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andre\Desktop\git\excel_homework\"/>
    </mc:Choice>
  </mc:AlternateContent>
  <xr:revisionPtr revIDLastSave="0" documentId="13_ncr:1_{D31B2573-A4C8-455B-9F4F-ABAFB83F300C}" xr6:coauthVersionLast="47" xr6:coauthVersionMax="47" xr10:uidLastSave="{00000000-0000-0000-0000-000000000000}"/>
  <bookViews>
    <workbookView xWindow="-108" yWindow="-108" windowWidth="23256" windowHeight="12576" xr2:uid="{00000000-000D-0000-FFFF-FFFF00000000}"/>
  </bookViews>
  <sheets>
    <sheet name="Raw Data" sheetId="1" r:id="rId1"/>
    <sheet name="Category_Pivot" sheetId="3" r:id="rId2"/>
    <sheet name="SubCategory_Pivot" sheetId="4" r:id="rId3"/>
    <sheet name="Year_Pivot" sheetId="5" r:id="rId4"/>
    <sheet name="Bonus_Sheet" sheetId="6" r:id="rId5"/>
    <sheet name="Bonus_Sheet_Stats" sheetId="7" r:id="rId6"/>
    <sheet name="Instruction Checklist" sheetId="8" r:id="rId7"/>
  </sheets>
  <definedNames>
    <definedName name="_xlnm._FilterDatabase" localSheetId="5" hidden="1">Bonus_Sheet_Stats!$A$1:$B$2186</definedName>
    <definedName name="_xlnm._FilterDatabase" localSheetId="0" hidden="1">'Raw Data'!$A$1:$T$4115</definedName>
    <definedName name="Slicer_Category">#N/A</definedName>
    <definedName name="Slicer_country">#N/A</definedName>
    <definedName name="Slicer_country1">#N/A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6" i="7" l="1"/>
  <c r="J15" i="7"/>
  <c r="J14" i="7"/>
  <c r="J13" i="7"/>
  <c r="J12" i="7"/>
  <c r="J11" i="7"/>
  <c r="J8" i="7"/>
  <c r="J7" i="7"/>
  <c r="J6" i="7"/>
  <c r="J5" i="7"/>
  <c r="J4" i="7"/>
  <c r="J3" i="7"/>
  <c r="D13" i="6"/>
  <c r="C13" i="6"/>
  <c r="B13" i="6"/>
  <c r="D12" i="6"/>
  <c r="D11" i="6"/>
  <c r="D10" i="6"/>
  <c r="D9" i="6"/>
  <c r="D8" i="6"/>
  <c r="D7" i="6"/>
  <c r="D6" i="6"/>
  <c r="D5" i="6"/>
  <c r="D4" i="6"/>
  <c r="D3" i="6"/>
  <c r="C12" i="6"/>
  <c r="C11" i="6"/>
  <c r="C10" i="6"/>
  <c r="C9" i="6"/>
  <c r="C8" i="6"/>
  <c r="C7" i="6"/>
  <c r="C6" i="6"/>
  <c r="C5" i="6"/>
  <c r="C4" i="6"/>
  <c r="C3" i="6"/>
  <c r="B12" i="6"/>
  <c r="B11" i="6"/>
  <c r="E11" i="6" s="1"/>
  <c r="B10" i="6"/>
  <c r="B9" i="6"/>
  <c r="B8" i="6"/>
  <c r="B6" i="6"/>
  <c r="E6" i="6" s="1"/>
  <c r="H6" i="6" s="1"/>
  <c r="B7" i="6"/>
  <c r="B5" i="6"/>
  <c r="E5" i="6" s="1"/>
  <c r="B4" i="6"/>
  <c r="E4" i="6" s="1"/>
  <c r="B3" i="6"/>
  <c r="E3" i="6" s="1"/>
  <c r="D2" i="6"/>
  <c r="C2"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9" i="6" l="1"/>
  <c r="G9" i="6" s="1"/>
  <c r="E7" i="6"/>
  <c r="F7" i="6" s="1"/>
  <c r="E2" i="6"/>
  <c r="F2" i="6" s="1"/>
  <c r="G11" i="6"/>
  <c r="H11" i="6"/>
  <c r="G5" i="6"/>
  <c r="H4" i="6"/>
  <c r="H5" i="6"/>
  <c r="E12" i="6"/>
  <c r="H12" i="6" s="1"/>
  <c r="F4" i="6"/>
  <c r="F5" i="6"/>
  <c r="E10" i="6"/>
  <c r="F10" i="6" s="1"/>
  <c r="F6" i="6"/>
  <c r="G3" i="6"/>
  <c r="E8" i="6"/>
  <c r="G8" i="6" s="1"/>
  <c r="E13" i="6"/>
  <c r="F3" i="6"/>
  <c r="F11" i="6"/>
  <c r="G4" i="6"/>
  <c r="G6" i="6"/>
  <c r="H3" i="6"/>
  <c r="H9" i="6"/>
  <c r="F9" i="6"/>
  <c r="G7" i="6" l="1"/>
  <c r="H7" i="6"/>
  <c r="H2" i="6"/>
  <c r="G2" i="6"/>
  <c r="G12" i="6"/>
  <c r="H8" i="6"/>
  <c r="H10" i="6"/>
  <c r="G10" i="6"/>
  <c r="F12" i="6"/>
  <c r="F8" i="6"/>
  <c r="G13" i="6"/>
  <c r="H13" i="6"/>
  <c r="F13" i="6"/>
</calcChain>
</file>

<file path=xl/sharedStrings.xml><?xml version="1.0" encoding="utf-8"?>
<sst xmlns="http://schemas.openxmlformats.org/spreadsheetml/2006/main" count="28700" uniqueCount="8487">
  <si>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</si>
  <si>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</si>
  <si>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</si>
  <si>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</si>
  <si>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</si>
  <si>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</si>
  <si>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</si>
  <si>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</si>
  <si>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</si>
  <si>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</si>
  <si>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</si>
  <si>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</si>
  <si>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</si>
  <si>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</si>
  <si>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</si>
  <si>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</si>
  <si>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</si>
  <si>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</si>
  <si>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</si>
  <si>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</si>
  <si>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</si>
  <si>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</si>
  <si>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</si>
  <si>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</si>
  <si>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</si>
  <si>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</si>
  <si>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</si>
  <si>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</si>
  <si>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</si>
  <si>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</si>
  <si>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</si>
  <si>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</si>
  <si>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</si>
  <si>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</si>
  <si>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</si>
  <si>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</si>
  <si>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</si>
  <si>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</si>
  <si>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</si>
  <si>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</si>
  <si>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</si>
  <si>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</si>
  <si>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</si>
  <si>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</si>
  <si>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</si>
  <si>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</si>
  <si>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</si>
  <si>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</si>
  <si>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</si>
  <si>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</si>
  <si>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</si>
  <si>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</si>
  <si>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</si>
  <si>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</si>
  <si>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</si>
  <si>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</si>
  <si>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</si>
  <si>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</si>
  <si>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</si>
  <si>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</si>
  <si>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</si>
  <si>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</si>
  <si>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</si>
  <si>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</si>
  <si>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</si>
  <si>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</si>
  <si>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</si>
  <si>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</si>
  <si>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</si>
  <si>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</si>
  <si>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</si>
  <si>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</si>
  <si>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</si>
  <si>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</si>
  <si>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</si>
  <si>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</si>
  <si>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</si>
  <si>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</si>
  <si>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</si>
  <si>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</si>
  <si>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</si>
  <si>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</si>
  <si>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</si>
  <si>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</si>
  <si>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</si>
  <si>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</si>
  <si>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</si>
  <si>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</si>
  <si>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</si>
  <si>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</si>
  <si>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</si>
  <si>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</si>
  <si>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</si>
  <si>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</si>
  <si>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</si>
  <si>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</si>
  <si>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</si>
  <si>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</si>
  <si>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</si>
  <si>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</si>
  <si>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</si>
  <si>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</si>
  <si>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</si>
  <si>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</si>
  <si>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</si>
  <si>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</si>
  <si>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</si>
  <si>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</si>
  <si>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</si>
  <si>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</si>
  <si>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</si>
  <si>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</si>
  <si>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</si>
  <si>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</si>
  <si>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</si>
  <si>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</si>
  <si>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</si>
  <si>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</si>
  <si>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</si>
  <si>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</si>
  <si>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</si>
  <si>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</si>
  <si>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</si>
  <si>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</si>
  <si>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</si>
  <si>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</si>
  <si>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</si>
  <si>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</si>
  <si>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</si>
  <si>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</si>
  <si>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</si>
  <si>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</si>
  <si>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</si>
  <si>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</si>
  <si>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</si>
  <si>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</si>
  <si>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</si>
  <si>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</si>
  <si>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</si>
  <si>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</si>
  <si>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</si>
  <si>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</si>
  <si>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</si>
  <si>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</si>
  <si>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</si>
  <si>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</si>
  <si>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</si>
  <si>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</si>
  <si>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</si>
  <si>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</si>
  <si>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</si>
  <si>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</si>
  <si>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</si>
  <si>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</si>
  <si>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</si>
  <si>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</si>
  <si>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</si>
  <si>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</si>
  <si>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</si>
  <si>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</si>
  <si>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</si>
  <si>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</si>
  <si>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</si>
  <si>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</si>
  <si>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</si>
  <si>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</si>
  <si>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</si>
  <si>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</si>
  <si>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</si>
  <si>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</si>
  <si>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</si>
  <si>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</si>
  <si>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</si>
  <si>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</si>
  <si>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</si>
  <si>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</si>
  <si>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</si>
  <si>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</si>
  <si>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</si>
  <si>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</si>
  <si>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</si>
  <si>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</si>
  <si>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</si>
  <si>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</si>
  <si>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</si>
  <si>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</si>
  <si>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</si>
  <si>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</si>
  <si>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</si>
  <si>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</si>
  <si>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</si>
  <si>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</si>
  <si>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</si>
  <si>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</si>
  <si>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</si>
  <si>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</si>
  <si>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</si>
  <si>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</si>
  <si>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</si>
  <si>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</si>
  <si>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</si>
  <si>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</si>
  <si>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</si>
  <si>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</si>
  <si>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</si>
  <si>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</si>
  <si>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</si>
  <si>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</si>
  <si>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</si>
  <si>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</si>
  <si>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</si>
  <si>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</si>
  <si>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</si>
  <si>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</si>
  <si>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</si>
  <si>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</si>
  <si>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</si>
  <si>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</si>
  <si>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</si>
  <si>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</si>
  <si>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</si>
  <si>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</si>
  <si>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</si>
  <si>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</si>
  <si>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</si>
  <si>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</si>
  <si>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</si>
  <si>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</si>
  <si>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</si>
  <si>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</si>
  <si>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</si>
  <si>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</si>
  <si>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</si>
  <si>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</si>
  <si>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</si>
  <si>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</si>
  <si>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</si>
  <si>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</si>
  <si>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</si>
  <si>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</si>
  <si>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</si>
  <si>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</si>
  <si>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</si>
  <si>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</si>
  <si>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</si>
  <si>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</si>
  <si>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</si>
  <si>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</si>
  <si>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</si>
  <si>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</si>
  <si>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</si>
  <si>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</si>
  <si>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</si>
  <si>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</si>
  <si>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</si>
  <si>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</si>
  <si>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</si>
  <si>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</si>
  <si>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</si>
  <si>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</si>
  <si>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</si>
  <si>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</si>
  <si>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</si>
  <si>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</si>
  <si>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</si>
  <si>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</si>
  <si>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</si>
  <si>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</si>
  <si>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</si>
  <si>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</si>
  <si>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</si>
  <si>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</si>
  <si>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</si>
  <si>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</si>
  <si>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</si>
  <si>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</si>
  <si>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</si>
  <si>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</si>
  <si>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</si>
  <si>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</si>
  <si>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</si>
  <si>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</si>
  <si>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</si>
  <si>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</si>
  <si>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</si>
  <si>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</si>
  <si>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</si>
  <si>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</si>
  <si>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</si>
  <si>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</si>
  <si>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</si>
  <si>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</si>
  <si>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</si>
  <si>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</si>
  <si>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</si>
  <si>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</si>
  <si>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</si>
  <si>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</si>
  <si>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</si>
  <si>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</si>
  <si>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</si>
  <si>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</si>
  <si>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</si>
  <si>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</si>
  <si>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</si>
  <si>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</si>
  <si>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</si>
  <si>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</si>
  <si>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</si>
  <si>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</si>
  <si>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</si>
  <si>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</si>
  <si>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</si>
  <si>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</si>
  <si>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</si>
  <si>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</si>
  <si>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</si>
  <si>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</si>
  <si>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</si>
  <si>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</si>
  <si>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</si>
  <si>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</si>
  <si>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</si>
  <si>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</si>
  <si>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</si>
  <si>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</si>
  <si>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</si>
  <si>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</si>
  <si>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</si>
  <si>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</si>
  <si>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</si>
  <si>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</si>
  <si>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</si>
  <si>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</si>
  <si>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</si>
  <si>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</si>
  <si>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</si>
  <si>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</si>
  <si>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</si>
  <si>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</si>
  <si>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</si>
  <si>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</si>
  <si>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</si>
  <si>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</si>
  <si>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</si>
  <si>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</si>
  <si>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</si>
  <si>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</si>
  <si>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</si>
  <si>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</si>
  <si>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</si>
  <si>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</si>
  <si>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</si>
  <si>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</si>
  <si>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</si>
  <si>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</si>
  <si>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</si>
  <si>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</si>
  <si>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</si>
  <si>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</si>
  <si>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</si>
  <si>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</si>
  <si>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</si>
  <si>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</si>
  <si>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</si>
  <si>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</si>
  <si>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</si>
  <si>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</si>
  <si>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</si>
  <si>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</si>
  <si>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</si>
  <si>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</si>
  <si>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</si>
  <si>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</si>
  <si>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</si>
  <si>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</si>
  <si>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</si>
  <si>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</si>
  <si>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</si>
  <si>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</si>
  <si>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</si>
  <si>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</si>
  <si>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</si>
  <si>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</si>
  <si>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</si>
  <si>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</si>
  <si>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</si>
  <si>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</si>
  <si>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</si>
  <si>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</si>
  <si>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</si>
  <si>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</si>
  <si>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</si>
  <si>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</si>
  <si>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</si>
  <si>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</si>
  <si>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</si>
  <si>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</si>
  <si>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</si>
  <si>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</si>
  <si>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</si>
  <si>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</si>
  <si>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</si>
  <si>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</si>
  <si>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</si>
  <si>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</si>
  <si>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</si>
  <si>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</si>
  <si>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</si>
  <si>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</si>
  <si>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</si>
  <si>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</si>
  <si>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</si>
  <si>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</si>
  <si>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</si>
  <si>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</si>
  <si>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</si>
  <si>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</si>
  <si>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</si>
  <si>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</si>
  <si>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</si>
  <si>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</si>
  <si>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</si>
  <si>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</si>
  <si>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</si>
  <si>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</si>
  <si>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</si>
  <si>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</si>
  <si>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</si>
  <si>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</si>
  <si>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</si>
  <si>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</si>
  <si>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</si>
  <si>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</si>
  <si>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</si>
  <si>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</si>
  <si>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</si>
  <si>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</si>
  <si>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</si>
  <si>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</si>
  <si>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</si>
  <si>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</si>
  <si>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</si>
  <si>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</si>
  <si>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</si>
  <si>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</si>
  <si>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</si>
  <si>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</si>
  <si>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</si>
  <si>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</si>
  <si>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</si>
  <si>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</si>
  <si>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</si>
  <si>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</si>
  <si>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</si>
  <si>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</si>
  <si>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</si>
  <si>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</si>
  <si>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</si>
  <si>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</si>
  <si>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</si>
  <si>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</si>
  <si>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</si>
  <si>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</si>
  <si>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</si>
  <si>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</si>
  <si>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</si>
  <si>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</si>
  <si>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</si>
  <si>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</si>
  <si>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</si>
  <si>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</si>
  <si>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</si>
  <si>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</si>
  <si>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</si>
  <si>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</si>
  <si>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</si>
  <si>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</si>
  <si>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</si>
  <si>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</si>
  <si>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</si>
  <si>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</si>
  <si>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</si>
  <si>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</si>
  <si>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</si>
  <si>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</si>
  <si>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</si>
  <si>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</si>
  <si>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</si>
  <si>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</si>
  <si>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</si>
  <si>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</si>
  <si>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</si>
  <si>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</si>
  <si>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</si>
  <si>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</si>
  <si>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</si>
  <si>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</si>
  <si>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</si>
  <si>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</si>
  <si>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</si>
  <si>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</si>
  <si>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</si>
  <si>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</si>
  <si>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</si>
  <si>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</si>
  <si>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</si>
  <si>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</si>
  <si>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</si>
  <si>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</si>
  <si>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</si>
  <si>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</si>
  <si>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</si>
  <si>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</si>
  <si>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</si>
  <si>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</si>
  <si>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</si>
  <si>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</si>
  <si>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</si>
  <si>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</si>
  <si>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</si>
  <si>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</si>
  <si>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</si>
  <si>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</si>
  <si>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</si>
  <si>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</si>
  <si>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</si>
  <si>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</si>
  <si>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</si>
  <si>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</si>
  <si>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</si>
  <si>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</si>
  <si>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</si>
  <si>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</si>
  <si>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</si>
  <si>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</si>
  <si>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</si>
  <si>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</si>
  <si>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</si>
  <si>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</si>
  <si>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</si>
  <si>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</si>
  <si>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</si>
  <si>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</si>
  <si>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</si>
  <si>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</si>
  <si>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</si>
  <si>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</si>
  <si>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</si>
  <si>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</si>
  <si>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</si>
  <si>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</si>
  <si>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</si>
  <si>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</si>
  <si>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</si>
  <si>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</si>
  <si>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</si>
  <si>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</si>
  <si>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</si>
  <si>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</si>
  <si>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</si>
  <si>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</si>
  <si>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</si>
  <si>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</si>
  <si>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</si>
  <si>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</si>
  <si>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</si>
  <si>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</si>
  <si>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</si>
  <si>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</si>
  <si>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</si>
  <si>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</si>
  <si>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</si>
  <si>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</si>
  <si>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</si>
  <si>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</si>
  <si>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</si>
  <si>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</si>
  <si>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</si>
  <si>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</si>
  <si>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</si>
  <si>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</si>
  <si>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</si>
  <si>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</si>
  <si>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</si>
  <si>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</si>
  <si>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</si>
  <si>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</si>
  <si>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</si>
  <si>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</si>
  <si>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</si>
  <si>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</si>
  <si>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</si>
  <si>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</si>
  <si>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</si>
  <si>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</si>
  <si>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</si>
  <si>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</si>
  <si>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</si>
  <si>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</si>
  <si>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</si>
  <si>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</si>
  <si>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</si>
  <si>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</si>
  <si>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</si>
  <si>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</si>
  <si>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</si>
  <si>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</si>
  <si>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</si>
  <si>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</si>
  <si>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</si>
  <si>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</si>
  <si>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</si>
  <si>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</si>
  <si>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</si>
  <si>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</si>
  <si>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</si>
  <si>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</si>
  <si>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</si>
  <si>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</si>
  <si>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</si>
  <si>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</si>
  <si>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</si>
  <si>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</si>
  <si>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</si>
  <si>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</si>
  <si>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</si>
  <si>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</si>
  <si>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</si>
  <si>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</si>
  <si>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</si>
  <si>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</si>
  <si>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</si>
  <si>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</si>
  <si>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</si>
  <si>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</si>
  <si>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</si>
  <si>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</si>
  <si>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</si>
  <si>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</si>
  <si>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</si>
  <si>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</si>
  <si>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</si>
  <si>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</si>
  <si>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</si>
  <si>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</si>
  <si>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</si>
  <si>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</si>
  <si>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</si>
  <si>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</si>
  <si>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</si>
  <si>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</si>
  <si>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</si>
  <si>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</si>
  <si>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</si>
  <si>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</si>
  <si>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</si>
  <si>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</si>
  <si>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</si>
  <si>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</si>
  <si>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</si>
  <si>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</si>
  <si>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</si>
  <si>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</si>
  <si>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</si>
  <si>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</si>
  <si>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</si>
  <si>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</si>
  <si>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</si>
  <si>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</si>
  <si>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</si>
  <si>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</si>
  <si>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</si>
  <si>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</si>
  <si>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</si>
  <si>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</si>
  <si>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</si>
  <si>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</si>
  <si>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</si>
  <si>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</si>
  <si>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</si>
  <si>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</si>
  <si>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</si>
  <si>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</si>
  <si>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</si>
  <si>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</si>
  <si>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</si>
  <si>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</si>
  <si>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</si>
  <si>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</si>
  <si>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</si>
  <si>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</si>
  <si>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</si>
  <si>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</si>
  <si>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</si>
  <si>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</si>
  <si>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</si>
  <si>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</si>
  <si>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</si>
  <si>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</si>
  <si>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</si>
  <si>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</si>
  <si>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</si>
  <si>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</si>
  <si>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</si>
  <si>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</si>
  <si>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</si>
  <si>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</si>
  <si>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</si>
  <si>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</si>
  <si>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</si>
  <si>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</si>
  <si>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</si>
  <si>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</si>
  <si>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</si>
  <si>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</si>
  <si>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</si>
  <si>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</si>
  <si>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</si>
  <si>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</si>
  <si>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</si>
  <si>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</si>
  <si>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</si>
  <si>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</si>
  <si>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</si>
  <si>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</si>
  <si>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</si>
  <si>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</si>
  <si>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</si>
  <si>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</si>
  <si>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</si>
  <si>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</si>
  <si>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</si>
  <si>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</si>
  <si>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</si>
  <si>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</si>
  <si>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</si>
  <si>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</si>
  <si>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</si>
  <si>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</si>
  <si>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</si>
  <si>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</si>
  <si>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</si>
  <si>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</si>
  <si>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</si>
  <si>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</si>
  <si>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</si>
  <si>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</si>
  <si>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</si>
  <si>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</si>
  <si>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</si>
  <si>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</si>
  <si>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</si>
  <si>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</si>
  <si>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</si>
  <si>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</si>
  <si>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</si>
  <si>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</si>
  <si>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</si>
  <si>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</si>
  <si>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</si>
  <si>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</si>
  <si>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</si>
  <si>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</si>
  <si>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</si>
  <si>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</si>
  <si>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</si>
  <si>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</si>
  <si>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</si>
  <si>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</si>
  <si>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</si>
  <si>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</si>
  <si>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</si>
  <si>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</si>
  <si>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</si>
  <si>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</si>
  <si>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</si>
  <si>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</si>
  <si>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</si>
  <si>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</si>
  <si>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</si>
  <si>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</si>
  <si>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</si>
  <si>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</si>
  <si>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</si>
  <si>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</si>
  <si>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</si>
  <si>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</si>
  <si>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</si>
  <si>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</si>
  <si>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</si>
  <si>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</si>
  <si>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</si>
  <si>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</si>
  <si>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</si>
  <si>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</si>
  <si>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</si>
  <si>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</si>
  <si>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</si>
  <si>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</si>
  <si>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</si>
  <si>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</si>
  <si>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</si>
  <si>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</si>
  <si>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</si>
  <si>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</si>
  <si>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</si>
  <si>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</si>
  <si>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</si>
  <si>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</si>
  <si>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</si>
  <si>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</si>
  <si>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</si>
  <si>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</si>
  <si>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</si>
  <si>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</si>
  <si>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</si>
  <si>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</si>
  <si>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</si>
  <si>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</si>
  <si>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</si>
  <si>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</si>
  <si>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</si>
  <si>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</si>
  <si>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</si>
  <si>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</si>
  <si>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</si>
  <si>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</si>
  <si>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</si>
  <si>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</si>
  <si>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</si>
  <si>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</si>
  <si>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</si>
  <si>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</si>
  <si>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</si>
  <si>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</si>
  <si>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</si>
  <si>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</si>
  <si>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</si>
  <si>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</si>
  <si>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</si>
  <si>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</si>
  <si>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</si>
  <si>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</si>
  <si>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</si>
  <si>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</si>
  <si>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</si>
  <si>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</si>
  <si>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</si>
  <si>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</si>
  <si>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</si>
  <si>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</si>
  <si>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</si>
  <si>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</si>
  <si>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</si>
  <si>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</si>
  <si>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</si>
  <si>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</si>
  <si>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</si>
  <si>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</si>
  <si>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</si>
  <si>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</si>
  <si>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</si>
  <si>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</si>
  <si>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</si>
  <si>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</si>
  <si>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</si>
  <si>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</si>
  <si>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</si>
  <si>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</si>
  <si>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</si>
  <si>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</si>
  <si>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</si>
  <si>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</si>
  <si>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</si>
  <si>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</si>
  <si>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</si>
  <si>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</si>
  <si>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</si>
  <si>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</si>
  <si>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</si>
  <si>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</si>
  <si>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</si>
  <si>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</si>
  <si>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</si>
  <si>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</si>
  <si>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</si>
  <si>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</si>
  <si>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</si>
  <si>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</si>
  <si>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</si>
  <si>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</si>
  <si>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</si>
  <si>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</si>
  <si>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</si>
  <si>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</si>
  <si>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</si>
  <si>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</si>
  <si>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</si>
  <si>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</si>
  <si>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</si>
  <si>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</si>
  <si>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</si>
  <si>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</si>
  <si>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</si>
  <si>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</si>
  <si>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</si>
  <si>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</si>
  <si>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</si>
  <si>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</si>
  <si>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</si>
  <si>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</si>
  <si>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</si>
  <si>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</si>
  <si>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</si>
  <si>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</si>
  <si>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</si>
  <si>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</si>
  <si>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</si>
  <si>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</si>
  <si>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</si>
  <si>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</si>
  <si>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</si>
  <si>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</si>
  <si>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</si>
  <si>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</si>
  <si>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</si>
  <si>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</si>
  <si>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</si>
  <si>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</si>
  <si>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</si>
  <si>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</si>
  <si>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</si>
  <si>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</si>
  <si>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</si>
  <si>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</si>
  <si>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</si>
  <si>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</si>
  <si>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</si>
  <si>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</si>
  <si>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</si>
  <si>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</si>
  <si>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</si>
  <si>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</si>
  <si>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</si>
  <si>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</si>
  <si>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</si>
  <si>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</si>
  <si>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</si>
  <si>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</si>
  <si>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</si>
  <si>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</si>
  <si>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</si>
  <si>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</si>
  <si>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</si>
  <si>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</si>
  <si>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</si>
  <si>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</si>
  <si>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</si>
  <si>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</si>
  <si>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</si>
  <si>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</si>
  <si>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</si>
  <si>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</si>
  <si>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</si>
  <si>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</si>
  <si>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</si>
  <si>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</si>
  <si>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</si>
  <si>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</si>
  <si>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</si>
  <si>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</si>
  <si>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</si>
  <si>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</si>
  <si>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</si>
  <si>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</si>
  <si>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</si>
  <si>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</si>
  <si>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</si>
  <si>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</si>
  <si>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</si>
  <si>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</si>
  <si>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</si>
  <si>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</si>
  <si>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</si>
  <si>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</si>
  <si>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</si>
  <si>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</si>
  <si>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</si>
  <si>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</si>
  <si>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</si>
  <si>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</si>
  <si>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</si>
  <si>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</si>
  <si>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</si>
  <si>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</si>
  <si>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</si>
  <si>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</si>
  <si>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</si>
  <si>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</si>
  <si>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</si>
  <si>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</si>
  <si>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</si>
  <si>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</si>
  <si>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</si>
  <si>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</si>
  <si>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</si>
  <si>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</si>
  <si>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</si>
  <si>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</si>
  <si>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</si>
  <si>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</si>
  <si>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</si>
  <si>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</si>
  <si>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</si>
  <si>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</si>
  <si>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</si>
  <si>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</si>
  <si>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</si>
  <si>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</si>
  <si>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</si>
  <si>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</si>
  <si>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</si>
  <si>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</si>
  <si>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</si>
  <si>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</si>
  <si>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</si>
  <si>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</si>
  <si>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</si>
  <si>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</si>
  <si>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</si>
  <si>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</si>
  <si>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</si>
  <si>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</si>
  <si>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</si>
  <si>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</si>
  <si>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</si>
  <si>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</si>
  <si>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</si>
  <si>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</si>
  <si>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</si>
  <si>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</si>
  <si>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</si>
  <si>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</si>
  <si>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</si>
  <si>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</si>
  <si>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</si>
  <si>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</si>
  <si>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</si>
  <si>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</si>
  <si>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</si>
  <si>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</si>
  <si>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</si>
  <si>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</si>
  <si>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</si>
  <si>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</si>
  <si>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</si>
  <si>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</si>
  <si>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</si>
  <si>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</si>
  <si>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</si>
  <si>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</si>
  <si>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</si>
  <si>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</si>
  <si>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</si>
  <si>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</si>
  <si>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</si>
  <si>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</si>
  <si>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</si>
  <si>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</si>
  <si>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</si>
  <si>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</si>
  <si>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</si>
  <si>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</si>
  <si>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</si>
  <si>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</si>
  <si>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</si>
  <si>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</si>
  <si>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</si>
  <si>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</si>
  <si>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</si>
  <si>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</si>
  <si>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</si>
  <si>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</si>
  <si>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</si>
  <si>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</si>
  <si>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</si>
  <si>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</si>
  <si>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</si>
  <si>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</si>
  <si>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</si>
  <si>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</si>
  <si>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</si>
  <si>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</si>
  <si>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</si>
  <si>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</si>
  <si>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</si>
  <si>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</si>
  <si>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</si>
  <si>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</si>
  <si>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</si>
  <si>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</si>
  <si>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</si>
  <si>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</si>
  <si>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</si>
  <si>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</si>
  <si>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</si>
  <si>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</si>
  <si>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</si>
  <si>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</si>
  <si>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</si>
  <si>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</si>
  <si>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</si>
  <si>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</si>
  <si>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</si>
  <si>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</si>
  <si>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</si>
  <si>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</si>
  <si>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</si>
  <si>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</si>
  <si>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</si>
  <si>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</si>
  <si>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</si>
  <si>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</si>
  <si>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</si>
  <si>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</si>
  <si>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</si>
  <si>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</si>
  <si>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</si>
  <si>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</si>
  <si>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</si>
  <si>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</si>
  <si>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</si>
  <si>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</si>
  <si>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</si>
  <si>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</si>
  <si>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</si>
  <si>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</si>
  <si>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</si>
  <si>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</si>
  <si>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</si>
  <si>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</si>
  <si>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</si>
  <si>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</si>
  <si>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</si>
  <si>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</si>
  <si>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</si>
  <si>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</si>
  <si>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</si>
  <si>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</si>
  <si>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</si>
  <si>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</si>
  <si>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</si>
  <si>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</si>
  <si>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</si>
  <si>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</si>
  <si>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</si>
  <si>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</si>
  <si>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</si>
  <si>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</si>
  <si>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</si>
  <si>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</si>
  <si>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</si>
  <si>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</si>
  <si>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</si>
  <si>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</si>
  <si>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</si>
  <si>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</si>
  <si>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</si>
  <si>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</si>
  <si>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</si>
  <si>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</si>
  <si>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</si>
  <si>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</si>
  <si>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</si>
  <si>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</si>
  <si>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</si>
  <si>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</si>
  <si>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</si>
  <si>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</si>
  <si>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</si>
  <si>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</si>
  <si>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</si>
  <si>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</si>
  <si>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</si>
  <si>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</si>
  <si>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</si>
  <si>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</si>
  <si>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</si>
  <si>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</si>
  <si>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</si>
  <si>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</si>
  <si>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</si>
  <si>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</si>
  <si>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</si>
  <si>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</si>
  <si>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</si>
  <si>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</si>
  <si>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</si>
  <si>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</si>
  <si>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</si>
  <si>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</si>
  <si>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</si>
  <si>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</si>
  <si>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</si>
  <si>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</si>
  <si>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</si>
  <si>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</si>
  <si>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</si>
  <si>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</si>
  <si>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</si>
  <si>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</si>
  <si>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</si>
  <si>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</si>
  <si>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</si>
  <si>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</si>
  <si>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</si>
  <si>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</si>
  <si>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</si>
  <si>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</si>
  <si>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</si>
  <si>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</si>
  <si>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</si>
  <si>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</si>
  <si>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</si>
  <si>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</si>
  <si>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</si>
  <si>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</si>
  <si>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</si>
  <si>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</si>
  <si>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</si>
  <si>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</si>
  <si>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</si>
  <si>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</si>
  <si>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</si>
  <si>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</si>
  <si>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</si>
  <si>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</si>
  <si>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</si>
  <si>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</si>
  <si>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</si>
  <si>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</si>
  <si>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</si>
  <si>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</si>
  <si>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</si>
  <si>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</si>
  <si>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</si>
  <si>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</si>
  <si>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</si>
  <si>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</si>
  <si>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</si>
  <si>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</si>
  <si>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</si>
  <si>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</si>
  <si>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</si>
  <si>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</si>
  <si>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</si>
  <si>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</si>
  <si>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</si>
  <si>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</si>
  <si>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</si>
  <si>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</si>
  <si>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</si>
  <si>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</si>
  <si>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</si>
  <si>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</si>
  <si>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</si>
  <si>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</si>
  <si>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</si>
  <si>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</si>
  <si>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</si>
  <si>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</si>
  <si>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</si>
  <si>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</si>
  <si>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</si>
  <si>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</si>
  <si>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</si>
  <si>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</si>
  <si>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</si>
  <si>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</si>
  <si>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</si>
  <si>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</si>
  <si>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</si>
  <si>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</si>
  <si>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</si>
  <si>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</si>
  <si>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</si>
  <si>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</si>
  <si>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</si>
  <si>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</si>
  <si>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</si>
  <si>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</si>
  <si>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</si>
  <si>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</si>
  <si>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</si>
  <si>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</si>
  <si>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</si>
  <si>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</si>
  <si>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</si>
  <si>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</si>
  <si>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</si>
  <si>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</si>
  <si>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</si>
  <si>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</si>
  <si>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</si>
  <si>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</si>
  <si>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</si>
  <si>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</si>
  <si>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</si>
  <si>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</si>
  <si>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</si>
  <si>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</si>
  <si>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</si>
  <si>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</si>
  <si>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</si>
  <si>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</si>
  <si>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</si>
  <si>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</si>
  <si>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</si>
  <si>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</si>
  <si>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</si>
  <si>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</si>
  <si>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</si>
  <si>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</si>
  <si>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</si>
  <si>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</si>
  <si>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</si>
  <si>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</si>
  <si>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</si>
  <si>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</si>
  <si>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</si>
  <si>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</si>
  <si>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</si>
  <si>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</si>
  <si>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</si>
  <si>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</si>
  <si>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</si>
  <si>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</si>
  <si>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</si>
  <si>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</si>
  <si>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</si>
  <si>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</si>
  <si>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</si>
  <si>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</si>
  <si>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</si>
  <si>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</si>
  <si>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</si>
  <si>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</si>
  <si>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</si>
  <si>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</si>
  <si>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</si>
  <si>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</si>
  <si>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</si>
  <si>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</si>
  <si>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</si>
  <si>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</si>
  <si>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</si>
  <si>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</si>
  <si>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</si>
  <si>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</si>
  <si>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</si>
  <si>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</si>
  <si>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</si>
  <si>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</si>
  <si>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</si>
  <si>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</si>
  <si>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</si>
  <si>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</si>
  <si>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</si>
  <si>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</si>
  <si>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</si>
  <si>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</si>
  <si>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</si>
  <si>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</si>
  <si>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</si>
  <si>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</si>
  <si>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</si>
  <si>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</si>
  <si>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</si>
  <si>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</si>
  <si>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</si>
  <si>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</si>
  <si>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</si>
  <si>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</si>
  <si>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</si>
  <si>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</si>
  <si>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</si>
  <si>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</si>
  <si>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</si>
  <si>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</si>
  <si>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</si>
  <si>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</si>
  <si>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</si>
  <si>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</si>
  <si>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</si>
  <si>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</si>
  <si>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</si>
  <si>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</si>
  <si>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</si>
  <si>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</si>
  <si>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</si>
  <si>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</si>
  <si>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</si>
  <si>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</si>
  <si>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</si>
  <si>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</si>
  <si>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</si>
  <si>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</si>
  <si>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</si>
  <si>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</si>
  <si>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</si>
  <si>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</si>
  <si>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</si>
  <si>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</si>
  <si>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</si>
  <si>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</si>
  <si>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</si>
  <si>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</si>
  <si>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</si>
  <si>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</si>
  <si>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</si>
  <si>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</si>
  <si>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</si>
  <si>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</si>
  <si>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</si>
  <si>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</si>
  <si>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</si>
  <si>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</si>
  <si>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</si>
  <si>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</si>
  <si>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</si>
  <si>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</si>
  <si>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</si>
  <si>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</si>
  <si>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</si>
  <si>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</si>
  <si>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</si>
  <si>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</si>
  <si>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</si>
  <si>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</si>
  <si>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</si>
  <si>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</si>
  <si>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</si>
  <si>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</si>
  <si>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</si>
  <si>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</si>
  <si>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</si>
  <si>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</si>
  <si>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</si>
  <si>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</si>
  <si>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</si>
  <si>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</si>
  <si>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</si>
  <si>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</si>
  <si>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</si>
  <si>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</si>
  <si>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</si>
  <si>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</si>
  <si>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</si>
  <si>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</si>
  <si>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</si>
  <si>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</si>
  <si>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</si>
  <si>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</si>
  <si>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</si>
  <si>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</si>
  <si>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</si>
  <si>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</si>
  <si>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</si>
  <si>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</si>
  <si>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</si>
  <si>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</si>
  <si>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</si>
  <si>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</si>
  <si>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</si>
  <si>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</si>
  <si>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</si>
  <si>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</si>
  <si>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</si>
  <si>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</si>
  <si>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</si>
  <si>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</si>
  <si>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</si>
  <si>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</si>
  <si>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</si>
  <si>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</si>
  <si>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</si>
  <si>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</si>
  <si>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</si>
  <si>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</si>
  <si>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</si>
  <si>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</si>
  <si>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</si>
  <si>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</si>
  <si>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</si>
  <si>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</si>
  <si>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</si>
  <si>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</si>
  <si>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</si>
  <si>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</si>
  <si>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</si>
  <si>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</si>
  <si>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</si>
  <si>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</si>
  <si>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</si>
  <si>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</si>
  <si>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</si>
  <si>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</si>
  <si>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</si>
  <si>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</si>
  <si>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</si>
  <si>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</si>
  <si>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</si>
  <si>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</si>
  <si>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</si>
  <si>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</si>
  <si>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</si>
  <si>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</si>
  <si>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</si>
  <si>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</si>
  <si>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</si>
  <si>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</si>
  <si>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</si>
  <si>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</si>
  <si>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</si>
  <si>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</si>
  <si>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</si>
  <si>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</si>
  <si>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</si>
  <si>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</si>
  <si>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</si>
  <si>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</si>
  <si>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</si>
  <si>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</si>
  <si>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</si>
  <si>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</si>
  <si>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</si>
  <si>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</si>
  <si>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</si>
  <si>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</si>
  <si>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</si>
  <si>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</si>
  <si>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</si>
  <si>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</si>
  <si>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</si>
  <si>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</si>
  <si>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</si>
  <si>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</si>
  <si>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</si>
  <si>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</si>
  <si>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</si>
  <si>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</si>
  <si>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</si>
  <si>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</si>
  <si>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</si>
  <si>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</si>
  <si>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</si>
  <si>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</si>
  <si>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</si>
  <si>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</si>
  <si>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</si>
  <si>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</si>
  <si>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</si>
  <si>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</si>
  <si>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</si>
  <si>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</si>
  <si>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</si>
  <si>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</si>
  <si>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</si>
  <si>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</si>
  <si>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</si>
  <si>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</si>
  <si>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</si>
  <si>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</si>
  <si>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</si>
  <si>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</si>
  <si>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</si>
  <si>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</si>
  <si>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</si>
  <si>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</si>
  <si>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</si>
  <si>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</si>
  <si>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</si>
  <si>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</si>
  <si>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</si>
  <si>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</si>
  <si>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</si>
  <si>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</si>
  <si>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</si>
  <si>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</si>
  <si>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</si>
  <si>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</si>
  <si>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</si>
  <si>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</si>
  <si>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</si>
  <si>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</si>
  <si>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</si>
  <si>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</si>
  <si>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</si>
  <si>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</si>
  <si>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</si>
  <si>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</si>
  <si>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</si>
  <si>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</si>
  <si>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</si>
  <si>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</si>
  <si>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</si>
  <si>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</si>
  <si>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</si>
  <si>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</si>
  <si>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</si>
  <si>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</si>
  <si>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</si>
  <si>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</si>
  <si>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</si>
  <si>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</si>
  <si>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</si>
  <si>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</si>
  <si>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</si>
  <si>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</si>
  <si>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</si>
  <si>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</si>
  <si>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</si>
  <si>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</si>
  <si>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</si>
  <si>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</si>
  <si>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</si>
  <si>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</si>
  <si>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</si>
  <si>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</si>
  <si>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</si>
  <si>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</si>
  <si>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</si>
  <si>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</si>
  <si>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</si>
  <si>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</si>
  <si>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</si>
  <si>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</si>
  <si>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</si>
  <si>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</si>
  <si>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</si>
  <si>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</si>
  <si>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</si>
  <si>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</si>
  <si>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</si>
  <si>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</si>
  <si>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</si>
  <si>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</si>
  <si>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</si>
  <si>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</si>
  <si>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</si>
  <si>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</si>
  <si>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</si>
  <si>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</si>
  <si>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</si>
  <si>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</si>
  <si>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</si>
  <si>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</si>
  <si>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</si>
  <si>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</si>
  <si>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</si>
  <si>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</si>
  <si>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</si>
  <si>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</si>
  <si>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</si>
  <si>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</si>
  <si>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</si>
  <si>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</si>
  <si>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</si>
  <si>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</si>
  <si>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</si>
  <si>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</si>
  <si>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</si>
  <si>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</si>
  <si>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</si>
  <si>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</si>
  <si>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</si>
  <si>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</si>
  <si>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</si>
  <si>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</si>
  <si>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</si>
  <si>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</si>
  <si>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</si>
  <si>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</si>
  <si>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</si>
  <si>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</si>
  <si>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</si>
  <si>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</si>
  <si>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</si>
  <si>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</si>
  <si>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</si>
  <si>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</si>
  <si>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</si>
  <si>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</si>
  <si>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</si>
  <si>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</si>
  <si>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</si>
  <si>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</si>
  <si>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</si>
  <si>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</si>
  <si>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</si>
  <si>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</si>
  <si>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</si>
  <si>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</si>
  <si>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</si>
  <si>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</si>
  <si>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</si>
  <si>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</si>
  <si>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</si>
  <si>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</si>
  <si>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</si>
  <si>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</si>
  <si>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</si>
  <si>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</si>
  <si>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</si>
  <si>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</si>
  <si>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</si>
  <si>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</si>
  <si>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</si>
  <si>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</si>
  <si>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</si>
  <si>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</si>
  <si>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</si>
  <si>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</si>
  <si>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</si>
  <si>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</si>
  <si>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</si>
  <si>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</si>
  <si>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</si>
  <si>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</si>
  <si>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</si>
  <si>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</si>
  <si>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</si>
  <si>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</si>
  <si>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</si>
  <si>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</si>
  <si>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</si>
  <si>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</si>
  <si>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</si>
  <si>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</si>
  <si>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</si>
  <si>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</si>
  <si>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</si>
  <si>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</si>
  <si>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</si>
  <si>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</si>
  <si>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</si>
  <si>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</si>
  <si>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</si>
  <si>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</si>
  <si>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</si>
  <si>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</si>
  <si>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</si>
  <si>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</si>
  <si>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</si>
  <si>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</si>
  <si>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</si>
  <si>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</si>
  <si>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</si>
  <si>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</si>
  <si>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</si>
  <si>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</si>
  <si>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</si>
  <si>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</si>
  <si>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</si>
  <si>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</si>
  <si>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</si>
  <si>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</si>
  <si>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</si>
  <si>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</si>
  <si>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</si>
  <si>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</si>
  <si>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</si>
  <si>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</si>
  <si>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</si>
  <si>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</si>
  <si>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</si>
  <si>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</si>
  <si>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</si>
  <si>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</si>
  <si>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</si>
  <si>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</si>
  <si>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</si>
  <si>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</si>
  <si>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</si>
  <si>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</si>
  <si>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</si>
  <si>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</si>
  <si>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</si>
  <si>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</si>
  <si>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</si>
  <si>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</si>
  <si>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</si>
  <si>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</si>
  <si>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</si>
  <si>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</si>
  <si>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</si>
  <si>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</si>
  <si>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</si>
  <si>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</si>
  <si>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</si>
  <si>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</si>
  <si>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</si>
  <si>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</si>
  <si>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</si>
  <si>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</si>
  <si>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</si>
  <si>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</si>
  <si>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</si>
  <si>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</si>
  <si>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</si>
  <si>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</si>
  <si>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</si>
  <si>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</si>
  <si>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</si>
  <si>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</si>
  <si>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</si>
  <si>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</si>
  <si>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</si>
  <si>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</si>
  <si>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</si>
  <si>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</si>
  <si>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</si>
  <si>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</si>
  <si>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</si>
  <si>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</si>
  <si>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</si>
  <si>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</si>
  <si>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</si>
  <si>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</si>
  <si>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</si>
  <si>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</si>
  <si>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</si>
  <si>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</si>
  <si>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</si>
  <si>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</si>
  <si>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</si>
  <si>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</si>
  <si>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</si>
  <si>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</si>
  <si>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</si>
  <si>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</si>
  <si>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</si>
  <si>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</si>
  <si>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</si>
  <si>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</si>
  <si>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</si>
  <si>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</si>
  <si>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</si>
  <si>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</si>
  <si>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</si>
  <si>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</si>
  <si>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</si>
  <si>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</si>
  <si>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</si>
  <si>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</si>
  <si>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</si>
  <si>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</si>
  <si>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</si>
  <si>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</si>
  <si>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</si>
  <si>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</si>
  <si>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</si>
  <si>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</si>
  <si>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</si>
  <si>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</si>
  <si>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</si>
  <si>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</si>
  <si>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</si>
  <si>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</si>
  <si>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</si>
  <si>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</si>
  <si>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</si>
  <si>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</si>
  <si>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</si>
  <si>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</si>
  <si>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</si>
  <si>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</si>
  <si>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</si>
  <si>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</si>
  <si>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</si>
  <si>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</si>
  <si>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</si>
  <si>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</si>
  <si>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</si>
  <si>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</si>
  <si>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</si>
  <si>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</si>
  <si>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</si>
  <si>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</si>
  <si>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</si>
  <si>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</si>
  <si>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</si>
  <si>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</si>
  <si>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</si>
  <si>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</si>
  <si>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</si>
  <si>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</si>
  <si>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</si>
  <si>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</si>
  <si>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</si>
  <si>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</si>
  <si>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</si>
  <si>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</si>
  <si>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</si>
  <si>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</si>
  <si>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</si>
  <si>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</si>
  <si>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</si>
  <si>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</si>
  <si>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</si>
  <si>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</si>
  <si>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</si>
  <si>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</si>
  <si>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</si>
  <si>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</si>
  <si>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</si>
  <si>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</si>
  <si>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</si>
  <si>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</si>
  <si>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</si>
  <si>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</si>
  <si>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</si>
  <si>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</si>
  <si>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</si>
  <si>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</si>
  <si>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</si>
  <si>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</si>
  <si>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</si>
  <si>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</si>
  <si>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</si>
  <si>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</si>
  <si>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</si>
  <si>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</si>
  <si>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</si>
  <si>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</si>
  <si>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</si>
  <si>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</si>
  <si>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</si>
  <si>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</si>
  <si>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</si>
  <si>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</si>
  <si>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</si>
  <si>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</si>
  <si>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</si>
  <si>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</si>
  <si>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</si>
  <si>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</si>
  <si>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</si>
  <si>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</si>
  <si>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</si>
  <si>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</si>
  <si>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</si>
  <si>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</si>
  <si>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</si>
  <si>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</si>
  <si>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</si>
  <si>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</si>
  <si>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</si>
  <si>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</si>
  <si>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</si>
  <si>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</si>
  <si>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</si>
  <si>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</si>
  <si>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</si>
  <si>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</si>
  <si>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</si>
  <si>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</si>
  <si>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</si>
  <si>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</si>
  <si>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</si>
  <si>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</si>
  <si>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</si>
  <si>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</si>
  <si>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</si>
  <si>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</si>
  <si>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</si>
  <si>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</si>
  <si>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</si>
  <si>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</si>
  <si>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</si>
  <si>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</si>
  <si>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</si>
  <si>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</si>
  <si>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</si>
  <si>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</si>
  <si>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</si>
  <si>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</si>
  <si>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</si>
  <si>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</si>
  <si>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</si>
  <si>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</si>
  <si>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</si>
  <si>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</si>
  <si>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</si>
  <si>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</si>
  <si>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</si>
  <si>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</si>
  <si>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</si>
  <si>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</si>
  <si>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</si>
  <si>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</si>
  <si>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</si>
  <si>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</si>
  <si>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</si>
  <si>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</si>
  <si>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</si>
  <si>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</si>
  <si>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</si>
  <si>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</si>
  <si>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</si>
  <si>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</si>
  <si>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</si>
  <si>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</si>
  <si>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</si>
  <si>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</si>
  <si>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</si>
  <si>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</si>
  <si>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</si>
  <si>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</si>
  <si>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</si>
  <si>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</si>
  <si>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</si>
  <si>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</si>
  <si>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</si>
  <si>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</si>
  <si>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</si>
  <si>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</si>
  <si>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</si>
  <si>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</si>
  <si>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</si>
  <si>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</si>
  <si>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</si>
  <si>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</si>
  <si>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</si>
  <si>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</si>
  <si>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</si>
  <si>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</si>
  <si>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</si>
  <si>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</si>
  <si>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</si>
  <si>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</si>
  <si>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</si>
  <si>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</si>
  <si>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</si>
  <si>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</si>
  <si>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</si>
  <si>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</si>
  <si>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</si>
  <si>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</si>
  <si>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</si>
  <si>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</si>
  <si>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</si>
  <si>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</si>
  <si>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</si>
  <si>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</si>
  <si>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</si>
  <si>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</si>
  <si>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</si>
  <si>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</si>
  <si>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</si>
  <si>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</si>
  <si>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</si>
  <si>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</si>
  <si>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</si>
  <si>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</si>
  <si>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</si>
  <si>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</si>
  <si>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</si>
  <si>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</si>
  <si>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</si>
  <si>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</si>
  <si>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</si>
  <si>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</si>
  <si>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</si>
  <si>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</si>
  <si>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</si>
  <si>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</si>
  <si>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</si>
  <si>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</si>
  <si>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</si>
  <si>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</si>
  <si>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</si>
  <si>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</si>
  <si>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</si>
  <si>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</si>
  <si>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</si>
  <si>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</si>
  <si>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</si>
  <si>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</si>
  <si>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</si>
  <si>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</si>
  <si>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</si>
  <si>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</si>
  <si>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</si>
  <si>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</si>
  <si>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</si>
  <si>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</si>
  <si>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</si>
  <si>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</si>
  <si>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</si>
  <si>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</si>
  <si>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</si>
  <si>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</si>
  <si>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</si>
  <si>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</si>
  <si>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</si>
  <si>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</si>
  <si>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</si>
  <si>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</si>
  <si>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</si>
  <si>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</si>
  <si>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</si>
  <si>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</si>
  <si>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</si>
  <si>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</si>
  <si>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</si>
  <si>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</si>
  <si>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</si>
  <si>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</si>
  <si>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</si>
  <si>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</si>
  <si>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</si>
  <si>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</si>
  <si>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</si>
  <si>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</si>
  <si>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</si>
  <si>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</si>
  <si>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</si>
  <si>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</si>
  <si>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</si>
  <si>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</si>
  <si>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</si>
  <si>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</si>
  <si>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</si>
  <si>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</si>
  <si>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</si>
  <si>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</si>
  <si>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</si>
  <si>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</si>
  <si>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</si>
  <si>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</si>
  <si>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</si>
  <si>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</si>
  <si>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</si>
  <si>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</si>
  <si>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</si>
  <si>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</si>
  <si>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</si>
  <si>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</si>
  <si>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</si>
  <si>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</si>
  <si>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</si>
  <si>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</si>
  <si>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</si>
  <si>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</si>
  <si>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</si>
  <si>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</si>
  <si>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</si>
  <si>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</si>
  <si>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</si>
  <si>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</si>
  <si>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</si>
  <si>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</si>
  <si>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</si>
  <si>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</si>
  <si>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</si>
  <si>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</si>
  <si>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</si>
  <si>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</si>
  <si>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</si>
  <si>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</si>
  <si>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</si>
  <si>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</si>
  <si>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</si>
  <si>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</si>
  <si>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</si>
  <si>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</si>
  <si>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</si>
  <si>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</si>
  <si>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</si>
  <si>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</si>
  <si>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</si>
  <si>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</si>
  <si>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</si>
  <si>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</si>
  <si>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</si>
  <si>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</si>
  <si>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</si>
  <si>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</si>
  <si>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</si>
  <si>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</si>
  <si>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</si>
  <si>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</si>
  <si>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</si>
  <si>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</si>
  <si>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</si>
  <si>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</si>
  <si>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</si>
  <si>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</si>
  <si>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</si>
  <si>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</si>
  <si>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</si>
  <si>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</si>
  <si>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</si>
  <si>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</si>
  <si>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</si>
  <si>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</si>
  <si>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</si>
  <si>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</si>
  <si>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</si>
  <si>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</si>
  <si>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</si>
  <si>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</si>
  <si>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</si>
  <si>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</si>
  <si>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</si>
  <si>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</si>
  <si>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</si>
  <si>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</si>
  <si>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</si>
  <si>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</si>
  <si>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</si>
  <si>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</si>
  <si>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</si>
  <si>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</si>
  <si>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</si>
  <si>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</si>
  <si>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</si>
  <si>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</si>
  <si>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</si>
  <si>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</si>
  <si>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</si>
  <si>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</si>
  <si>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</si>
  <si>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</si>
  <si>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</si>
  <si>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</si>
  <si>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</si>
  <si>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</si>
  <si>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</si>
  <si>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</si>
  <si>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</si>
  <si>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</si>
  <si>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</si>
  <si>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</si>
  <si>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</si>
  <si>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</si>
  <si>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</si>
  <si>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</si>
  <si>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</si>
  <si>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</si>
  <si>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</si>
  <si>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</si>
  <si>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</si>
  <si>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</si>
  <si>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</si>
  <si>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</si>
  <si>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</si>
  <si>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</si>
  <si>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</si>
  <si>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</si>
  <si>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</si>
  <si>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</si>
  <si>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</si>
  <si>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</si>
  <si>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</si>
  <si>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</si>
  <si>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</si>
  <si>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</si>
  <si>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</si>
  <si>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</si>
  <si>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</si>
  <si>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</si>
  <si>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</si>
  <si>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</si>
  <si>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</si>
  <si>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</si>
  <si>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</si>
  <si>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</si>
  <si>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</si>
  <si>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</si>
  <si>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</si>
  <si>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</si>
  <si>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</si>
  <si>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</si>
  <si>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</si>
  <si>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</si>
  <si>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</si>
  <si>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</si>
  <si>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</si>
  <si>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</si>
  <si>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</si>
  <si>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</si>
  <si>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</si>
  <si>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</si>
  <si>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</si>
  <si>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</si>
  <si>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</si>
  <si>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</si>
  <si>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</si>
  <si>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</si>
  <si>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</si>
  <si>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</si>
  <si>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</si>
  <si>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</si>
  <si>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</si>
  <si>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</si>
  <si>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</si>
  <si>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</si>
  <si>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</si>
  <si>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</si>
  <si>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</si>
  <si>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</si>
  <si>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</si>
  <si>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</si>
  <si>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</si>
  <si>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</si>
  <si>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</si>
  <si>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</si>
  <si>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</si>
  <si>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</si>
  <si>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</si>
  <si>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</si>
  <si>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</si>
  <si>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</si>
  <si>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</si>
  <si>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</si>
  <si>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</si>
  <si>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</si>
  <si>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</si>
  <si>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</si>
  <si>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</si>
  <si>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</si>
  <si>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</si>
  <si>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</si>
  <si>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</si>
  <si>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</si>
  <si>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</si>
  <si>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</si>
  <si>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</si>
  <si>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</si>
  <si>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</si>
  <si>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</si>
  <si>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</si>
  <si>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</si>
  <si>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</si>
  <si>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</si>
  <si>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</si>
  <si>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</si>
  <si>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</si>
  <si>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</si>
  <si>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</si>
  <si>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</si>
  <si>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</si>
  <si>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</si>
  <si>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</si>
  <si>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</si>
  <si>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</si>
  <si>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</si>
  <si>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</si>
  <si>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</si>
  <si>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</si>
  <si>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</si>
  <si>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</si>
  <si>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</si>
  <si>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</si>
  <si>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</si>
  <si>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</si>
  <si>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</si>
  <si>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</si>
  <si>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</si>
  <si>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</si>
  <si>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</si>
  <si>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</si>
  <si>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</si>
  <si>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</si>
  <si>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</si>
  <si>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</si>
  <si>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</si>
  <si>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</si>
  <si>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</si>
  <si>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</si>
  <si>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</si>
  <si>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</si>
  <si>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</si>
  <si>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</si>
  <si>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</si>
  <si>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</si>
  <si>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</si>
  <si>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</si>
  <si>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</si>
  <si>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</si>
  <si>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</si>
  <si>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</si>
  <si>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</si>
  <si>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</si>
  <si>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</si>
  <si>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</si>
  <si>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</si>
  <si>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</si>
  <si>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</si>
  <si>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</si>
  <si>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</si>
  <si>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</si>
  <si>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</si>
  <si>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</si>
  <si>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</si>
  <si>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</si>
  <si>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</si>
  <si>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</si>
  <si>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</si>
  <si>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</si>
  <si>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</si>
  <si>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</si>
  <si>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</si>
  <si>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</si>
  <si>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</si>
  <si>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</si>
  <si>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</si>
  <si>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</si>
  <si>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</si>
  <si>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</si>
  <si>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</si>
  <si>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</si>
  <si>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</si>
  <si>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</si>
  <si>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</si>
  <si>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</si>
  <si>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</si>
  <si>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</si>
  <si>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</si>
  <si>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</si>
  <si>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</si>
  <si>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</si>
  <si>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</si>
  <si>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</si>
  <si>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</si>
  <si>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</si>
  <si>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</si>
  <si>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</si>
  <si>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</si>
  <si>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</si>
  <si>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</si>
  <si>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</si>
  <si>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</si>
  <si>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</si>
  <si>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</si>
  <si>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</si>
  <si>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</si>
  <si>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</si>
  <si>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</si>
  <si>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</si>
  <si>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</si>
  <si>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</si>
  <si>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</si>
  <si>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</si>
  <si>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</si>
  <si>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</si>
  <si>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</si>
  <si>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</si>
  <si>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</si>
  <si>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</si>
  <si>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</si>
  <si>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</si>
  <si>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</si>
  <si>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</si>
  <si>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</si>
  <si>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</si>
  <si>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</si>
  <si>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</si>
  <si>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</si>
  <si>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</si>
  <si>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</si>
  <si>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</si>
  <si>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</si>
  <si>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</si>
  <si>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</si>
  <si>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</si>
  <si>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</si>
  <si>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</si>
  <si>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</si>
  <si>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</si>
  <si>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</si>
  <si>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</si>
  <si>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</si>
  <si>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</si>
  <si>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</si>
  <si>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</si>
  <si>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</si>
  <si>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</si>
  <si>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</si>
  <si>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</si>
  <si>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</si>
  <si>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</si>
  <si>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</si>
  <si>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</si>
  <si>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</si>
  <si>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</si>
  <si>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</si>
  <si>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</si>
  <si>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</si>
  <si>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</si>
  <si>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</si>
  <si>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</si>
  <si>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</si>
  <si>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</si>
  <si>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</si>
  <si>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</si>
  <si>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</si>
  <si>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</si>
  <si>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</si>
  <si>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</si>
  <si>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</si>
  <si>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</si>
  <si>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</si>
  <si>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</si>
  <si>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</si>
  <si>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</si>
  <si>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</si>
  <si>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</si>
  <si>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</si>
  <si>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</si>
  <si>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</si>
  <si>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</si>
  <si>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</si>
  <si>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</si>
  <si>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</si>
  <si>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</si>
  <si>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</si>
  <si>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</si>
  <si>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</si>
  <si>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</si>
  <si>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</si>
  <si>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</si>
  <si>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</si>
  <si>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</si>
  <si>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</si>
  <si>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</si>
  <si>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</si>
  <si>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</si>
  <si>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</si>
  <si>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</si>
  <si>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</si>
  <si>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</si>
  <si>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</si>
  <si>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</si>
  <si>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</si>
  <si>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</si>
  <si>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</si>
  <si>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</si>
  <si>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</si>
  <si>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</si>
  <si>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</si>
  <si>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</si>
  <si>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</si>
  <si>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</si>
  <si>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</si>
  <si>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</si>
  <si>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</si>
  <si>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</si>
  <si>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</si>
  <si>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</si>
  <si>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</si>
  <si>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</si>
  <si>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</si>
  <si>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</si>
  <si>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</si>
  <si>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</si>
  <si>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</si>
  <si>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</si>
  <si>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</si>
  <si>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</si>
  <si>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</si>
  <si>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</si>
  <si>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</si>
  <si>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</si>
  <si>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</si>
  <si>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</si>
  <si>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</si>
  <si>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</si>
  <si>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</si>
  <si>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</si>
  <si>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</si>
  <si>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</si>
  <si>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</si>
  <si>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</si>
  <si>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</si>
  <si>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</si>
  <si>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</si>
  <si>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</si>
  <si>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</si>
  <si>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</si>
  <si>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</si>
  <si>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</si>
  <si>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</si>
  <si>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</si>
  <si>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</si>
  <si>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</si>
  <si>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</si>
  <si>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</si>
  <si>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</si>
  <si>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</si>
  <si>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</si>
  <si>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</si>
  <si>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</si>
  <si>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</si>
  <si>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</si>
  <si>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</si>
  <si>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</si>
  <si>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</si>
  <si>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</si>
  <si>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</si>
  <si>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</si>
  <si>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</si>
  <si>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</si>
  <si>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</si>
  <si>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</si>
  <si>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</si>
  <si>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</si>
  <si>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</si>
  <si>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</si>
  <si>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</si>
  <si>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</si>
  <si>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</si>
  <si>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</si>
  <si>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</si>
  <si>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</si>
  <si>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</si>
  <si>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</si>
  <si>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</si>
  <si>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</si>
  <si>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</si>
  <si>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</si>
  <si>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</si>
  <si>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</si>
  <si>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</si>
  <si>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</si>
  <si>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</si>
  <si>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</si>
  <si>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</si>
  <si>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</si>
  <si>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</si>
  <si>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</si>
  <si>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</si>
  <si>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</si>
  <si>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</si>
  <si>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</si>
  <si>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</si>
  <si>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</si>
  <si>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</si>
  <si>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</si>
  <si>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</si>
  <si>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</si>
  <si>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</si>
  <si>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</si>
  <si>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</si>
  <si>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</si>
  <si>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</si>
  <si>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</si>
  <si>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</si>
  <si>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</si>
  <si>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</si>
  <si>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</si>
  <si>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</si>
  <si>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</si>
  <si>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</si>
  <si>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</si>
  <si>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</si>
  <si>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</si>
  <si>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</si>
  <si>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</si>
  <si>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</si>
  <si>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</si>
  <si>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</si>
  <si>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</si>
  <si>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</si>
  <si>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</si>
  <si>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</si>
  <si>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</si>
  <si>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</si>
  <si>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</si>
  <si>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</si>
  <si>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</si>
  <si>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</si>
  <si>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</si>
  <si>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</si>
  <si>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</si>
  <si>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</si>
  <si>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</si>
  <si>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</si>
  <si>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</si>
  <si>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</si>
  <si>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</si>
  <si>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</si>
  <si>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</si>
  <si>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</si>
  <si>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</si>
  <si>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</si>
  <si>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</si>
  <si>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</si>
  <si>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</si>
  <si>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</si>
  <si>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</si>
  <si>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</si>
  <si>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</si>
  <si>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</si>
  <si>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</si>
  <si>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</si>
  <si>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</si>
  <si>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</si>
  <si>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</si>
  <si>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</si>
  <si>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</si>
  <si>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</si>
  <si>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</si>
  <si>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</si>
  <si>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</si>
  <si>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</si>
  <si>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</si>
  <si>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</si>
  <si>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</si>
  <si>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</si>
  <si>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</si>
  <si>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</si>
  <si>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</si>
  <si>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</si>
  <si>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</si>
  <si>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</si>
  <si>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</si>
  <si>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</si>
  <si>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</si>
  <si>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</si>
  <si>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</si>
  <si>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</si>
  <si>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</si>
  <si>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</si>
  <si>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</si>
  <si>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</si>
  <si>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</si>
  <si>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</si>
  <si>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</si>
  <si>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</si>
  <si>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</si>
  <si>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</si>
  <si>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</si>
  <si>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</si>
  <si>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</si>
  <si>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</si>
  <si>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</si>
  <si>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</si>
  <si>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</si>
  <si>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</si>
  <si>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</si>
  <si>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</si>
  <si>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</si>
  <si>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</si>
  <si>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</si>
  <si>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</si>
  <si>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</si>
  <si>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</si>
  <si>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</si>
  <si>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</si>
  <si>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</si>
  <si>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</si>
  <si>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</si>
  <si>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</si>
  <si>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</si>
  <si>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</si>
  <si>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</si>
  <si>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</si>
  <si>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</si>
  <si>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</si>
  <si>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</si>
  <si>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</si>
  <si>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</si>
  <si>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</si>
  <si>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</si>
  <si>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</si>
  <si>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</si>
  <si>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</si>
  <si>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</si>
  <si>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</si>
  <si>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</si>
  <si>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</si>
  <si>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</si>
  <si>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</si>
  <si>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</si>
  <si>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</si>
  <si>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</si>
  <si>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</si>
  <si>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</si>
  <si>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</si>
  <si>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</si>
  <si>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</si>
  <si>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</si>
  <si>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</si>
  <si>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</si>
  <si>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</si>
  <si>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</si>
  <si>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</si>
  <si>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</si>
  <si>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</si>
  <si>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</si>
  <si>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</si>
  <si>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</si>
  <si>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</si>
  <si>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</si>
  <si>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</si>
  <si>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</si>
  <si>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</si>
  <si>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</si>
  <si>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</si>
  <si>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</si>
  <si>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</si>
  <si>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</si>
  <si>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</si>
  <si>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</si>
  <si>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</si>
  <si>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</si>
  <si>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</si>
  <si>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</si>
  <si>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</si>
  <si>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</si>
  <si>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</si>
  <si>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</si>
  <si>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</si>
  <si>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</si>
  <si>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</si>
  <si>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</si>
  <si>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</si>
  <si>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</si>
  <si>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</si>
  <si>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</si>
  <si>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</si>
  <si>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</si>
  <si>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</si>
  <si>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</si>
  <si>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</si>
  <si>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</si>
  <si>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</si>
  <si>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</si>
  <si>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</si>
  <si>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</si>
  <si>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</si>
  <si>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</si>
  <si>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</si>
  <si>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</si>
  <si>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</si>
  <si>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</si>
  <si>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</si>
  <si>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</si>
  <si>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</si>
  <si>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</si>
  <si>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</si>
  <si>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</si>
  <si>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</si>
  <si>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</si>
  <si>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</si>
  <si>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</si>
  <si>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</si>
  <si>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</si>
  <si>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</si>
  <si>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</si>
  <si>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</si>
  <si>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</si>
  <si>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</si>
  <si>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</si>
  <si>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</si>
  <si>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</si>
  <si>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</si>
  <si>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</si>
  <si>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</si>
  <si>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</si>
  <si>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</si>
  <si>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</si>
  <si>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</si>
  <si>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</si>
  <si>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</si>
  <si>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</si>
  <si>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</si>
  <si>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</si>
  <si>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</si>
  <si>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</si>
  <si>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</si>
  <si>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</si>
  <si>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</si>
  <si>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</si>
  <si>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</si>
  <si>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</si>
  <si>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</si>
  <si>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</si>
  <si>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</si>
  <si>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</si>
  <si>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</si>
  <si>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</si>
  <si>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</si>
  <si>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</si>
  <si>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</si>
  <si>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</si>
  <si>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</si>
  <si>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</si>
  <si>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</si>
  <si>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</si>
  <si>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</si>
  <si>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</si>
  <si>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</si>
  <si>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</si>
  <si>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</si>
  <si>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</si>
  <si>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</si>
  <si>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</si>
  <si>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</si>
  <si>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</si>
  <si>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</si>
  <si>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</si>
  <si>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</si>
  <si>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</si>
  <si>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</si>
  <si>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</si>
  <si>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</si>
  <si>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</si>
  <si>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</si>
  <si>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</si>
  <si>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</si>
  <si>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</si>
  <si>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</si>
  <si>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</si>
  <si>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</si>
  <si>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</si>
  <si>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</si>
  <si>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</si>
  <si>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</si>
  <si>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</si>
  <si>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</si>
  <si>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</si>
  <si>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</si>
  <si>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</si>
  <si>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</si>
  <si>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</si>
  <si>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</si>
  <si>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</si>
  <si>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</si>
  <si>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</si>
  <si>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</si>
  <si>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</si>
  <si>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</si>
  <si>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</si>
  <si>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</si>
  <si>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</si>
  <si>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</si>
  <si>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</si>
  <si>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</si>
  <si>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</si>
  <si>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</si>
  <si>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</si>
  <si>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</si>
  <si>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</si>
  <si>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</si>
  <si>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</si>
  <si>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</si>
  <si>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</si>
  <si>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</si>
  <si>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</si>
  <si>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</si>
  <si>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</si>
  <si>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</si>
  <si>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</si>
  <si>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</si>
  <si>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</si>
  <si>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</si>
  <si>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</si>
  <si>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</si>
  <si>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</si>
  <si>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</si>
  <si>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</si>
  <si>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</si>
  <si>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</si>
  <si>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</si>
  <si>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</si>
  <si>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</si>
  <si>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</si>
  <si>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</si>
  <si>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</si>
  <si>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</si>
  <si>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</si>
  <si>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</si>
  <si>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</si>
  <si>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</si>
  <si>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</si>
  <si>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</si>
  <si>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</si>
  <si>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</si>
  <si>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</si>
  <si>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</si>
  <si>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</si>
  <si>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</si>
  <si>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</si>
  <si>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</si>
  <si>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</si>
  <si>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</si>
  <si>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</si>
  <si>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</si>
  <si>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</si>
  <si>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</si>
  <si>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</si>
  <si>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</si>
  <si>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</si>
  <si>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</si>
  <si>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</si>
  <si>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</si>
  <si>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</si>
  <si>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</si>
  <si>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</si>
  <si>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</si>
  <si>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</si>
  <si>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</si>
  <si>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</si>
  <si>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</si>
  <si>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</si>
  <si>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</si>
  <si>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</si>
  <si>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</si>
  <si>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</si>
  <si>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</si>
  <si>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</si>
  <si>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</si>
  <si>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</si>
  <si>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</si>
  <si>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</si>
  <si>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</si>
  <si>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</si>
  <si>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</si>
  <si>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</si>
  <si>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</si>
  <si>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</si>
  <si>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</si>
  <si>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</si>
  <si>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</si>
  <si>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</si>
  <si>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</si>
  <si>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</si>
  <si>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</si>
  <si>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</si>
  <si>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</si>
  <si>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</si>
  <si>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</si>
  <si>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</si>
  <si>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</si>
  <si>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</si>
  <si>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</si>
  <si>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</si>
  <si>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</si>
  <si>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</si>
  <si>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</si>
  <si>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</si>
  <si>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</si>
  <si>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</si>
  <si>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</si>
  <si>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</si>
  <si>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</si>
  <si>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</si>
  <si>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</si>
  <si>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</si>
  <si>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</si>
  <si>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</si>
  <si>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</si>
  <si>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</si>
  <si>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</si>
  <si>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</si>
  <si>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</si>
  <si>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</si>
  <si>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</si>
  <si>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</si>
  <si>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</si>
  <si>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</si>
  <si>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</si>
  <si>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</si>
  <si>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</si>
  <si>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</si>
  <si>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</si>
  <si>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</si>
  <si>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</si>
  <si>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</si>
  <si>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</si>
  <si>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</si>
  <si>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</si>
  <si>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</si>
  <si>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</si>
  <si>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</si>
  <si>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</si>
  <si>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</si>
  <si>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</si>
  <si>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</si>
  <si>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</si>
  <si>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</si>
  <si>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</si>
  <si>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</si>
  <si>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</si>
  <si>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</si>
  <si>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</si>
  <si>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</si>
  <si>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</si>
  <si>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</si>
  <si>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</si>
  <si>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</si>
  <si>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</si>
  <si>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</si>
  <si>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</si>
  <si>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</si>
  <si>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</si>
  <si>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</si>
  <si>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</si>
  <si>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</si>
  <si>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</si>
  <si>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</si>
  <si>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</si>
  <si>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</si>
  <si>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</si>
  <si>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</si>
  <si>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</si>
  <si>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</si>
  <si>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</si>
  <si>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</si>
  <si>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</si>
  <si>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</si>
  <si>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</si>
  <si>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</si>
  <si>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</si>
  <si>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</si>
  <si>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</si>
  <si>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</si>
  <si>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</si>
  <si>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</si>
  <si>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</si>
  <si>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</si>
  <si>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</si>
  <si>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</si>
  <si>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</si>
  <si>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</si>
  <si>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</si>
  <si>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</si>
  <si>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</si>
  <si>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</si>
  <si>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</si>
  <si>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</si>
  <si>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</si>
  <si>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</si>
  <si>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</si>
  <si>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</si>
  <si>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</si>
  <si>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</si>
  <si>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</si>
  <si>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</si>
  <si>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</si>
  <si>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</si>
  <si>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</si>
  <si>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</si>
  <si>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</si>
  <si>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</si>
  <si>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</si>
  <si>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</si>
  <si>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</si>
  <si>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</si>
  <si>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</si>
  <si>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</si>
  <si>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</si>
  <si>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</si>
  <si>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</si>
  <si>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</si>
  <si>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</si>
  <si>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</si>
  <si>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</si>
  <si>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</si>
  <si>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</si>
  <si>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</si>
  <si>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</si>
  <si>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</si>
  <si>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</si>
  <si>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</si>
  <si>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</si>
  <si>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</si>
  <si>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</si>
  <si>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</si>
  <si>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</si>
  <si>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</si>
  <si>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</si>
  <si>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</si>
  <si>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</si>
  <si>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</si>
  <si>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</si>
  <si>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</si>
  <si>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</si>
  <si>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</si>
  <si>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</si>
  <si>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</si>
  <si>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</si>
  <si>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</si>
  <si>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</si>
  <si>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</si>
  <si>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</si>
  <si>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</si>
  <si>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</si>
  <si>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</si>
  <si>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</si>
  <si>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</si>
  <si>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</si>
  <si>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</si>
  <si>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</si>
  <si>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</si>
  <si>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</si>
  <si>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</si>
  <si>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</si>
  <si>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</si>
  <si>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</si>
  <si>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</si>
  <si>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</si>
  <si>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</si>
  <si>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</si>
  <si>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</si>
  <si>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</si>
  <si>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</si>
  <si>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</si>
  <si>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</si>
  <si>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</si>
  <si>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</si>
  <si>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</si>
  <si>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</si>
  <si>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</si>
  <si>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</si>
  <si>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</si>
  <si>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</si>
  <si>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</si>
  <si>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</si>
  <si>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</si>
  <si>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</si>
  <si>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</si>
  <si>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</si>
  <si>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</si>
  <si>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</si>
  <si>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</si>
  <si>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</si>
  <si>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</si>
  <si>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</si>
  <si>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</si>
  <si>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</si>
  <si>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</si>
  <si>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</si>
  <si>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</si>
  <si>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</si>
  <si>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</si>
  <si>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</si>
  <si>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</si>
  <si>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</si>
  <si>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</si>
  <si>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</si>
  <si>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</si>
  <si>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</si>
  <si>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</si>
  <si>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</si>
  <si>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</si>
  <si>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</si>
  <si>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</si>
  <si>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</si>
  <si>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</si>
  <si>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</si>
  <si>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</si>
  <si>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</si>
  <si>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</si>
  <si>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</si>
  <si>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</si>
  <si>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</si>
  <si>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</si>
  <si>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</si>
  <si>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</si>
  <si>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</si>
  <si>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</si>
  <si>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</si>
  <si>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</si>
  <si>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</si>
  <si>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</si>
  <si>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</si>
  <si>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</si>
  <si>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</si>
  <si>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</si>
  <si>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</si>
  <si>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</si>
  <si>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</si>
  <si>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</si>
  <si>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</si>
  <si>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</si>
  <si>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</si>
  <si>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</si>
  <si>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</si>
  <si>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</si>
  <si>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</si>
  <si>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</si>
  <si>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</si>
  <si>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</si>
  <si>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</si>
  <si>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</si>
  <si>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</si>
  <si>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</si>
  <si>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</si>
  <si>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</si>
  <si>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</si>
  <si>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</si>
  <si>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</si>
  <si>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</si>
  <si>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</si>
  <si>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</si>
  <si>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</si>
  <si>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</si>
  <si>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</si>
  <si>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</si>
  <si>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</si>
  <si>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</si>
  <si>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</si>
  <si>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</si>
  <si>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</si>
  <si>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</si>
  <si>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</si>
  <si>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</si>
  <si>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</si>
  <si>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</si>
  <si>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</si>
  <si>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</si>
  <si>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</si>
  <si>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</si>
  <si>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</si>
  <si>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</si>
  <si>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</si>
  <si>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</si>
  <si>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</si>
  <si>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</si>
  <si>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</si>
  <si>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</si>
  <si>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</si>
  <si>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</si>
  <si>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</si>
  <si>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</si>
  <si>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</si>
  <si>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</si>
  <si>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</si>
  <si>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</si>
  <si>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</si>
  <si>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</si>
  <si>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</si>
  <si>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</si>
  <si>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</si>
  <si>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</si>
  <si>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</si>
  <si>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</si>
  <si>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</si>
  <si>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</si>
  <si>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</si>
  <si>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</si>
  <si>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</si>
  <si>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</si>
  <si>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</si>
  <si>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</si>
  <si>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</si>
  <si>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</si>
  <si>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</si>
  <si>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</si>
  <si>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</si>
  <si>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</si>
  <si>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</si>
  <si>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</si>
  <si>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</si>
  <si>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</si>
  <si>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</si>
  <si>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</si>
  <si>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</si>
  <si>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</si>
  <si>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</si>
  <si>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</si>
  <si>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</si>
  <si>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</si>
  <si>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</si>
  <si>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</si>
  <si>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</si>
  <si>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</si>
  <si>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</si>
  <si>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</si>
  <si>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</si>
  <si>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</si>
  <si>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</si>
  <si>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</si>
  <si>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</si>
  <si>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</si>
  <si>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</si>
  <si>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</si>
  <si>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</si>
  <si>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</si>
  <si>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</si>
  <si>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</si>
  <si>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</si>
  <si>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</si>
  <si>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</si>
  <si>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</si>
  <si>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</si>
  <si>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</si>
  <si>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</si>
  <si>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</si>
  <si>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</si>
  <si>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</si>
  <si>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</si>
  <si>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</si>
  <si>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</si>
  <si>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</si>
  <si>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</si>
  <si>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</si>
  <si>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</si>
  <si>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</si>
  <si>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</si>
  <si>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</si>
  <si>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</si>
  <si>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</si>
  <si>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</si>
  <si>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</si>
  <si>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</si>
  <si>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</si>
  <si>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</si>
  <si>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</si>
  <si>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</si>
  <si>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</si>
  <si>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</si>
  <si>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</si>
  <si>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</si>
  <si>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</si>
  <si>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</si>
  <si>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</si>
  <si>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</si>
  <si>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</si>
  <si>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</si>
  <si>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</si>
  <si>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</si>
  <si>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</si>
  <si>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</si>
  <si>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</si>
  <si>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</si>
  <si>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</si>
  <si>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</si>
  <si>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</si>
  <si>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</si>
  <si>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</si>
  <si>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</si>
  <si>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</si>
  <si>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</si>
  <si>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</si>
  <si>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</si>
  <si>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</si>
  <si>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</si>
  <si>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</si>
  <si>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</si>
  <si>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</si>
  <si>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</si>
  <si>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</si>
  <si>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</si>
  <si>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</si>
  <si>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</si>
  <si>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</si>
  <si>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</si>
  <si>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</si>
  <si>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</si>
  <si>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</si>
  <si>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</si>
  <si>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</si>
  <si>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</si>
  <si>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</si>
  <si>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</si>
  <si>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</si>
  <si>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</si>
  <si>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</si>
  <si>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</si>
  <si>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</si>
  <si>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</si>
  <si>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</si>
  <si>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</si>
  <si>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</si>
  <si>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</si>
  <si>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</si>
  <si>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</si>
  <si>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</si>
  <si>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</si>
  <si>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</si>
  <si>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</si>
  <si>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</si>
  <si>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</si>
  <si>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</si>
  <si>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</si>
  <si>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</si>
  <si>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</si>
  <si>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</si>
  <si>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</si>
  <si>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</si>
  <si>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</si>
  <si>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</si>
  <si>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</si>
  <si>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</si>
  <si>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</si>
  <si>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</si>
  <si>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</si>
  <si>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</si>
  <si>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</si>
  <si>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</si>
  <si>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</si>
  <si>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</si>
  <si>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</si>
  <si>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</si>
  <si>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</si>
  <si>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</si>
  <si>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</si>
  <si>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</si>
  <si>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</si>
  <si>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</si>
  <si>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</si>
  <si>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</si>
  <si>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</si>
  <si>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</si>
  <si>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</si>
  <si>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</si>
  <si>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</si>
  <si>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</si>
  <si>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</si>
  <si>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</si>
  <si>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</si>
  <si>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</si>
  <si>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</si>
  <si>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</si>
  <si>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</si>
  <si>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</si>
  <si>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</si>
  <si>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</si>
  <si>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</si>
  <si>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</si>
  <si>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</si>
  <si>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</si>
  <si>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</si>
  <si>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</si>
  <si>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</si>
  <si>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</si>
  <si>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</si>
  <si>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</si>
  <si>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</si>
  <si>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</si>
  <si>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</si>
  <si>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</si>
  <si>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</si>
  <si>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</si>
  <si>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</si>
  <si>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</si>
  <si>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</si>
  <si>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</si>
  <si>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</si>
  <si>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</si>
  <si>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</si>
  <si>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</si>
  <si>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</si>
  <si>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</si>
  <si>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</si>
  <si>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</si>
  <si>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</si>
  <si>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</si>
  <si>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</si>
  <si>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</si>
  <si>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</si>
  <si>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</si>
  <si>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</si>
  <si>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</si>
  <si>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</si>
  <si>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</si>
  <si>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</si>
  <si>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</si>
  <si>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</si>
  <si>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</si>
  <si>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</si>
  <si>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</si>
  <si>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</si>
  <si>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</si>
  <si>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</si>
  <si>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</si>
  <si>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</si>
  <si>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</si>
  <si>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</si>
  <si>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</si>
  <si>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</si>
  <si>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</si>
  <si>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</si>
  <si>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</si>
  <si>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</si>
  <si>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</si>
  <si>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</si>
  <si>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</si>
  <si>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</si>
  <si>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</si>
  <si>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</si>
  <si>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</si>
  <si>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</si>
  <si>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</si>
  <si>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</si>
  <si>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</si>
  <si>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</si>
  <si>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</si>
  <si>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</si>
  <si>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</si>
  <si>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</si>
  <si>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</si>
  <si>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</si>
  <si>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</si>
  <si>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</si>
  <si>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</si>
  <si>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</si>
  <si>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</si>
  <si>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</si>
  <si>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</si>
  <si>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</si>
  <si>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</si>
  <si>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</si>
  <si>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</si>
  <si>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</si>
  <si>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</si>
  <si>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</si>
  <si>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</si>
  <si>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</si>
  <si>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</si>
  <si>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</si>
  <si>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</si>
  <si>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</si>
  <si>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</si>
  <si>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</si>
  <si>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</si>
  <si>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</si>
  <si>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</si>
  <si>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</si>
  <si>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</si>
  <si>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</si>
  <si>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</si>
  <si>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</si>
  <si>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</si>
  <si>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</si>
  <si>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</si>
  <si>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</si>
  <si>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</si>
  <si>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</si>
  <si>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</si>
  <si>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</si>
  <si>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</si>
  <si>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</si>
  <si>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</si>
  <si>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</si>
  <si>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</si>
  <si>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</si>
  <si>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</si>
  <si>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</si>
  <si>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</si>
  <si>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</si>
  <si>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</si>
  <si>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</si>
  <si>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</si>
  <si>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</si>
  <si>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</si>
  <si>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</si>
  <si>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</si>
  <si>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</si>
  <si>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</si>
  <si>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</si>
  <si>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</si>
  <si>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</si>
  <si>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</si>
  <si>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</si>
  <si>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</si>
  <si>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</si>
  <si>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</si>
  <si>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</si>
  <si>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</si>
  <si>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</si>
  <si>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</si>
  <si>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</si>
  <si>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</si>
  <si>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</si>
  <si>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</si>
  <si>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</si>
  <si>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</si>
  <si>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</si>
  <si>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</si>
  <si>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</si>
  <si>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</si>
  <si>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</si>
  <si>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</si>
  <si>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</si>
  <si>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</si>
  <si>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</si>
  <si>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</si>
  <si>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</si>
  <si>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</si>
  <si>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</si>
  <si>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</si>
  <si>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</si>
  <si>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</si>
  <si>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</si>
  <si>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</si>
  <si>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</si>
  <si>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</si>
  <si>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</si>
  <si>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</si>
  <si>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</si>
  <si>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</si>
  <si>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</si>
  <si>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</si>
  <si>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</si>
  <si>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</si>
  <si>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</si>
  <si>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</si>
  <si>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</si>
  <si>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</si>
  <si>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</si>
  <si>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</si>
  <si>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</si>
  <si>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</si>
  <si>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</si>
  <si>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</si>
  <si>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</si>
  <si>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</si>
  <si>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</si>
  <si>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</si>
  <si>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</si>
  <si>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</si>
  <si>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</si>
  <si>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</si>
  <si>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</si>
  <si>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</si>
  <si>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</si>
  <si>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</si>
  <si>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</si>
  <si>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</si>
  <si>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</si>
  <si>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</si>
  <si>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</si>
  <si>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</si>
  <si>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</si>
  <si>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</si>
  <si>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</si>
  <si>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</si>
  <si>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</si>
  <si>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</si>
  <si>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</si>
  <si>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</si>
  <si>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</si>
  <si>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</si>
  <si>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</si>
  <si>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</si>
  <si>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</si>
  <si>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</si>
  <si>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</si>
  <si>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</si>
  <si>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</si>
  <si>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</si>
  <si>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</si>
  <si>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</si>
  <si>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</si>
  <si>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</si>
  <si>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</si>
  <si>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</si>
  <si>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</si>
  <si>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</si>
  <si>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</si>
  <si>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</si>
  <si>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</si>
  <si>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</si>
  <si>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</si>
  <si>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</si>
  <si>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</si>
  <si>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</si>
  <si>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</si>
  <si>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</si>
  <si>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</si>
  <si>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</si>
  <si>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</si>
  <si>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</si>
  <si>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</si>
  <si>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</si>
  <si>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</si>
  <si>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</si>
  <si>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</si>
  <si>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</si>
  <si>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</si>
  <si>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</si>
  <si>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</si>
  <si>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</si>
  <si>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</si>
  <si>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</si>
  <si>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</si>
  <si>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</si>
  <si>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</si>
  <si>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</si>
  <si>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</si>
  <si>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</si>
  <si>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</si>
  <si>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</si>
  <si>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</si>
  <si>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</si>
  <si>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</si>
  <si>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</si>
  <si>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</si>
  <si>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</si>
  <si>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</si>
  <si>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</si>
  <si>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</si>
  <si>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</si>
  <si>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</si>
  <si>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</si>
  <si>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</si>
  <si>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</si>
  <si>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</si>
  <si>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</si>
  <si>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</si>
  <si>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</si>
  <si>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</si>
  <si>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</si>
  <si>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</si>
  <si>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</si>
  <si>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</si>
  <si>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</si>
  <si>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</si>
  <si>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</si>
  <si>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</si>
  <si>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</si>
  <si>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</si>
  <si>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</si>
  <si>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</si>
  <si>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</si>
  <si>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</si>
  <si>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</si>
  <si>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</si>
  <si>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</si>
  <si>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</si>
  <si>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</si>
  <si>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</si>
  <si>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</si>
  <si>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</si>
  <si>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</si>
  <si>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</si>
  <si>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</si>
  <si>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</si>
  <si>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</si>
  <si>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</si>
  <si>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</si>
  <si>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</si>
  <si>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</si>
  <si>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</si>
  <si>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</si>
  <si>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</si>
  <si>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</si>
  <si>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</si>
  <si>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</si>
  <si>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</si>
  <si>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</si>
  <si>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</si>
  <si>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</si>
  <si>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</si>
  <si>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</si>
  <si>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</si>
  <si>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</si>
  <si>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</si>
  <si>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</si>
  <si>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</si>
  <si>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</si>
  <si>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</si>
  <si>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</si>
  <si>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</si>
  <si>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</si>
  <si>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</si>
  <si>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</si>
  <si>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</si>
  <si>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</si>
  <si>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</si>
  <si>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</si>
  <si>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</si>
  <si>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</si>
  <si>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</si>
  <si>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</si>
  <si>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</si>
  <si>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</si>
  <si>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</si>
  <si>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</si>
  <si>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</si>
  <si>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</si>
  <si>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</si>
  <si>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</si>
  <si>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</si>
  <si>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</si>
  <si>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</si>
  <si>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</si>
  <si>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</si>
  <si>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</si>
  <si>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</si>
  <si>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</si>
  <si>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</si>
  <si>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</si>
  <si>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</si>
  <si>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</si>
  <si>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</si>
  <si>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</si>
  <si>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</si>
  <si>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</si>
  <si>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</si>
  <si>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</si>
  <si>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</si>
  <si>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</si>
  <si>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</si>
  <si>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</si>
  <si>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</si>
  <si>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</si>
  <si>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</si>
  <si>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</si>
  <si>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</si>
  <si>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</si>
  <si>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</si>
  <si>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</si>
  <si>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</si>
  <si>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</si>
  <si>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</si>
  <si>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</si>
  <si>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</si>
  <si>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</si>
  <si>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</si>
  <si>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</si>
  <si>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</si>
  <si>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</si>
  <si>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</si>
  <si>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</si>
  <si>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</si>
  <si>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</si>
  <si>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</si>
  <si>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</si>
  <si>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</si>
  <si>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</si>
  <si>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</si>
  <si>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</si>
  <si>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</si>
  <si>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</si>
  <si>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</si>
  <si>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</si>
  <si>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</si>
  <si>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</si>
  <si>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</si>
  <si>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</si>
  <si>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</si>
  <si>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</si>
  <si>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</si>
  <si>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</si>
  <si>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</si>
  <si>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</si>
  <si>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</si>
  <si>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</si>
  <si>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</si>
  <si>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</si>
  <si>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</si>
  <si>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</si>
  <si>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</si>
  <si>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</si>
  <si>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</si>
  <si>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</si>
  <si>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</si>
  <si>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</si>
  <si>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</si>
  <si>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</si>
  <si>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</si>
  <si>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</si>
  <si>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</si>
  <si>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</si>
  <si>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</si>
  <si>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</si>
  <si>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</si>
  <si>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</si>
  <si>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</si>
  <si>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</si>
  <si>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</si>
  <si>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</si>
  <si>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</si>
  <si>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</si>
  <si>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</si>
  <si>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</si>
  <si>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</si>
  <si>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</si>
  <si>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</si>
  <si>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</si>
  <si>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</si>
  <si>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</si>
  <si>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</si>
  <si>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</si>
  <si>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</si>
  <si>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</si>
  <si>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</si>
  <si>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</si>
  <si>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</si>
  <si>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</si>
  <si>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</si>
  <si>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</si>
  <si>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</si>
  <si>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</si>
  <si>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</si>
  <si>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</si>
  <si>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</si>
  <si>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</si>
  <si>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</si>
  <si>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</si>
  <si>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</si>
  <si>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</si>
  <si>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</si>
  <si>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</si>
  <si>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</si>
  <si>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</si>
  <si>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</si>
  <si>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</si>
  <si>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</si>
  <si>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</si>
  <si>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</si>
  <si>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</si>
  <si>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</si>
  <si>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</si>
  <si>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</si>
  <si>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</si>
  <si>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</si>
  <si>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</si>
  <si>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</si>
  <si>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</si>
  <si>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</si>
  <si>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</si>
  <si>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</si>
  <si>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</si>
  <si>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</si>
  <si>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</si>
  <si>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</si>
  <si>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</si>
  <si>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</si>
  <si>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</si>
  <si>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</si>
  <si>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</si>
  <si>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</si>
  <si>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</si>
  <si>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</si>
  <si>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</si>
  <si>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</si>
  <si>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</si>
  <si>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</si>
  <si>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</si>
  <si>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</si>
  <si>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</si>
  <si>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</si>
  <si>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</si>
  <si>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</si>
  <si>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</si>
  <si>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</si>
  <si>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</si>
  <si>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</si>
  <si>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</si>
  <si>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</si>
  <si>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</si>
  <si>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</si>
  <si>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</si>
  <si>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</si>
  <si>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</si>
  <si>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</si>
  <si>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</si>
  <si>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</si>
  <si>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</si>
  <si>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</si>
  <si>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</si>
  <si>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</si>
  <si>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</si>
  <si>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</si>
  <si>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</si>
  <si>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</si>
  <si>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</si>
  <si>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</si>
  <si>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</si>
  <si>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</si>
  <si>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</si>
  <si>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</si>
  <si>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</si>
  <si>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</si>
  <si>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</si>
  <si>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</si>
  <si>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</si>
  <si>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</si>
  <si>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</si>
  <si>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</si>
  <si>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</si>
  <si>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</si>
  <si>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</si>
  <si>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</si>
  <si>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</si>
  <si>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</si>
  <si>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</si>
  <si>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</si>
  <si>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</si>
  <si>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</si>
  <si>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</si>
  <si>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</si>
  <si>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</si>
  <si>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</si>
  <si>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</si>
  <si>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</si>
  <si>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</si>
  <si>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</si>
  <si>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</si>
  <si>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</si>
  <si>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</si>
  <si>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</si>
  <si>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</si>
  <si>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</si>
  <si>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</si>
  <si>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</si>
  <si>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</si>
  <si>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</si>
  <si>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</si>
  <si>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</si>
  <si>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</si>
  <si>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</si>
  <si>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</si>
  <si>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</si>
  <si>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</si>
  <si>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</si>
  <si>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</si>
  <si>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</si>
  <si>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</si>
  <si>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</si>
  <si>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</si>
  <si>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</si>
  <si>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</si>
  <si>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</si>
  <si>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</si>
  <si>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</si>
  <si>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</si>
  <si>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</si>
  <si>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</si>
  <si>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</si>
  <si>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</si>
  <si>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</si>
  <si>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</si>
  <si>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</si>
  <si>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</si>
  <si>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</si>
  <si>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</si>
  <si>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</si>
  <si>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</si>
  <si>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</si>
  <si>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</si>
  <si>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</si>
  <si>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</si>
  <si>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</si>
  <si>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</si>
  <si>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</si>
  <si>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</si>
  <si>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</si>
  <si>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</si>
  <si>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</si>
  <si>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</si>
  <si>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</si>
  <si>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</si>
  <si>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</si>
  <si>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</si>
  <si>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</si>
  <si>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</si>
  <si>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</si>
  <si>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</si>
  <si>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</si>
  <si>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</si>
  <si>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</si>
  <si>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</si>
  <si>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</si>
  <si>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</si>
  <si>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</si>
  <si>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</si>
  <si>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</si>
  <si>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</si>
  <si>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</si>
  <si>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</si>
  <si>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</si>
  <si>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</si>
  <si>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</si>
  <si>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</si>
  <si>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</si>
  <si>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</si>
  <si>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</si>
  <si>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</si>
  <si>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</si>
  <si>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</si>
  <si>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</si>
  <si>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</si>
  <si>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</si>
  <si>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</si>
  <si>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</si>
  <si>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</si>
  <si>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</si>
  <si>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</si>
  <si>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</si>
  <si>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</si>
  <si>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</si>
  <si>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</si>
  <si>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</si>
  <si>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</si>
  <si>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</si>
  <si>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</si>
  <si>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</si>
  <si>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</si>
  <si>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</si>
  <si>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</si>
  <si>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</si>
  <si>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</si>
  <si>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</si>
  <si>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</si>
  <si>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</si>
  <si>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</si>
  <si>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</si>
  <si>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</si>
  <si>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</si>
  <si>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</si>
  <si>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</si>
  <si>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</si>
  <si>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</si>
  <si>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</si>
  <si>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</si>
  <si>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</si>
  <si>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</si>
  <si>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</si>
  <si>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</si>
  <si>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</si>
  <si>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</si>
  <si>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</si>
  <si>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</si>
  <si>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</si>
  <si>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</si>
  <si>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</si>
  <si>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</si>
  <si>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</si>
  <si>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</si>
  <si>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</si>
  <si>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</si>
  <si>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</si>
  <si>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</si>
  <si>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</si>
  <si>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</si>
  <si>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</si>
  <si>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</si>
  <si>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</si>
  <si>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</si>
  <si>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</si>
  <si>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</si>
  <si>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</si>
  <si>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</si>
  <si>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</si>
  <si>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</si>
  <si>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</si>
  <si>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</si>
  <si>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</si>
  <si>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</si>
  <si>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</si>
  <si>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</si>
  <si>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</si>
  <si>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</si>
  <si>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</si>
  <si>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</si>
  <si>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</si>
  <si>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</si>
  <si>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</si>
  <si>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</si>
  <si>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</si>
  <si>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</si>
  <si>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</si>
  <si>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</si>
  <si>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</si>
  <si>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</si>
  <si>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</si>
  <si>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</si>
  <si>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</si>
  <si>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</si>
  <si>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</si>
  <si>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</si>
  <si>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</si>
  <si>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</si>
  <si>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</si>
  <si>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</si>
  <si>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</si>
  <si>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</si>
  <si>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</si>
  <si>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</si>
  <si>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</si>
  <si>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</si>
  <si>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</si>
  <si>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</si>
  <si>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</si>
  <si>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</si>
  <si>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</si>
  <si>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</si>
  <si>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</si>
  <si>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</si>
  <si>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</si>
  <si>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</si>
  <si>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</si>
  <si>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</si>
  <si>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</si>
  <si>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</si>
  <si>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</si>
  <si>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</si>
  <si>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</si>
  <si>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</si>
  <si>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</si>
  <si>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</si>
  <si>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</si>
  <si>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</si>
  <si>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</si>
  <si>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</si>
  <si>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</si>
  <si>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</si>
  <si>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</si>
  <si>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</si>
  <si>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</si>
  <si>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</si>
  <si>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</si>
  <si>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</si>
  <si>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</si>
  <si>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</si>
  <si>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</si>
  <si>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</si>
  <si>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</si>
  <si>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</si>
  <si>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</si>
  <si>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</si>
  <si>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</si>
  <si>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</si>
  <si>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</si>
  <si>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</si>
  <si>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</si>
  <si>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</si>
  <si>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</si>
  <si>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</si>
  <si>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</si>
  <si>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</si>
  <si>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</si>
  <si>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</si>
  <si>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</si>
  <si>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</si>
  <si>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</si>
  <si>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</si>
  <si>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</si>
  <si>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</si>
  <si>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</si>
  <si>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</si>
  <si>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</si>
  <si>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</si>
  <si>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</si>
  <si>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</si>
  <si>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</si>
  <si>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</si>
  <si>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</si>
  <si>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</si>
  <si>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</si>
  <si>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</si>
  <si>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</si>
  <si>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</si>
  <si>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</si>
  <si>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</si>
  <si>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</si>
  <si>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</si>
  <si>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</si>
  <si>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</si>
  <si>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</si>
  <si>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</si>
  <si>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</si>
  <si>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</si>
  <si>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</si>
  <si>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</si>
  <si>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</si>
  <si>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</si>
  <si>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</si>
  <si>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</si>
  <si>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</si>
  <si>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</si>
  <si>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</si>
  <si>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</si>
  <si>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</si>
  <si>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</si>
  <si>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</si>
  <si>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</si>
  <si>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</si>
  <si>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</si>
  <si>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</si>
  <si>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</si>
  <si>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</si>
  <si>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</si>
  <si>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</si>
  <si>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</si>
  <si>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</si>
  <si>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</si>
  <si>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</si>
  <si>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</si>
  <si>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</si>
  <si>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</si>
  <si>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</si>
  <si>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</si>
  <si>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</si>
  <si>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</si>
  <si>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</si>
  <si>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</si>
  <si>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</si>
  <si>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</si>
  <si>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</si>
  <si>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</si>
  <si>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</si>
  <si>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</si>
  <si>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</si>
  <si>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</si>
  <si>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</si>
  <si>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</si>
  <si>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</si>
  <si>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</si>
  <si>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</si>
  <si>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</si>
  <si>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</si>
  <si>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</si>
  <si>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</si>
  <si>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</si>
  <si>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</si>
  <si>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</si>
  <si>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</si>
  <si>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</si>
  <si>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</si>
  <si>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</si>
  <si>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</si>
  <si>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</si>
  <si>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</si>
  <si>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</si>
  <si>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</si>
  <si>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</si>
  <si>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</si>
  <si>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</si>
  <si>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</si>
  <si>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</si>
  <si>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</si>
  <si>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</si>
  <si>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</si>
  <si>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</si>
  <si>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</si>
  <si>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</si>
  <si>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</si>
  <si>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</si>
  <si>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</si>
  <si>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</si>
  <si>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</si>
  <si>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</si>
  <si>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</si>
  <si>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</si>
  <si>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</si>
  <si>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</si>
  <si>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</si>
  <si>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</si>
  <si>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</si>
  <si>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</si>
  <si>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</si>
  <si>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</si>
  <si>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</si>
  <si>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</si>
  <si>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</si>
  <si>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</si>
  <si>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</si>
  <si>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</si>
  <si>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</si>
  <si>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</si>
  <si>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</si>
  <si>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</si>
  <si>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</si>
  <si>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</si>
  <si>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</si>
  <si>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</si>
  <si>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</si>
  <si>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</si>
  <si>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</si>
  <si>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</si>
  <si>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</si>
  <si>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</si>
  <si>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</si>
  <si>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</si>
  <si>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</si>
  <si>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</si>
  <si>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</si>
  <si>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</si>
  <si>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</si>
  <si>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</si>
  <si>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</si>
  <si>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</si>
  <si>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</si>
  <si>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</si>
  <si>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</si>
  <si>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</si>
  <si>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</si>
  <si>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</si>
  <si>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</si>
  <si>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</si>
  <si>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</si>
  <si>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</si>
  <si>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</si>
  <si>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</si>
  <si>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</si>
  <si>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</si>
  <si>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</si>
  <si>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</si>
  <si>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</si>
  <si>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</si>
  <si>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</si>
  <si>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</si>
  <si>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</si>
  <si>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</si>
  <si>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</si>
  <si>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</si>
  <si>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</si>
  <si>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</si>
  <si>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</si>
  <si>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</si>
  <si>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</si>
  <si>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</si>
  <si>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</si>
  <si>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</si>
  <si>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</si>
  <si>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</si>
  <si>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</si>
  <si>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</si>
  <si>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</si>
  <si>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</si>
  <si>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</si>
  <si>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</si>
  <si>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</si>
  <si>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</si>
  <si>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</si>
  <si>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</si>
  <si>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</si>
  <si>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</si>
  <si>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</si>
  <si>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</si>
  <si>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</si>
  <si>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</si>
  <si>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</si>
  <si>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</si>
  <si>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</si>
  <si>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</si>
  <si>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</si>
  <si>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</si>
  <si>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</si>
  <si>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</si>
  <si>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</si>
  <si>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</si>
  <si>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</si>
  <si>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</si>
  <si>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</si>
  <si>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</si>
  <si>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</si>
  <si>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</si>
  <si>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</si>
  <si>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</si>
  <si>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</si>
  <si>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</si>
  <si>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</si>
  <si>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</si>
  <si>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</si>
  <si>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</si>
  <si>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</si>
  <si>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</si>
  <si>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</si>
  <si>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</si>
  <si>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</si>
  <si>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</si>
  <si>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</si>
  <si>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</si>
  <si>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</si>
  <si>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</si>
  <si>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</si>
  <si>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</si>
  <si>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</si>
  <si>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</si>
  <si>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</si>
  <si>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</si>
  <si>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</si>
  <si>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</si>
  <si>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</si>
  <si>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</si>
  <si>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</si>
  <si>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</si>
  <si>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</si>
  <si>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</si>
  <si>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</si>
  <si>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</si>
  <si>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</si>
  <si>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</si>
  <si>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</si>
  <si>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</si>
  <si>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</si>
  <si>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</si>
  <si>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</si>
  <si>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</si>
  <si>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</si>
  <si>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</si>
  <si>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</si>
  <si>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</si>
  <si>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</si>
  <si>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</si>
  <si>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</si>
  <si>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</si>
  <si>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</si>
  <si>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</si>
  <si>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</si>
  <si>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</si>
  <si>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</si>
  <si>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</si>
  <si>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</si>
  <si>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</si>
  <si>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</si>
  <si>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</si>
  <si>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</si>
  <si>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</si>
  <si>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</si>
  <si>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</si>
  <si>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</si>
  <si>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</si>
  <si>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</si>
  <si>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</si>
  <si>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</si>
  <si>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</si>
  <si>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</si>
  <si>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</si>
  <si>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</si>
  <si>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</si>
  <si>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</si>
  <si>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</si>
  <si>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</si>
  <si>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</si>
  <si>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</si>
  <si>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</si>
  <si>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</si>
  <si>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</si>
  <si>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</si>
  <si>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</si>
  <si>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</si>
  <si>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</si>
  <si>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</si>
  <si>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</si>
  <si>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</si>
  <si>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</si>
  <si>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</si>
  <si>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</si>
  <si>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</si>
  <si>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</si>
  <si>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</si>
  <si>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</si>
  <si>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</si>
  <si>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</si>
  <si>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</si>
  <si>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</si>
  <si>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</si>
  <si>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</si>
  <si>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</si>
  <si>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</si>
  <si>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</si>
  <si>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</si>
  <si>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</si>
  <si>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</si>
  <si>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</si>
  <si>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</si>
  <si>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</si>
  <si>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</si>
  <si>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</si>
  <si>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</si>
  <si>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</si>
  <si>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</si>
  <si>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</si>
  <si>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</si>
  <si>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</si>
  <si>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</si>
  <si>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</si>
  <si>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</si>
  <si>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</si>
  <si>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</si>
  <si>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</si>
  <si>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</si>
  <si>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</si>
  <si>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</si>
  <si>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</si>
  <si>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</si>
  <si>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</si>
  <si>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</si>
  <si>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</si>
  <si>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</si>
  <si>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</si>
  <si>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</si>
  <si>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</si>
  <si>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</si>
  <si>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</si>
  <si>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</si>
  <si>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</si>
  <si>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</si>
  <si>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</si>
  <si>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</si>
  <si>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</si>
  <si>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</si>
  <si>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</si>
  <si>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</si>
  <si>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</si>
  <si>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</si>
  <si>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</si>
  <si>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</si>
  <si>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</si>
  <si>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</si>
  <si>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</si>
  <si>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</si>
  <si>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</si>
  <si>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</si>
  <si>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</si>
  <si>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</si>
  <si>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</si>
  <si>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</si>
  <si>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</si>
  <si>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</si>
  <si>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</si>
  <si>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</si>
  <si>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</si>
  <si>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</si>
  <si>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</si>
  <si>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</si>
  <si>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</si>
  <si>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</si>
  <si>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</si>
  <si>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</si>
  <si>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</si>
  <si>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</si>
  <si>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</si>
  <si>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</si>
  <si>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</si>
  <si>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</si>
  <si>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</si>
  <si>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</si>
  <si>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</si>
  <si>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</si>
  <si>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</si>
  <si>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</si>
  <si>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</si>
  <si>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</si>
  <si>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</si>
  <si>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</si>
  <si>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</si>
  <si>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</si>
  <si>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</si>
  <si>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</si>
  <si>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</si>
  <si>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</si>
  <si>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</si>
  <si>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</si>
  <si>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</si>
  <si>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</si>
  <si>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</si>
  <si>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</si>
  <si>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</si>
  <si>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</si>
  <si>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</si>
  <si>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</si>
  <si>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</si>
  <si>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</si>
  <si>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</si>
  <si>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</si>
  <si>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</si>
  <si>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</si>
  <si>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</si>
  <si>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</si>
  <si>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</si>
  <si>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</si>
  <si>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</si>
  <si>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</si>
  <si>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</si>
  <si>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</si>
  <si>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</si>
  <si>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</si>
  <si>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</si>
  <si>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</si>
  <si>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</si>
  <si>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</si>
  <si>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</si>
  <si>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</si>
  <si>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</si>
  <si>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</si>
  <si>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</si>
  <si>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</si>
  <si>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</si>
  <si>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</si>
  <si>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</si>
  <si>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</si>
  <si>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</si>
  <si>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</si>
  <si>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</si>
  <si>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</si>
  <si>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</si>
  <si>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</si>
  <si>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</si>
  <si>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</si>
  <si>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</si>
  <si>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</si>
  <si>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</si>
  <si>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</si>
  <si>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</si>
  <si>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</si>
  <si>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</si>
  <si>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</si>
  <si>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</si>
  <si>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</si>
  <si>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</si>
  <si>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</si>
  <si>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</si>
  <si>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</si>
  <si>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</si>
  <si>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</si>
  <si>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</si>
  <si>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</si>
  <si>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</si>
  <si>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</si>
  <si>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</si>
  <si>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</si>
  <si>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</si>
  <si>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</si>
  <si>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</si>
  <si>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</si>
  <si>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</si>
  <si>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</si>
  <si>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</si>
  <si>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</si>
  <si>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</si>
  <si>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</si>
  <si>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</si>
  <si>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</si>
  <si>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</si>
  <si>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</si>
  <si>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</si>
  <si>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</si>
  <si>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</si>
  <si>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</si>
  <si>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</si>
  <si>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</si>
  <si>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</si>
  <si>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</si>
  <si>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</si>
  <si>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</si>
  <si>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</si>
  <si>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</si>
  <si>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</si>
  <si>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</si>
  <si>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</si>
  <si>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</si>
  <si>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</si>
  <si>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</si>
  <si>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</si>
  <si>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</si>
  <si>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</si>
  <si>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</si>
  <si>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</si>
  <si>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</si>
  <si>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</si>
  <si>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</si>
  <si>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</si>
  <si>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</si>
  <si>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</si>
  <si>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</si>
  <si>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</si>
  <si>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</si>
  <si>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</si>
  <si>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</si>
  <si>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</si>
  <si>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</si>
  <si>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</si>
  <si>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</si>
  <si>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</si>
  <si>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</si>
  <si>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</si>
  <si>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</si>
  <si>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</si>
  <si>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</si>
  <si>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</si>
  <si>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</si>
  <si>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</si>
  <si>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</si>
  <si>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</si>
  <si>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</si>
  <si>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</si>
  <si>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</si>
  <si>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</si>
  <si>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</si>
  <si>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</si>
  <si>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</si>
  <si>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</si>
  <si>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</si>
  <si>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</si>
  <si>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</si>
  <si>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</si>
  <si>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</si>
  <si>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</si>
  <si>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</si>
  <si>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</si>
  <si>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</si>
  <si>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</si>
  <si>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</si>
  <si>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</si>
  <si>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</si>
  <si>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</si>
  <si>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</si>
  <si>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</si>
  <si>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</si>
  <si>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</si>
  <si>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</si>
  <si>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</si>
  <si>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</si>
  <si>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</si>
  <si>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</si>
  <si>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</si>
  <si>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</si>
  <si>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</si>
  <si>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</si>
  <si>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</si>
  <si>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</si>
  <si>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</si>
  <si>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</si>
  <si>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</si>
  <si>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</si>
  <si>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</si>
  <si>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</si>
  <si>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</si>
  <si>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</si>
  <si>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</si>
  <si>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</si>
  <si>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</si>
  <si>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</si>
  <si>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</si>
  <si>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</si>
  <si>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</si>
  <si>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</si>
  <si>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</si>
  <si>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</si>
  <si>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</si>
  <si>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</si>
  <si>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</si>
  <si>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</si>
  <si>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</si>
  <si>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</si>
  <si>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</si>
  <si>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</si>
  <si>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</si>
  <si>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</si>
  <si>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</si>
  <si>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</si>
  <si>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</si>
  <si>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</si>
  <si>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</si>
  <si>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</si>
  <si>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</si>
  <si>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</si>
  <si>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</si>
  <si>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</si>
  <si>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</si>
  <si>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</si>
  <si>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</si>
  <si>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</si>
  <si>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</si>
  <si>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</si>
  <si>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</si>
  <si>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</si>
  <si>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</si>
  <si>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</si>
  <si>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</si>
  <si>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</si>
  <si>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</si>
  <si>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</si>
  <si>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</si>
  <si>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</si>
  <si>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</si>
  <si>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</si>
  <si>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</si>
  <si>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</si>
  <si>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</si>
  <si>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</si>
  <si>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</si>
  <si>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</si>
  <si>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</si>
  <si>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</si>
  <si>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</si>
  <si>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</si>
  <si>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</si>
  <si>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</si>
  <si>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</si>
  <si>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</si>
  <si>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</si>
  <si>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</si>
  <si>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</si>
  <si>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</si>
  <si>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</si>
  <si>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</si>
  <si>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</si>
  <si>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</si>
  <si>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</si>
  <si>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</si>
  <si>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</si>
  <si>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</si>
  <si>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</si>
  <si>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</si>
  <si>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</si>
  <si>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</si>
  <si>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</si>
  <si>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</si>
  <si>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</si>
  <si>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</si>
  <si>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</si>
  <si>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</si>
  <si>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</si>
  <si>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</si>
  <si>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</si>
  <si>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</si>
  <si>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</si>
  <si>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</si>
  <si>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</si>
  <si>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</si>
  <si>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</si>
  <si>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</si>
  <si>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</si>
  <si>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</si>
  <si>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</si>
  <si>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</si>
  <si>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</si>
  <si>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</si>
  <si>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</si>
  <si>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</si>
  <si>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</si>
  <si>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</si>
  <si>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</si>
  <si>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</si>
  <si>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</si>
  <si>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</si>
  <si>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</si>
  <si>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</si>
  <si>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</si>
  <si>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</si>
  <si>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</si>
  <si>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</si>
  <si>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</si>
  <si>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</si>
  <si>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</si>
  <si>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</si>
  <si>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</si>
  <si>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</si>
  <si>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</si>
  <si>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</si>
  <si>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</si>
  <si>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</si>
  <si>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</si>
  <si>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</si>
  <si>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</si>
  <si>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</si>
  <si>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</si>
  <si>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</si>
  <si>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</si>
  <si>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</si>
  <si>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</si>
  <si>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</si>
  <si>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</si>
  <si>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</si>
  <si>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</si>
  <si>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</si>
  <si>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</si>
  <si>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</si>
  <si>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</si>
  <si>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</si>
  <si>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</si>
  <si>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</si>
  <si>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</si>
  <si>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</si>
  <si>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</si>
  <si>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</si>
  <si>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</si>
  <si>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</si>
  <si>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</si>
  <si>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</si>
  <si>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</si>
  <si>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</si>
  <si>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</si>
  <si>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</si>
  <si>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</si>
  <si>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</si>
  <si>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</si>
  <si>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</si>
  <si>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</si>
  <si>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</si>
  <si>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</si>
  <si>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</si>
  <si>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</si>
  <si>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</si>
  <si>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</si>
  <si>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</si>
  <si>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</si>
  <si>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</si>
  <si>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</si>
  <si>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</si>
  <si>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</si>
  <si>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</si>
  <si>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</si>
  <si>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</si>
  <si>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</si>
  <si>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</si>
  <si>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</si>
  <si>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</si>
  <si>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</si>
  <si>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</si>
  <si>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</si>
  <si>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</si>
  <si>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</si>
  <si>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</si>
  <si>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</si>
  <si>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</si>
  <si>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</si>
  <si>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</si>
  <si>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</si>
  <si>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</si>
  <si>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</si>
  <si>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</si>
  <si>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</si>
  <si>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</si>
  <si>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</si>
  <si>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</si>
  <si>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</si>
  <si>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</si>
  <si>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</si>
  <si>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</si>
  <si>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</si>
  <si>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</si>
  <si>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</si>
  <si>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</si>
  <si>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</si>
  <si>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</si>
  <si>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</si>
  <si>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</si>
  <si>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</si>
  <si>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</si>
  <si>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</si>
  <si>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</si>
  <si>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</si>
  <si>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</si>
  <si>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</si>
  <si>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</si>
  <si>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</si>
  <si>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</si>
  <si>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</si>
  <si>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</si>
  <si>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</si>
  <si>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</si>
  <si>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</si>
  <si>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</si>
  <si>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</si>
  <si>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</si>
  <si>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</si>
  <si>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</si>
  <si>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</si>
  <si>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</si>
  <si>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</si>
  <si>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</si>
  <si>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</si>
  <si>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</si>
  <si>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</si>
  <si>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</si>
  <si>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</si>
  <si>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</si>
  <si>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</si>
  <si>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</si>
  <si>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</si>
  <si>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</si>
  <si>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</si>
  <si>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</si>
  <si>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</si>
  <si>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</si>
  <si>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</si>
  <si>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</si>
  <si>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</si>
  <si>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</si>
  <si>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</si>
  <si>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</si>
  <si>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</si>
  <si>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</si>
  <si>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</si>
  <si>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</si>
  <si>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</si>
  <si>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</si>
  <si>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</si>
  <si>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</si>
  <si>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</si>
  <si>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</si>
  <si>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</si>
  <si>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</si>
  <si>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</si>
  <si>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</si>
  <si>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</si>
  <si>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</si>
  <si>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</si>
  <si>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</si>
  <si>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</si>
  <si>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</si>
  <si>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</si>
  <si>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</si>
  <si>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</si>
  <si>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</si>
  <si>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</si>
  <si>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</si>
  <si>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</si>
  <si>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</si>
  <si>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</si>
  <si>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</si>
  <si>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</si>
  <si>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</si>
  <si>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</si>
  <si>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</si>
  <si>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</si>
  <si>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</si>
  <si>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</si>
  <si>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</si>
  <si>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</si>
  <si>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</si>
  <si>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</si>
  <si>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</si>
  <si>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</si>
  <si>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</si>
  <si>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</si>
  <si>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</si>
  <si>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</si>
  <si>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</si>
  <si>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</si>
  <si>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</si>
  <si>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</si>
  <si>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</si>
  <si>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</si>
  <si>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</si>
  <si>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</si>
  <si>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</si>
  <si>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</si>
  <si>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</si>
  <si>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</si>
  <si>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</si>
  <si>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</si>
  <si>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</si>
  <si>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</si>
  <si>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</si>
  <si>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</si>
  <si>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</si>
  <si>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</si>
  <si>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</si>
  <si>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</si>
  <si>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</si>
  <si>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</si>
  <si>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</si>
  <si>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</si>
  <si>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</si>
  <si>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</si>
  <si>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</si>
  <si>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</si>
  <si>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</si>
  <si>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</si>
  <si>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</si>
  <si>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</si>
  <si>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</si>
  <si>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</si>
  <si>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</si>
  <si>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</si>
  <si>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</si>
  <si>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</si>
  <si>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</si>
  <si>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</si>
  <si>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</si>
  <si>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</si>
  <si>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</si>
  <si>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</si>
  <si>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</si>
  <si>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</si>
  <si>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</si>
  <si>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</si>
  <si>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</si>
  <si>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</si>
  <si>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</si>
  <si>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</si>
  <si>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</si>
  <si>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</si>
  <si>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</si>
  <si>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</si>
  <si>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</si>
  <si>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</si>
  <si>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</si>
  <si>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</si>
  <si>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</si>
  <si>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</si>
  <si>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</si>
  <si>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</si>
  <si>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</si>
  <si>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</si>
  <si>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</si>
  <si>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</si>
  <si>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</si>
  <si>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</si>
  <si>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</si>
  <si>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</si>
  <si>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</si>
  <si>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</si>
  <si>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</si>
  <si>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</si>
  <si>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</si>
  <si>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</si>
  <si>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</si>
  <si>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</si>
  <si>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</si>
  <si>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</si>
  <si>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</si>
  <si>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</si>
  <si>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</si>
  <si>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</si>
  <si>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</si>
  <si>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</si>
  <si>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</si>
  <si>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</si>
  <si>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</si>
  <si>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</si>
  <si>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</si>
  <si>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</si>
  <si>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</si>
  <si>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</si>
  <si>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</si>
  <si>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</si>
  <si>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</si>
  <si>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</si>
  <si>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</si>
  <si>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</si>
  <si>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</si>
  <si>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</si>
  <si>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</si>
  <si>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</si>
  <si>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</si>
  <si>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</si>
  <si>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</si>
  <si>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</si>
  <si>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</si>
  <si>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</si>
  <si>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</si>
  <si>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</si>
  <si>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</si>
  <si>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</si>
  <si>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</si>
  <si>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</si>
  <si>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</si>
  <si>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</si>
  <si>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</si>
  <si>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</si>
  <si>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</si>
  <si>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</si>
  <si>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</si>
  <si>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</si>
  <si>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</si>
  <si>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</si>
  <si>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</si>
  <si>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</si>
  <si>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</si>
  <si>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</si>
  <si>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</si>
  <si>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</si>
  <si>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</si>
  <si>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</si>
  <si>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</si>
  <si>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</si>
  <si>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</si>
  <si>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</si>
  <si>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</si>
  <si>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</si>
  <si>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</si>
  <si>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</si>
  <si>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</si>
  <si>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</si>
  <si>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</si>
  <si>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</si>
  <si>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</si>
  <si>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</si>
  <si>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</si>
  <si>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</si>
  <si>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</si>
  <si>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</si>
  <si>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</si>
  <si>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</si>
  <si>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</si>
  <si>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</si>
  <si>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</si>
  <si>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</si>
  <si>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</si>
  <si>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</si>
  <si>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</si>
  <si>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</si>
  <si>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</si>
  <si>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</si>
  <si>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</si>
  <si>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</si>
  <si>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</si>
  <si>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</si>
  <si>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</si>
  <si>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</si>
  <si>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</si>
  <si>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</si>
  <si>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</si>
  <si>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</si>
  <si>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</si>
  <si>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</si>
  <si>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</si>
  <si>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</si>
  <si>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</si>
  <si>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</si>
  <si>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</si>
  <si>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</si>
  <si>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</si>
  <si>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</si>
  <si>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</si>
  <si>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</si>
  <si>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</si>
  <si>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</si>
  <si>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</si>
  <si>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</si>
  <si>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</si>
  <si>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</si>
  <si>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</si>
  <si>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</si>
  <si>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</si>
  <si>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</si>
  <si>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</si>
  <si>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</si>
  <si>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</si>
  <si>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</si>
  <si>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</si>
  <si>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</si>
  <si>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</si>
  <si>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</si>
  <si>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</si>
  <si>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</si>
  <si>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</si>
  <si>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</si>
  <si>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</si>
  <si>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</si>
  <si>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</si>
  <si>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</si>
  <si>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</si>
  <si>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</si>
  <si>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</si>
  <si>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</si>
  <si>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</si>
  <si>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</si>
  <si>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</si>
  <si>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</si>
  <si>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</si>
  <si>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</si>
  <si>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</si>
  <si>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</si>
  <si>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</si>
  <si>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</si>
  <si>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</si>
  <si>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</si>
  <si>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</si>
  <si>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</si>
  <si>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</si>
  <si>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</si>
  <si>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</si>
  <si>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</si>
  <si>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</si>
  <si>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</si>
  <si>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</si>
  <si>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</si>
  <si>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</si>
  <si>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</si>
  <si>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</si>
  <si>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</si>
  <si>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</si>
  <si>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</si>
  <si>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</si>
  <si>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</si>
  <si>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</si>
  <si>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</si>
  <si>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</si>
  <si>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</si>
  <si>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</si>
  <si>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</si>
  <si>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</si>
  <si>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</si>
  <si>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</si>
  <si>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</si>
  <si>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</si>
  <si>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</si>
  <si>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</si>
  <si>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</si>
  <si>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</si>
  <si>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</si>
  <si>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</si>
  <si>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</si>
  <si>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</si>
  <si>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</si>
  <si>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</si>
  <si>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</si>
  <si>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</si>
  <si>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</si>
  <si>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</si>
  <si>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</si>
  <si>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</si>
  <si>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</si>
  <si>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</si>
  <si>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</si>
  <si>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</si>
  <si>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</si>
  <si>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</si>
  <si>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</si>
  <si>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</si>
  <si>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</si>
  <si>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</si>
  <si>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</si>
  <si>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</si>
  <si>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</si>
  <si>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</si>
  <si>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</si>
  <si>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</si>
  <si>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</si>
  <si>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</si>
  <si>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</si>
  <si>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</si>
  <si>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</si>
  <si>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</si>
  <si>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</si>
  <si>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</si>
  <si>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</si>
  <si>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</si>
  <si>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</si>
  <si>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</si>
  <si>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</si>
  <si>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</si>
  <si>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</si>
  <si>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</si>
  <si>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</si>
  <si>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</si>
  <si>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</si>
  <si>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</si>
  <si>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</si>
  <si>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</si>
  <si>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</si>
  <si>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</si>
  <si>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</si>
  <si>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</si>
  <si>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</si>
  <si>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</si>
  <si>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</si>
  <si>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</si>
  <si>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</si>
  <si>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</si>
  <si>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</si>
  <si>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</si>
  <si>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</si>
  <si>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</si>
  <si>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</si>
  <si>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</si>
  <si>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</si>
  <si>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</si>
  <si>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</si>
  <si>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</si>
  <si>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</si>
  <si>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</si>
  <si>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</si>
  <si>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</si>
  <si>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</si>
  <si>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</si>
  <si>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</si>
  <si>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</si>
  <si>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</si>
  <si>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</si>
  <si>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</si>
  <si>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</si>
  <si>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</si>
  <si>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</si>
  <si>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</si>
  <si>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</si>
  <si>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</si>
  <si>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</si>
  <si>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</si>
  <si>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</si>
  <si>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</si>
  <si>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</si>
  <si>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</si>
  <si>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</si>
  <si>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</si>
  <si>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</si>
  <si>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</si>
  <si>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</si>
  <si>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</si>
  <si>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</si>
  <si>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</si>
  <si>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</si>
  <si>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</si>
  <si>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</si>
  <si>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</si>
  <si>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</si>
  <si>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</si>
  <si>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</si>
  <si>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</si>
  <si>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</si>
  <si>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</si>
  <si>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</si>
  <si>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</si>
  <si>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</si>
  <si>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</si>
  <si>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</si>
  <si>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</si>
  <si>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</si>
  <si>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</si>
  <si>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</si>
  <si>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</si>
  <si>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</si>
  <si>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</si>
  <si>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</si>
  <si>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</si>
  <si>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</si>
  <si>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</si>
  <si>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</si>
  <si>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</si>
  <si>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</si>
  <si>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</si>
  <si>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</si>
  <si>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</si>
  <si>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</si>
  <si>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</si>
  <si>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</si>
  <si>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</si>
  <si>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</si>
  <si>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</si>
  <si>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</si>
  <si>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</si>
  <si>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</si>
  <si>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</si>
  <si>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</si>
  <si>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</si>
  <si>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</si>
  <si>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</si>
  <si>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</si>
  <si>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</si>
  <si>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</si>
  <si>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</si>
  <si>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</si>
  <si>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</si>
  <si>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</si>
  <si>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</si>
  <si>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</si>
  <si>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</si>
  <si>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</si>
  <si>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</si>
  <si>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</si>
  <si>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</si>
  <si>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</si>
  <si>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</si>
  <si>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</si>
  <si>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</si>
  <si>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</si>
  <si>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</si>
  <si>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</si>
  <si>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</si>
  <si>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</si>
  <si>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</si>
  <si>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</si>
  <si>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</si>
  <si>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</si>
  <si>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</si>
  <si>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</si>
  <si>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</si>
  <si>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</si>
  <si>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</si>
  <si>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</si>
  <si>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</si>
  <si>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</si>
  <si>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</si>
  <si>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</si>
  <si>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</si>
  <si>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</si>
  <si>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</si>
  <si>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</si>
  <si>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</si>
  <si>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</si>
  <si>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</si>
  <si>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</si>
  <si>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</si>
  <si>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</si>
  <si>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</si>
  <si>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</si>
  <si>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</si>
  <si>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</si>
  <si>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</si>
  <si>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</si>
  <si>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</si>
  <si>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</si>
  <si>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</si>
  <si>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</si>
  <si>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</si>
  <si>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</si>
  <si>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</si>
  <si>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</si>
  <si>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</si>
  <si>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</si>
  <si>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</si>
  <si>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</si>
  <si>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</si>
  <si>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</si>
  <si>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</si>
  <si>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</si>
  <si>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</si>
  <si>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</si>
  <si>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</si>
  <si>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</si>
  <si>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</si>
  <si>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</si>
  <si>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</si>
  <si>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</si>
  <si>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</si>
  <si>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</si>
  <si>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</si>
  <si>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</si>
  <si>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</si>
  <si>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</si>
  <si>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</si>
  <si>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</si>
  <si>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</si>
  <si>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</si>
  <si>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</si>
  <si>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</si>
  <si>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</si>
  <si>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</si>
  <si>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</si>
  <si>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</si>
  <si>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</si>
  <si>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</si>
  <si>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</si>
  <si>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</si>
  <si>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</si>
  <si>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</si>
  <si>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</si>
  <si>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</si>
  <si>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</si>
  <si>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</si>
  <si>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</si>
  <si>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</si>
  <si>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</si>
  <si>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</si>
  <si>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</si>
  <si>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</si>
  <si>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</si>
  <si>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</si>
  <si>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</si>
  <si>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</si>
  <si>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</si>
  <si>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</si>
  <si>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</si>
  <si>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</si>
  <si>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</si>
  <si>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</si>
  <si>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</si>
  <si>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</si>
  <si>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</si>
  <si>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</si>
  <si>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</si>
  <si>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</si>
  <si>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</si>
  <si>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</si>
  <si>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</si>
  <si>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</si>
  <si>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</si>
  <si>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</si>
  <si>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</si>
  <si>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</si>
  <si>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</si>
  <si>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</si>
  <si>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</si>
  <si>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</si>
  <si>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</si>
  <si>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</si>
  <si>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</si>
  <si>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</si>
  <si>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</si>
  <si>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</si>
  <si>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</si>
  <si>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</si>
  <si>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</si>
  <si>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</si>
  <si>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</si>
  <si>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</si>
  <si>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</si>
  <si>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</si>
  <si>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</si>
  <si>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</si>
  <si>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</si>
  <si>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</si>
  <si>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</si>
  <si>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</si>
  <si>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</si>
  <si>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</si>
  <si>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</si>
  <si>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</si>
  <si>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</si>
  <si>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</si>
  <si>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</si>
  <si>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</si>
  <si>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</si>
  <si>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</si>
  <si>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</si>
  <si>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</si>
  <si>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</si>
  <si>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</si>
  <si>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</si>
  <si>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</si>
  <si>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</si>
  <si>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</si>
  <si>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</si>
  <si>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</si>
  <si>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</si>
  <si>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</si>
  <si>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</si>
  <si>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</si>
  <si>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</si>
  <si>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</si>
  <si>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</si>
  <si>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</si>
  <si>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</si>
  <si>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</si>
  <si>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</si>
  <si>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</si>
  <si>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</si>
  <si>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</si>
  <si>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</si>
  <si>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</si>
  <si>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</si>
  <si>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</si>
  <si>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</si>
  <si>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</si>
  <si>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</si>
  <si>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</si>
  <si>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</si>
  <si>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</si>
  <si>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</si>
  <si>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</si>
  <si>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</si>
  <si>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</si>
  <si>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</si>
  <si>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</si>
  <si>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</si>
  <si>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</si>
  <si>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</si>
  <si>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</si>
  <si>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</si>
  <si>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</si>
  <si>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</si>
  <si>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</si>
  <si>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</si>
  <si>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</si>
  <si>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</si>
  <si>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</si>
  <si>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</si>
  <si>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</si>
  <si>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</si>
  <si>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</si>
  <si>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</si>
  <si>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</si>
  <si>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</si>
  <si>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</si>
  <si>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</si>
  <si>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</si>
  <si>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</si>
  <si>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</si>
  <si>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</si>
  <si>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</si>
  <si>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</si>
  <si>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</si>
  <si>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</si>
  <si>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</si>
  <si>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</si>
  <si>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</si>
  <si>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</si>
  <si>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</si>
  <si>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</si>
  <si>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</si>
  <si>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</si>
  <si>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</si>
  <si>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</si>
  <si>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</si>
  <si>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</si>
  <si>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</si>
  <si>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</si>
  <si>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</si>
  <si>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</si>
  <si>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</si>
  <si>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</si>
  <si>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</si>
  <si>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</si>
  <si>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</si>
  <si>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</si>
  <si>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</si>
  <si>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</si>
  <si>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</si>
  <si>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</si>
  <si>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</si>
  <si>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</si>
  <si>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</si>
  <si>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</si>
  <si>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</si>
  <si>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</si>
  <si>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</si>
  <si>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</si>
  <si>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</si>
  <si>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</si>
  <si>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</si>
  <si>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</si>
  <si>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</si>
  <si>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</si>
  <si>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</si>
  <si>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</si>
  <si>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</si>
  <si>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</si>
  <si>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</si>
  <si>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</si>
  <si>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</si>
  <si>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</si>
  <si>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</si>
  <si>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</si>
  <si>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</si>
  <si>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</si>
  <si>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</si>
  <si>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</si>
  <si>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</si>
  <si>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</si>
  <si>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</si>
  <si>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</si>
  <si>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</si>
  <si>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</si>
  <si>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</si>
  <si>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</si>
  <si>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</si>
  <si>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</si>
  <si>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</si>
  <si>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</si>
  <si>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</si>
  <si>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</si>
  <si>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</si>
  <si>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</si>
  <si>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</si>
  <si>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</si>
  <si>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</si>
  <si>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</si>
  <si>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</si>
  <si>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</si>
  <si>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</si>
  <si>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</si>
  <si>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</si>
  <si>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</si>
  <si>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</si>
  <si>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</si>
  <si>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</si>
  <si>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</si>
  <si>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</si>
  <si>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</si>
  <si>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</si>
  <si>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</si>
  <si>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</si>
  <si>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</si>
  <si>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</si>
  <si>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</si>
  <si>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</si>
  <si>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</si>
  <si>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</si>
  <si>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</si>
  <si>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</si>
  <si>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</si>
  <si>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</si>
  <si>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</si>
  <si>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</si>
  <si>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</si>
  <si>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</si>
  <si>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</si>
  <si>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</si>
  <si>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</si>
  <si>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</si>
  <si>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</si>
  <si>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</si>
  <si>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</si>
  <si>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</si>
  <si>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</si>
  <si>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</si>
  <si>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</si>
  <si>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</si>
  <si>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</si>
  <si>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</si>
  <si>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</si>
  <si>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</si>
  <si>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</si>
  <si>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</si>
  <si>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</si>
  <si>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</si>
  <si>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</si>
  <si>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</si>
  <si>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</si>
  <si>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</si>
  <si>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</si>
  <si>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</si>
  <si>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</si>
  <si>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</si>
  <si>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</si>
  <si>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</si>
  <si>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</si>
  <si>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</si>
  <si>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</si>
  <si>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</si>
  <si>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</si>
  <si>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</si>
  <si>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</si>
  <si>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</si>
  <si>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</si>
  <si>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</si>
  <si>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</si>
  <si>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</si>
  <si>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</si>
  <si>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</si>
  <si>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</si>
  <si>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</si>
  <si>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</si>
  <si>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</si>
  <si>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</si>
  <si>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</si>
  <si>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</si>
  <si>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</si>
  <si>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</si>
  <si>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</si>
  <si>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</si>
  <si>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</si>
  <si>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</si>
  <si>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</si>
  <si>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</si>
  <si>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</si>
  <si>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</si>
  <si>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</si>
  <si>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</si>
  <si>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</si>
  <si>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</si>
  <si>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</si>
  <si>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</si>
  <si>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</si>
  <si>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</si>
  <si>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</si>
  <si>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</si>
  <si>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</si>
  <si>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</si>
  <si>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</si>
  <si>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</si>
  <si>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</si>
  <si>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</si>
  <si>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</si>
  <si>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</si>
  <si>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</si>
  <si>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</si>
  <si>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</si>
  <si>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</si>
  <si>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</si>
  <si>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</si>
  <si>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</si>
  <si>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</si>
  <si>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</si>
  <si>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</si>
  <si>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</si>
  <si>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</si>
  <si>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</si>
  <si>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</si>
  <si>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</si>
  <si>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</si>
  <si>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</si>
  <si>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</si>
  <si>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</si>
  <si>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</si>
  <si>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</si>
  <si>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</si>
  <si>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</si>
  <si>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</si>
  <si>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</si>
  <si>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</si>
  <si>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</si>
  <si>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</si>
  <si>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</si>
  <si>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</si>
  <si>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</si>
  <si>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</si>
  <si>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</si>
  <si>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</si>
  <si>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</si>
  <si>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</si>
  <si>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</si>
  <si>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</si>
  <si>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</si>
  <si>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</si>
  <si>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</si>
  <si>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</si>
  <si>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</si>
  <si>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</si>
  <si>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</si>
  <si>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</si>
  <si>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</si>
  <si>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</si>
  <si>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</si>
  <si>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</si>
  <si>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</si>
  <si>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</si>
  <si>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</si>
  <si>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</si>
  <si>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</si>
  <si>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</si>
  <si>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</si>
  <si>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</si>
  <si>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</si>
  <si>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</si>
  <si>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</si>
  <si>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</si>
  <si>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</si>
  <si>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</si>
  <si>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</si>
  <si>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</si>
  <si>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</si>
  <si>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</si>
  <si>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</si>
  <si>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</si>
  <si>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</si>
  <si>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</si>
  <si>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</si>
  <si>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</si>
  <si>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</si>
  <si>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</si>
  <si>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</si>
  <si>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</si>
  <si>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</si>
  <si>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</si>
  <si>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</si>
  <si>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</si>
  <si>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</si>
  <si>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</si>
  <si>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</si>
  <si>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</si>
  <si>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</si>
  <si>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</si>
  <si>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</si>
  <si>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</si>
  <si>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</si>
  <si>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</si>
  <si>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</si>
  <si>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</si>
  <si>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</si>
  <si>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</si>
  <si>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</si>
  <si>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</si>
  <si>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</si>
  <si>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</si>
  <si>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</si>
  <si>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</si>
  <si>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</si>
  <si>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</si>
  <si>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</si>
  <si>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</si>
  <si>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</si>
  <si>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</si>
  <si>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</si>
  <si>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</si>
  <si>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</si>
  <si>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</si>
  <si>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</si>
  <si>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</si>
  <si>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</si>
  <si>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</si>
  <si>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</si>
  <si>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</si>
  <si>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</si>
  <si>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</si>
  <si>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</si>
  <si>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</si>
  <si>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</si>
  <si>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</si>
  <si>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</si>
  <si>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</si>
  <si>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</si>
  <si>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</si>
  <si>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</si>
  <si>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</si>
  <si>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</si>
  <si>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</si>
  <si>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</si>
  <si>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</si>
  <si>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</si>
  <si>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</si>
  <si>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</si>
  <si>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</si>
  <si>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</si>
  <si>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</si>
  <si>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</si>
  <si>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</si>
  <si>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</si>
  <si>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</si>
  <si>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</si>
  <si>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</si>
  <si>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</si>
  <si>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</si>
  <si>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</si>
  <si>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</si>
  <si>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</si>
  <si>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</si>
  <si>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</si>
  <si>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</si>
  <si>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</si>
  <si>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</si>
  <si>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</si>
  <si>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</si>
  <si>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</si>
  <si>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</si>
  <si>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</si>
  <si>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</si>
  <si>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</si>
  <si>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</si>
  <si>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</si>
  <si>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</si>
  <si>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</si>
  <si>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</si>
  <si>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</si>
  <si>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</si>
  <si>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</si>
  <si>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</si>
  <si>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</si>
  <si>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</si>
  <si>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</si>
  <si>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</si>
  <si>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</si>
  <si>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</si>
  <si>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</si>
  <si>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</si>
  <si>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</si>
  <si>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</si>
  <si>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</si>
  <si>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</si>
  <si>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</si>
  <si>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</si>
  <si>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</si>
  <si>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</si>
  <si>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</si>
  <si>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</si>
  <si>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</si>
  <si>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</si>
  <si>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</si>
  <si>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</si>
  <si>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</si>
  <si>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</si>
  <si>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</si>
  <si>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</si>
  <si>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</si>
  <si>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</si>
  <si>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</si>
  <si>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</si>
  <si>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</si>
  <si>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</si>
  <si>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</si>
  <si>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</si>
  <si>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</si>
  <si>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</si>
  <si>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</si>
  <si>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</si>
  <si>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</si>
  <si>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</si>
  <si>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</si>
  <si>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</si>
  <si>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</si>
  <si>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</si>
  <si>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</si>
  <si>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</si>
  <si>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</si>
  <si>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</si>
  <si>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</si>
  <si>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</si>
  <si>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</si>
  <si>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</si>
  <si>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</si>
  <si>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</si>
  <si>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</si>
  <si>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</si>
  <si>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</si>
  <si>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</si>
  <si>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</si>
  <si>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</si>
  <si>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</si>
  <si>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</si>
  <si>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</si>
  <si>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</si>
  <si>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</si>
  <si>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</si>
  <si>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</si>
  <si>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</si>
  <si>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</si>
  <si>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</si>
  <si>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</si>
  <si>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</si>
  <si>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</si>
  <si>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</si>
  <si>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</si>
  <si>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</si>
  <si>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</si>
  <si>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</si>
  <si>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</si>
  <si>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</si>
  <si>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</si>
  <si>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</si>
  <si>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</si>
  <si>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</si>
  <si>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</si>
  <si>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</si>
  <si>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</si>
  <si>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</si>
  <si>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</si>
  <si>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</si>
  <si>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</si>
  <si>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</si>
  <si>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</si>
  <si>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</si>
  <si>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</si>
  <si>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</si>
  <si>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</si>
  <si>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</si>
  <si>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</si>
  <si>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</si>
  <si>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</si>
  <si>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</si>
  <si>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</si>
  <si>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</si>
  <si>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</si>
  <si>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</si>
  <si>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</si>
  <si>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</si>
  <si>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</si>
  <si>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</si>
  <si>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</si>
  <si>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</si>
  <si>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</si>
  <si>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</si>
  <si>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</si>
  <si>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</si>
  <si>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</si>
  <si>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</si>
  <si>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</si>
  <si>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</si>
  <si>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</si>
  <si>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</si>
  <si>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</si>
  <si>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</si>
  <si>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</si>
  <si>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</si>
  <si>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</si>
  <si>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</si>
  <si>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</si>
  <si>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</si>
  <si>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</si>
  <si>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</si>
  <si>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</si>
  <si>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</si>
  <si>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</si>
  <si>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</si>
  <si>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</si>
  <si>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</si>
  <si>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</si>
  <si>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</si>
  <si>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</si>
  <si>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</si>
  <si>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</si>
  <si>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</si>
  <si>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</si>
  <si>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</si>
  <si>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</si>
  <si>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</si>
  <si>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</si>
  <si>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</si>
  <si>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</si>
  <si>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</si>
  <si>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</si>
  <si>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</si>
  <si>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</si>
  <si>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</si>
  <si>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</si>
  <si>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</si>
  <si>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</si>
  <si>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</si>
  <si>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</si>
  <si>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</si>
  <si>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</si>
  <si>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</si>
  <si>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</si>
  <si>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</si>
  <si>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</si>
  <si>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</si>
  <si>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</si>
  <si>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</si>
  <si>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</si>
  <si>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</si>
  <si>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</si>
  <si>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</si>
  <si>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</si>
  <si>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</si>
  <si>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</si>
  <si>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</si>
  <si>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</si>
  <si>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</si>
  <si>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</si>
  <si>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</si>
  <si>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</si>
  <si>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</si>
  <si>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</si>
  <si>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</si>
  <si>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</si>
  <si>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</si>
  <si>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</si>
  <si>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</si>
  <si>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</si>
  <si>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</si>
  <si>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</si>
  <si>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</si>
  <si>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</si>
  <si>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</si>
  <si>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</si>
  <si>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</si>
  <si>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</si>
  <si>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</si>
  <si>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</si>
  <si>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</si>
  <si>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</si>
  <si>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</si>
  <si>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</si>
  <si>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</si>
  <si>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</si>
  <si>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</si>
  <si>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</si>
  <si>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</si>
  <si>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</si>
  <si>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</si>
  <si>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</si>
  <si>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</si>
  <si>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</si>
  <si>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</si>
  <si>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</si>
  <si>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</si>
  <si>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</si>
  <si>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</si>
  <si>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</si>
  <si>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</si>
  <si>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</si>
  <si>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</si>
  <si>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</si>
  <si>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</si>
  <si>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</si>
  <si>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</si>
  <si>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</si>
  <si>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</si>
  <si>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</si>
  <si>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</si>
  <si>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</si>
  <si>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</si>
  <si>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</si>
  <si>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</si>
  <si>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</si>
  <si>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</si>
  <si>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</si>
  <si>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</si>
  <si>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</si>
  <si>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</si>
  <si>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</si>
  <si>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</si>
  <si>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</si>
  <si>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</si>
  <si>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</si>
  <si>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</si>
  <si>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</si>
  <si>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</si>
  <si>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</si>
  <si>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</si>
  <si>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</si>
  <si>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</si>
  <si>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</si>
  <si>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</si>
  <si>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</si>
  <si>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</si>
  <si>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</si>
  <si>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</si>
  <si>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</si>
  <si>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</si>
  <si>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</si>
  <si>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</si>
  <si>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</si>
  <si>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</si>
  <si>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</si>
  <si>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</si>
  <si>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</si>
  <si>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</si>
  <si>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</si>
  <si>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</si>
  <si>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</si>
  <si>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</si>
  <si>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</si>
  <si>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</si>
  <si>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</si>
  <si>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</si>
  <si>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</si>
  <si>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</si>
  <si>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</si>
  <si>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</si>
  <si>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</si>
  <si>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</si>
  <si>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</si>
  <si>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</si>
  <si>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</si>
  <si>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</si>
  <si>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</si>
  <si>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</si>
  <si>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</si>
  <si>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</si>
  <si>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</si>
  <si>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</si>
  <si>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</si>
  <si>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</si>
  <si>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</si>
  <si>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</si>
  <si>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</si>
  <si>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</si>
  <si>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</si>
  <si>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</si>
  <si>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</si>
  <si>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</si>
  <si>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</si>
  <si>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</si>
  <si>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</si>
  <si>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</si>
  <si>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</si>
  <si>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</si>
  <si>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</si>
  <si>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</si>
  <si>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</si>
  <si>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</si>
  <si>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</si>
  <si>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</si>
  <si>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</si>
  <si>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</si>
  <si>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</si>
  <si>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</si>
  <si>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</si>
  <si>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</si>
  <si>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</si>
  <si>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</si>
  <si>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</si>
  <si>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</si>
  <si>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</si>
  <si>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</si>
  <si>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</si>
  <si>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</si>
  <si>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</si>
  <si>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</si>
  <si>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</si>
  <si>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</si>
  <si>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</si>
  <si>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</si>
  <si>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</si>
  <si>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</si>
  <si>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</si>
  <si>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</si>
  <si>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</si>
  <si>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</si>
  <si>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</si>
  <si>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</si>
  <si>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</si>
  <si>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</si>
  <si>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</si>
  <si>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</si>
  <si>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</si>
  <si>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</si>
  <si>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</si>
  <si>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</si>
  <si>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</si>
  <si>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</si>
  <si>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</si>
  <si>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</si>
  <si>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</si>
  <si>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</si>
  <si>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</si>
  <si>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</si>
  <si>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</si>
  <si>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</si>
  <si>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</si>
  <si>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</si>
  <si>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</si>
  <si>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</si>
  <si>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</si>
  <si>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</si>
  <si>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</si>
  <si>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</si>
  <si>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</si>
  <si>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</si>
  <si>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</si>
  <si>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</si>
  <si>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</si>
  <si>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</si>
  <si>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</si>
  <si>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</si>
  <si>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</si>
  <si>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</si>
  <si>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</si>
  <si>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</si>
  <si>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</si>
  <si>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</si>
  <si>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</si>
  <si>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</si>
  <si>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</si>
  <si>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</si>
  <si>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</si>
  <si>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</si>
  <si>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</si>
  <si>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</si>
  <si>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</si>
  <si>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</si>
  <si>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</si>
  <si>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</si>
  <si>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</si>
  <si>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</si>
  <si>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</si>
  <si>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</si>
  <si>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</si>
  <si>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</si>
  <si>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</si>
  <si>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</si>
  <si>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</si>
  <si>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</si>
  <si>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</si>
  <si>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</si>
  <si>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</si>
  <si>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</si>
  <si>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</si>
  <si>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</si>
  <si>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</si>
  <si>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</si>
  <si>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</si>
  <si>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</si>
  <si>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</si>
  <si>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</si>
  <si>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</si>
  <si>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</si>
  <si>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</si>
  <si>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</si>
  <si>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</si>
  <si>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</si>
  <si>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</si>
  <si>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</si>
  <si>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</si>
  <si>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</si>
  <si>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</si>
  <si>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</si>
  <si>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</si>
  <si>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</si>
  <si>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</si>
  <si>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</si>
  <si>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</si>
  <si>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</si>
  <si>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</si>
  <si>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</si>
  <si>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</si>
  <si>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</si>
  <si>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</si>
  <si>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</si>
  <si>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</si>
  <si>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</si>
  <si>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</si>
  <si>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</si>
  <si>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</si>
  <si>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</si>
  <si>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</si>
  <si>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</si>
  <si>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</si>
  <si>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</si>
  <si>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</si>
  <si>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</si>
  <si>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</si>
  <si>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</si>
  <si>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</si>
  <si>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</si>
  <si>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</si>
  <si>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</si>
  <si>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</si>
  <si>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</si>
  <si>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</si>
  <si>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</si>
  <si>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</si>
  <si>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</si>
  <si>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</si>
  <si>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</si>
  <si>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</si>
  <si>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</si>
  <si>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</si>
  <si>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</si>
  <si>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</si>
  <si>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</si>
  <si>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</si>
  <si>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</si>
  <si>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</si>
  <si>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</si>
  <si>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</si>
  <si>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</si>
  <si>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</si>
  <si>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</si>
  <si>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</si>
  <si>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</si>
  <si>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</si>
  <si>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</si>
  <si>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</si>
  <si>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</si>
  <si>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</si>
  <si>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</si>
  <si>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</si>
  <si>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</si>
  <si>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</si>
  <si>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</si>
  <si>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</si>
  <si>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</si>
  <si>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</si>
  <si>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</si>
  <si>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</si>
  <si>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</si>
  <si>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</si>
  <si>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</si>
  <si>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</si>
  <si>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</si>
  <si>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</si>
  <si>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</si>
  <si>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</si>
  <si>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</si>
  <si>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</si>
  <si>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</si>
  <si>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</si>
  <si>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</si>
  <si>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</si>
  <si>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</si>
  <si>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</si>
  <si>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</si>
  <si>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</si>
  <si>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</si>
  <si>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</si>
  <si>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</si>
  <si>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</si>
  <si>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</si>
  <si>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</si>
  <si>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</si>
  <si>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</si>
  <si>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</si>
  <si>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</si>
  <si>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</si>
  <si>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</si>
  <si>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</si>
  <si>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</si>
  <si>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</si>
  <si>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</si>
  <si>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</si>
  <si>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</si>
  <si>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</si>
  <si>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</si>
  <si>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</si>
  <si>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</si>
  <si>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</si>
  <si>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</si>
  <si>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</si>
  <si>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</si>
  <si>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</si>
  <si>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</si>
  <si>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</si>
  <si>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</si>
  <si>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</si>
  <si>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</si>
  <si>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</si>
  <si>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</si>
  <si>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</si>
  <si>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</si>
  <si>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</si>
  <si>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</si>
  <si>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</si>
  <si>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</si>
  <si>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</si>
  <si>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</si>
  <si>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</si>
  <si>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</si>
  <si>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</si>
  <si>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</si>
  <si>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</si>
  <si>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</si>
  <si>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</si>
  <si>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</si>
  <si>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</si>
  <si>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</si>
  <si>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</si>
  <si>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</si>
  <si>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</si>
  <si>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</si>
  <si>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</si>
  <si>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</si>
  <si>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</si>
  <si>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</si>
  <si>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</si>
  <si>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</si>
  <si>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</si>
  <si>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</si>
  <si>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</si>
  <si>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</si>
  <si>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</si>
  <si>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</si>
  <si>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</si>
  <si>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</si>
  <si>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</si>
  <si>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</si>
  <si>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</si>
  <si>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</si>
  <si>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</si>
  <si>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</si>
  <si>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</si>
  <si>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</si>
  <si>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</si>
  <si>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</si>
  <si>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</si>
  <si>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</si>
  <si>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</si>
  <si>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</si>
  <si>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</si>
  <si>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</si>
  <si>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</si>
  <si>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</si>
  <si>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</si>
  <si>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</si>
  <si>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</si>
  <si>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</si>
  <si>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</si>
  <si>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</si>
  <si>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</si>
  <si>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</si>
  <si>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</si>
  <si>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</si>
  <si>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</si>
  <si>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</si>
  <si>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</si>
  <si>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</si>
  <si>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</si>
  <si>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</si>
  <si>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</si>
  <si>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</si>
  <si>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</si>
  <si>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</si>
  <si>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</si>
  <si>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</si>
  <si>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</si>
  <si>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</si>
  <si>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</si>
  <si>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</si>
  <si>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</si>
  <si>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</si>
  <si>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</si>
  <si>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</si>
  <si>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</si>
  <si>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</si>
  <si>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</si>
  <si>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</si>
  <si>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</si>
  <si>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</si>
  <si>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</si>
  <si>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</si>
  <si>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</si>
  <si>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</si>
  <si>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</si>
  <si>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</si>
  <si>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</si>
  <si>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</si>
  <si>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</si>
  <si>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</si>
  <si>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</si>
  <si>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</si>
  <si>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</si>
  <si>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</si>
  <si>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</si>
  <si>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</si>
  <si>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</si>
  <si>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</si>
  <si>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</si>
  <si>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</si>
  <si>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</si>
  <si>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</si>
  <si>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</si>
  <si>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</si>
  <si>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</si>
  <si>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</si>
  <si>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</si>
  <si>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</si>
  <si>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</si>
  <si>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</si>
  <si>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</si>
  <si>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</si>
  <si>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</si>
  <si>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</si>
  <si>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</si>
  <si>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</si>
  <si>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</si>
  <si>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</si>
  <si>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</si>
  <si>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</si>
  <si>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</si>
  <si>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</si>
  <si>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</si>
  <si>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</si>
  <si>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</si>
  <si>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</si>
  <si>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</si>
  <si>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</si>
  <si>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</si>
  <si>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</si>
  <si>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</si>
  <si>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</si>
  <si>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</si>
  <si>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</si>
  <si>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</si>
  <si>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</si>
  <si>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</si>
  <si>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</si>
  <si>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</si>
  <si>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</si>
  <si>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</si>
  <si>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</si>
  <si>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</si>
  <si>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</si>
  <si>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</si>
  <si>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</si>
  <si>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</si>
  <si>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</si>
  <si>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</si>
  <si>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</si>
  <si>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</si>
  <si>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</si>
  <si>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</si>
  <si>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</si>
  <si>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</si>
  <si>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</si>
  <si>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</si>
  <si>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</si>
  <si>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</si>
  <si>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</si>
  <si>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</si>
  <si>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</si>
  <si>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</si>
  <si>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</si>
  <si>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</si>
  <si>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</si>
  <si>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</si>
  <si>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</si>
  <si>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</si>
  <si>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</si>
  <si>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</si>
  <si>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</si>
  <si>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</si>
  <si>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</si>
  <si>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</si>
  <si>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</si>
  <si>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</si>
  <si>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</si>
  <si>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</si>
  <si>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</si>
  <si>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</si>
  <si>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</si>
  <si>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</si>
  <si>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</si>
  <si>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</si>
  <si>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</si>
  <si>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</si>
  <si>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</si>
  <si>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</si>
  <si>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</si>
  <si>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</si>
  <si>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</si>
  <si>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</si>
  <si>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</si>
  <si>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</si>
  <si>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</si>
  <si>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</si>
  <si>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</si>
  <si>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</si>
  <si>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</si>
  <si>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</si>
  <si>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</si>
  <si>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</si>
  <si>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</si>
  <si>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</si>
  <si>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</si>
  <si>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</si>
  <si>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</si>
  <si>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</si>
  <si>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</si>
  <si>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</si>
  <si>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</si>
  <si>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</si>
  <si>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</si>
  <si>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</si>
  <si>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</si>
  <si>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</si>
  <si>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</si>
  <si>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</si>
  <si>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</si>
  <si>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</si>
  <si>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</si>
  <si>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</si>
  <si>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</si>
  <si>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</si>
  <si>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</si>
  <si>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</si>
  <si>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</si>
  <si>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</si>
  <si>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</si>
  <si>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</si>
  <si>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</si>
  <si>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</si>
  <si>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</si>
  <si>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</si>
  <si>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</si>
  <si>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</si>
  <si>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</si>
  <si>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</si>
  <si>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</si>
  <si>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</si>
  <si>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</si>
  <si>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</si>
  <si>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</si>
  <si>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</si>
  <si>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</si>
  <si>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</si>
  <si>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</si>
  <si>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</si>
  <si>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</si>
  <si>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</si>
  <si>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</si>
  <si>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</si>
  <si>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</si>
  <si>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</si>
  <si>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</si>
  <si>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</si>
  <si>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</si>
  <si>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</si>
  <si>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</si>
  <si>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</si>
  <si>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</si>
  <si>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</si>
  <si>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</si>
  <si>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</si>
  <si>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</si>
  <si>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</si>
  <si>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</si>
  <si>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</si>
  <si>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</si>
  <si>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</si>
  <si>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</si>
  <si>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</si>
  <si>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</si>
  <si>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</si>
  <si>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</si>
  <si>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</si>
  <si>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</si>
  <si>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</si>
  <si>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</si>
  <si>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</si>
  <si>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</si>
  <si>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</si>
  <si>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</si>
  <si>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</si>
  <si>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</si>
  <si>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</si>
  <si>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</si>
  <si>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</si>
  <si>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</si>
  <si>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</si>
  <si>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</si>
  <si>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</si>
  <si>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</si>
  <si>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</si>
  <si>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</si>
  <si>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</si>
  <si>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</si>
  <si>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</si>
  <si>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</si>
  <si>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</si>
  <si>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</si>
  <si>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</si>
  <si>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</si>
  <si>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</si>
  <si>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</si>
  <si>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</si>
  <si>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</si>
  <si>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</si>
  <si>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</si>
  <si>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</si>
  <si>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</si>
  <si>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</si>
  <si>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</si>
  <si>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</si>
  <si>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</si>
  <si>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</si>
  <si>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</si>
  <si>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</si>
  <si>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</si>
  <si>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</si>
  <si>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</si>
  <si>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</si>
  <si>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</si>
  <si>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</si>
  <si>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</si>
  <si>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</si>
  <si>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</si>
  <si>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</si>
  <si>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</si>
  <si>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</si>
  <si>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</si>
  <si>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</si>
  <si>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</si>
  <si>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</si>
  <si>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</si>
  <si>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</si>
  <si>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</si>
  <si>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</si>
  <si>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</si>
  <si>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</si>
  <si>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</si>
  <si>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</si>
  <si>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</si>
  <si>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</si>
  <si>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</si>
  <si>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</si>
  <si>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</si>
  <si>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</si>
  <si>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</si>
  <si>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</si>
  <si>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</si>
  <si>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</si>
  <si>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</si>
  <si>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</si>
  <si>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</si>
  <si>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</si>
  <si>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</si>
  <si>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</si>
  <si>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</si>
  <si>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</si>
  <si>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</si>
  <si>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</si>
  <si>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</si>
  <si>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</si>
  <si>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</si>
  <si>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</si>
  <si>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</si>
  <si>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</si>
  <si>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</si>
  <si>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</si>
  <si>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</si>
  <si>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</si>
  <si>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</si>
  <si>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</si>
  <si>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</si>
  <si>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</si>
  <si>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</si>
  <si>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</si>
  <si>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</si>
  <si>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</si>
  <si>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</si>
  <si>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</si>
  <si>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</si>
  <si>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</si>
  <si>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</si>
  <si>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</si>
  <si>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</si>
  <si>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</si>
  <si>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</si>
  <si>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</si>
  <si>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</si>
  <si>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</si>
  <si>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</si>
  <si>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</si>
  <si>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</si>
  <si>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</si>
  <si>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</si>
  <si>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</si>
  <si>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</si>
  <si>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</si>
  <si>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</si>
  <si>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</si>
  <si>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</si>
  <si>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</si>
  <si>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</si>
  <si>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</si>
  <si>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</si>
  <si>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</si>
  <si>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</si>
  <si>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</si>
  <si>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</si>
  <si>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</si>
  <si>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</si>
  <si>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</si>
  <si>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</si>
  <si>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</si>
  <si>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</si>
  <si>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</si>
  <si>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</si>
  <si>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</si>
  <si>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</si>
  <si>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</si>
  <si>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</si>
  <si>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</si>
  <si>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</si>
  <si>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</si>
  <si>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</si>
  <si>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</si>
  <si>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</si>
  <si>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</si>
  <si>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</si>
  <si>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</si>
  <si>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</si>
  <si>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</si>
  <si>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</si>
  <si>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</si>
  <si>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</si>
  <si>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</si>
  <si>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</si>
  <si>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</si>
  <si>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</si>
  <si>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</si>
  <si>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</si>
  <si>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</si>
  <si>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</si>
  <si>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</si>
  <si>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</si>
  <si>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</si>
  <si>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</si>
  <si>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</si>
  <si>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</si>
  <si>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</si>
  <si>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</si>
  <si>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</si>
  <si>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</si>
  <si>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</si>
  <si>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</si>
  <si>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</si>
  <si>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</si>
  <si>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</si>
  <si>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</si>
  <si>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</si>
  <si>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</si>
  <si>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</si>
  <si>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</si>
  <si>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</si>
  <si>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</si>
  <si>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</si>
  <si>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</si>
  <si>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</si>
  <si>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</si>
  <si>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</si>
  <si>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</si>
  <si>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</si>
  <si>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</si>
  <si>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</si>
  <si>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</si>
  <si>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</si>
  <si>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</si>
  <si>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</si>
  <si>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</si>
  <si>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</si>
  <si>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</si>
  <si>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</si>
  <si>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</si>
  <si>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</si>
  <si>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</si>
  <si>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</si>
  <si>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</si>
  <si>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</si>
  <si>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</si>
  <si>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</si>
  <si>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</si>
  <si>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</si>
  <si>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</si>
  <si>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</si>
  <si>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</si>
  <si>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</si>
  <si>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</si>
  <si>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</si>
  <si>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</si>
  <si>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</si>
  <si>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</si>
  <si>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</si>
  <si>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</si>
  <si>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</si>
  <si>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</si>
  <si>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</si>
  <si>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</si>
  <si>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</si>
  <si>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</si>
  <si>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</si>
  <si>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</si>
  <si>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</si>
  <si>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</si>
  <si>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</si>
  <si>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</si>
  <si>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</si>
  <si>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</si>
  <si>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</si>
  <si>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</si>
  <si>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</si>
  <si>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</si>
  <si>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</si>
  <si>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</si>
  <si>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</si>
  <si>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</si>
  <si>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</si>
  <si>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</si>
  <si>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</si>
  <si>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</si>
  <si>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</si>
  <si>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</si>
  <si>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</si>
  <si>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</si>
  <si>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</si>
  <si>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</si>
  <si>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</si>
  <si>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</si>
  <si>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</si>
  <si>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</si>
  <si>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</si>
  <si>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</si>
  <si>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</si>
  <si>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</si>
  <si>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</si>
  <si>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</si>
  <si>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</si>
  <si>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</si>
  <si>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</si>
  <si>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</si>
  <si>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</si>
  <si>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</si>
  <si>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</si>
  <si>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</si>
  <si>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</si>
  <si>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</si>
  <si>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</si>
  <si>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</si>
  <si>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</si>
  <si>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</si>
  <si>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</si>
  <si>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</si>
  <si>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</si>
  <si>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</si>
  <si>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</si>
  <si>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</si>
  <si>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</si>
  <si>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</si>
  <si>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</si>
  <si>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</si>
  <si>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</si>
  <si>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</si>
  <si>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</si>
  <si>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</si>
  <si>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</si>
  <si>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</si>
  <si>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</si>
  <si>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</si>
  <si>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</si>
  <si>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</si>
  <si>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</si>
  <si>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</si>
  <si>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</si>
  <si>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</si>
  <si>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</si>
  <si>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</si>
  <si>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</si>
  <si>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</si>
  <si>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</si>
  <si>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</si>
  <si>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</si>
  <si>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</si>
  <si>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</si>
  <si>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</si>
  <si>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</si>
  <si>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</si>
  <si>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</si>
  <si>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</si>
  <si>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</si>
  <si>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</si>
  <si>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</si>
  <si>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</si>
  <si>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</si>
  <si>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</si>
  <si>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</si>
  <si>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</si>
  <si>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</si>
  <si>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</si>
  <si>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</si>
  <si>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</si>
  <si>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</si>
  <si>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</si>
  <si>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</si>
  <si>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</si>
  <si>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</si>
  <si>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</si>
  <si>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</si>
  <si>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</si>
  <si>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</si>
  <si>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</si>
  <si>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</si>
  <si>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</si>
  <si>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</si>
  <si>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</si>
  <si>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</si>
  <si>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</si>
  <si>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</si>
  <si>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</si>
  <si>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</si>
  <si>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</si>
  <si>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</si>
  <si>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</si>
  <si>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</si>
  <si>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</si>
  <si>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</si>
  <si>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</si>
  <si>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</si>
  <si>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</si>
  <si>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</si>
  <si>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</si>
  <si>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</si>
  <si>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</si>
  <si>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</si>
  <si>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</si>
  <si>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</si>
  <si>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</si>
  <si>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</si>
  <si>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</si>
  <si>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</si>
  <si>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</si>
  <si>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</si>
  <si>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</si>
  <si>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</si>
  <si>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</si>
  <si>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</si>
  <si>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</si>
  <si>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</si>
  <si>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</si>
  <si>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</si>
  <si>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</si>
  <si>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</si>
  <si>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</si>
  <si>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</si>
  <si>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</si>
  <si>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</si>
  <si>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</si>
  <si>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</si>
  <si>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</si>
  <si>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</si>
  <si>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</si>
  <si>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</si>
  <si>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</si>
  <si>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</si>
  <si>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</si>
  <si>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</si>
  <si>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</si>
  <si>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</si>
  <si>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</si>
  <si>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</si>
  <si>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</si>
  <si>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</si>
  <si>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</si>
  <si>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</si>
  <si>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</si>
  <si>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</si>
  <si>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</si>
  <si>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</si>
  <si>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</si>
  <si>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</si>
  <si>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</si>
  <si>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</si>
  <si>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</si>
  <si>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</si>
  <si>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</si>
  <si>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</si>
  <si>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</si>
  <si>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</si>
  <si>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</si>
  <si>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</si>
  <si>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</si>
  <si>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</si>
  <si>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</si>
  <si>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</si>
  <si>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</si>
  <si>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</si>
  <si>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</si>
  <si>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</si>
  <si>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</si>
  <si>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</si>
  <si>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</si>
  <si>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</si>
  <si>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</si>
  <si>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</si>
  <si>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</si>
  <si>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</si>
  <si>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</si>
  <si>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</si>
  <si>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</si>
  <si>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</si>
  <si>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</si>
  <si>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</si>
  <si>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</si>
  <si>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</si>
  <si>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</si>
  <si>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</si>
  <si>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</si>
  <si>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</si>
  <si>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</si>
  <si>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</si>
  <si>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</si>
  <si>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</si>
  <si>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</si>
  <si>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</si>
  <si>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</si>
  <si>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</si>
  <si>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</si>
  <si>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</si>
  <si>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</si>
  <si>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</si>
  <si>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</si>
  <si>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</si>
  <si>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</si>
  <si>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</si>
  <si>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</si>
  <si>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</si>
  <si>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</si>
  <si>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</si>
  <si>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</si>
  <si>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</si>
  <si>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</si>
  <si>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</si>
  <si>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</si>
  <si>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</si>
  <si>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</si>
  <si>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</si>
  <si>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</si>
  <si>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</si>
  <si>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</si>
  <si>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</si>
  <si>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</si>
  <si>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</si>
  <si>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</si>
  <si>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</si>
  <si>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</si>
  <si>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</si>
  <si>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</si>
  <si>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</si>
  <si>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</si>
  <si>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</si>
  <si>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</si>
  <si>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</si>
  <si>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</si>
  <si>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</si>
  <si>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</si>
  <si>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</si>
  <si>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</si>
  <si>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</si>
  <si>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</si>
  <si>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</si>
  <si>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</si>
  <si>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</si>
  <si>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</si>
  <si>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</si>
  <si>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</si>
  <si>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</si>
  <si>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</si>
  <si>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</si>
  <si>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</si>
  <si>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</si>
  <si>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</si>
  <si>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</si>
  <si>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</si>
  <si>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</si>
  <si>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</si>
  <si>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</si>
  <si>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</si>
  <si>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</si>
  <si>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</si>
  <si>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</si>
  <si>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</si>
  <si>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</si>
  <si>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</si>
  <si>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</si>
  <si>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</si>
  <si>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</si>
  <si>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</si>
  <si>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</si>
  <si>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</si>
  <si>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</si>
  <si>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</si>
  <si>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</si>
  <si>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</si>
  <si>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</si>
  <si>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</si>
  <si>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</si>
  <si>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</si>
  <si>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</si>
  <si>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</si>
  <si>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</si>
  <si>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</si>
  <si>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</si>
  <si>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</si>
  <si>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</si>
  <si>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</si>
  <si>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</si>
  <si>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</si>
  <si>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</si>
  <si>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</si>
  <si>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</si>
  <si>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</si>
  <si>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</si>
  <si>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</si>
  <si>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</si>
  <si>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</si>
  <si>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</si>
  <si>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</si>
  <si>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</si>
  <si>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</si>
  <si>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</si>
  <si>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</si>
  <si>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</si>
  <si>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</si>
  <si>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</si>
  <si>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</si>
  <si>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</si>
  <si>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</si>
  <si>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</si>
  <si>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</si>
  <si>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</si>
  <si>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</si>
  <si>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</si>
  <si>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</si>
  <si>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</si>
  <si>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</si>
  <si>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</si>
  <si>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</si>
  <si>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</si>
  <si>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</si>
  <si>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</si>
  <si>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</si>
  <si>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</si>
  <si>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</si>
  <si>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</si>
  <si>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</si>
  <si>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</si>
  <si>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</si>
  <si>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</si>
  <si>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</si>
  <si>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</si>
  <si>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</si>
  <si>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</si>
  <si>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</si>
  <si>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</si>
  <si>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</si>
  <si>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</si>
  <si>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</si>
  <si>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</si>
  <si>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</si>
  <si>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</si>
  <si>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</si>
  <si>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</si>
  <si>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</si>
  <si>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</si>
  <si>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</si>
  <si>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</si>
  <si>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</si>
  <si>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</si>
  <si>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</si>
  <si>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</si>
  <si>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</si>
  <si>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</si>
  <si>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</si>
  <si>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</si>
  <si>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</si>
  <si>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</si>
  <si>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</si>
  <si>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</si>
  <si>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</si>
  <si>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</si>
  <si>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</si>
  <si>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</si>
  <si>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</si>
  <si>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</si>
  <si>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</si>
  <si>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</si>
  <si>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</si>
  <si>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</si>
  <si>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</si>
  <si>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</si>
  <si>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</si>
  <si>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</si>
  <si>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</si>
  <si>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</si>
  <si>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</si>
  <si>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</si>
  <si>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</si>
  <si>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</si>
  <si>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</si>
  <si>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</si>
  <si>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</si>
  <si>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</si>
  <si>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</si>
  <si>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</si>
  <si>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</si>
  <si>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</si>
  <si>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</si>
  <si>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</si>
  <si>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</si>
  <si>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</si>
  <si>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</si>
  <si>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</si>
  <si>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</si>
  <si>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</si>
  <si>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</si>
  <si>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</si>
  <si>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</si>
  <si>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</si>
  <si>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</si>
  <si>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</si>
  <si>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</si>
  <si>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</si>
  <si>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</si>
  <si>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</si>
  <si>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</si>
  <si>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</si>
  <si>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</si>
  <si>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</si>
  <si>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</si>
  <si>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</si>
  <si>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</si>
  <si>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</si>
  <si>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</si>
  <si>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</si>
  <si>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</si>
  <si>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</si>
  <si>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</si>
  <si>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</si>
  <si>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</si>
  <si>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</si>
  <si>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</si>
  <si>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</si>
  <si>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</si>
  <si>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</si>
  <si>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</si>
  <si>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</si>
  <si>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</si>
  <si>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</si>
  <si>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</si>
  <si>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</si>
  <si>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</si>
  <si>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</si>
  <si>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</si>
  <si>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</si>
  <si>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</si>
  <si>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</si>
  <si>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</si>
  <si>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</si>
  <si>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</si>
  <si>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</si>
  <si>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</si>
  <si>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</si>
  <si>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</si>
  <si>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</si>
  <si>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</si>
  <si>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</si>
  <si>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</si>
  <si>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</si>
  <si>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</si>
  <si>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</si>
  <si>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</si>
  <si>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</si>
  <si>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</si>
  <si>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</si>
  <si>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</si>
  <si>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</si>
  <si>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</si>
  <si>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</si>
  <si>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</si>
  <si>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</si>
  <si>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</si>
  <si>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</si>
  <si>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</si>
  <si>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</si>
  <si>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</si>
  <si>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</si>
  <si>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</si>
  <si>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</si>
  <si>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</si>
  <si>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</si>
  <si>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</si>
  <si>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</si>
  <si>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</si>
  <si>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</si>
  <si>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</si>
  <si>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</si>
  <si>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</si>
  <si>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</si>
  <si>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</si>
  <si>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</si>
  <si>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</si>
  <si>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</si>
  <si>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</si>
  <si>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</si>
  <si>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</si>
  <si>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</si>
  <si>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</si>
  <si>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</si>
  <si>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</si>
  <si>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</si>
  <si>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</si>
  <si>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</si>
  <si>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</si>
  <si>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</si>
  <si>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</si>
  <si>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</si>
  <si>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</si>
  <si>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</si>
  <si>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</si>
  <si>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</si>
  <si>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</si>
  <si>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</si>
  <si>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</si>
  <si>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</si>
  <si>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</si>
  <si>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</si>
  <si>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</si>
  <si>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</si>
  <si>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</si>
  <si>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</si>
  <si>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</si>
  <si>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</si>
  <si>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</si>
  <si>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</si>
  <si>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</si>
  <si>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</si>
  <si>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</si>
  <si>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</si>
  <si>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</si>
  <si>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</si>
  <si>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</si>
  <si>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</si>
  <si>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</si>
  <si>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</si>
  <si>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</si>
  <si>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</si>
  <si>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</si>
  <si>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</si>
  <si>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</si>
  <si>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</si>
  <si>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</si>
  <si>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</si>
  <si>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</si>
  <si>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</si>
  <si>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</si>
  <si>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</si>
  <si>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</si>
  <si>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</si>
  <si>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</si>
  <si>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</si>
  <si>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</si>
  <si>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</si>
  <si>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</si>
  <si>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</si>
  <si>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</si>
  <si>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</si>
  <si>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</si>
  <si>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</si>
  <si>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</si>
  <si>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</si>
  <si>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</si>
  <si>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</si>
  <si>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</si>
  <si>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</si>
  <si>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</si>
  <si>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</si>
  <si>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</si>
  <si>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</si>
  <si>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</si>
  <si>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</si>
  <si>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</si>
  <si>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</si>
  <si>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</si>
  <si>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</si>
  <si>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</si>
  <si>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</si>
  <si>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</si>
  <si>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</si>
  <si>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</si>
  <si>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</si>
  <si>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</si>
  <si>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</si>
  <si>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</si>
  <si>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</si>
  <si>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</si>
  <si>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</si>
  <si>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</si>
  <si>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</si>
  <si>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</si>
  <si>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</si>
  <si>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</si>
  <si>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</si>
  <si>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</si>
  <si>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</si>
  <si>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</si>
  <si>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</si>
  <si>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</si>
  <si>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</si>
  <si>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</si>
  <si>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</si>
  <si>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</si>
  <si>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</si>
  <si>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</si>
  <si>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</si>
  <si>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</si>
  <si>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</si>
  <si>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</si>
  <si>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</si>
  <si>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</si>
  <si>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</si>
  <si>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</si>
  <si>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</si>
  <si>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</si>
  <si>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</si>
  <si>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</si>
  <si>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</si>
  <si>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</si>
  <si>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</si>
  <si>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</si>
  <si>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</si>
  <si>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</si>
  <si>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</si>
  <si>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</si>
  <si>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</si>
  <si>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</si>
  <si>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</si>
  <si>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</si>
  <si>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</si>
  <si>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</si>
  <si>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</si>
  <si>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</si>
  <si>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</si>
  <si>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</si>
  <si>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</si>
  <si>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</si>
  <si>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</si>
  <si>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</si>
  <si>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</si>
  <si>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</si>
  <si>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</si>
  <si>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</si>
  <si>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</si>
  <si>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</si>
  <si>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</si>
  <si>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</si>
  <si>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</si>
  <si>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</si>
  <si>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</si>
  <si>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</si>
  <si>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</si>
  <si>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</si>
  <si>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</si>
  <si>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</si>
  <si>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</si>
  <si>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</si>
  <si>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</si>
  <si>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</si>
  <si>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</si>
  <si>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</si>
  <si>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</si>
  <si>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</si>
  <si>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</si>
  <si>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</si>
  <si>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</si>
  <si>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</si>
  <si>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</si>
  <si>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</si>
  <si>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</si>
  <si>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</si>
  <si>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</si>
  <si>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</si>
  <si>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</si>
  <si>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</si>
  <si>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</si>
  <si>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</si>
  <si>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</si>
  <si>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</si>
  <si>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</si>
  <si>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</si>
  <si>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</si>
  <si>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</si>
  <si>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</si>
  <si>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</si>
  <si>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</si>
  <si>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</si>
  <si>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</si>
  <si>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</si>
  <si>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</si>
  <si>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</si>
  <si>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</si>
  <si>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</si>
  <si>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</si>
  <si>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</si>
  <si>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</si>
  <si>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</si>
  <si>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</si>
  <si>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</si>
  <si>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</si>
  <si>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</si>
  <si>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</si>
  <si>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</si>
  <si>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</si>
  <si>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</si>
  <si>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</si>
  <si>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</si>
  <si>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</si>
  <si>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</si>
  <si>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</si>
  <si>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</si>
  <si>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</si>
  <si>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</si>
  <si>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</si>
  <si>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</si>
  <si>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</si>
  <si>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</si>
  <si>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</si>
  <si>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</si>
  <si>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</si>
  <si>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</si>
  <si>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</si>
  <si>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</si>
  <si>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</si>
  <si>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</si>
  <si>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</si>
  <si>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</si>
  <si>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</si>
  <si>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</si>
  <si>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</si>
  <si>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</si>
  <si>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</si>
  <si>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</si>
  <si>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</si>
  <si>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</si>
  <si>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</si>
  <si>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</si>
  <si>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</si>
  <si>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</si>
  <si>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</si>
  <si>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</si>
  <si>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</si>
  <si>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</si>
  <si>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</si>
  <si>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</si>
  <si>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</si>
  <si>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</si>
  <si>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</si>
  <si>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</si>
  <si>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</si>
  <si>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</si>
  <si>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</si>
  <si>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</si>
  <si>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</si>
  <si>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</si>
  <si>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</si>
  <si>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</si>
  <si>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</si>
  <si>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</si>
  <si>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</si>
  <si>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</si>
  <si>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</si>
  <si>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</si>
  <si>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</si>
  <si>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</si>
  <si>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</si>
  <si>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</si>
  <si>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</si>
  <si>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</si>
  <si>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</si>
  <si>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</si>
  <si>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</si>
  <si>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</si>
  <si>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</si>
  <si>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</si>
  <si>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</si>
  <si>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</si>
  <si>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</si>
  <si>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</si>
  <si>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</si>
  <si>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</si>
  <si>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</si>
  <si>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</si>
  <si>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</si>
  <si>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</si>
  <si>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</si>
  <si>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</si>
  <si>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</si>
  <si>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</si>
  <si>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</si>
  <si>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</si>
  <si>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</si>
  <si>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</si>
  <si>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</si>
  <si>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</si>
  <si>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</si>
  <si>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</si>
  <si>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</si>
  <si>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</si>
  <si>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</si>
  <si>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</si>
  <si>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</si>
  <si>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</si>
  <si>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</si>
  <si>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</si>
  <si>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</si>
  <si>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</si>
  <si>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</si>
  <si>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</si>
  <si>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</si>
  <si>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</si>
  <si>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</si>
  <si>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</si>
  <si>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</si>
  <si>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</si>
  <si>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</si>
  <si>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</si>
  <si>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</si>
  <si>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</si>
  <si>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</si>
  <si>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</si>
  <si>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</si>
  <si>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</si>
  <si>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</si>
  <si>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</si>
  <si>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</si>
  <si>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</si>
  <si>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</si>
  <si>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</si>
  <si>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</si>
  <si>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</si>
  <si>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</si>
  <si>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</si>
  <si>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</si>
  <si>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</si>
  <si>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</si>
  <si>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</si>
  <si>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</si>
  <si>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</si>
  <si>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</si>
  <si>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</si>
  <si>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</si>
  <si>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</si>
  <si>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</si>
  <si>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</si>
  <si>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</si>
  <si>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</si>
  <si>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</si>
  <si>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</si>
  <si>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</si>
  <si>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</si>
  <si>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</si>
  <si>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</si>
  <si>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</si>
  <si>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</si>
  <si>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</si>
  <si>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</si>
  <si>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</si>
  <si>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</si>
  <si>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</si>
  <si>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</si>
  <si>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</si>
  <si>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</si>
  <si>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</si>
  <si>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</si>
  <si>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</si>
  <si>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</si>
  <si>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</si>
  <si>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</si>
  <si>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</si>
  <si>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</si>
  <si>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</si>
  <si>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</si>
  <si>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</si>
  <si>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</si>
  <si>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</si>
  <si>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</si>
  <si>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</si>
  <si>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</si>
  <si>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</si>
  <si>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</si>
  <si>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</si>
  <si>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</si>
  <si>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</si>
  <si>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</si>
  <si>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</si>
  <si>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</si>
  <si>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</si>
  <si>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</si>
  <si>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</si>
  <si>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</si>
  <si>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</si>
  <si>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</si>
  <si>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</si>
  <si>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</si>
  <si>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</si>
  <si>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</si>
  <si>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</si>
  <si>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</si>
  <si>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</si>
  <si>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</si>
  <si>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</si>
  <si>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</si>
  <si>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</si>
  <si>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</si>
  <si>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</si>
  <si>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</si>
  <si>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</si>
  <si>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</si>
  <si>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</si>
  <si>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</si>
  <si>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</si>
  <si>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</si>
  <si>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</si>
  <si>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</si>
  <si>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</si>
  <si>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</si>
  <si>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</si>
  <si>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</si>
  <si>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</si>
  <si>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</si>
  <si>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</si>
  <si>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</si>
  <si>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</si>
  <si>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</si>
  <si>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</si>
  <si>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</si>
  <si>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</si>
  <si>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</si>
  <si>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</si>
  <si>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</si>
  <si>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</si>
  <si>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</si>
  <si>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</si>
  <si>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</si>
  <si>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</si>
  <si>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</si>
  <si>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</si>
  <si>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</si>
  <si>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</si>
  <si>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</si>
  <si>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</si>
  <si>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</si>
  <si>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</si>
  <si>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</si>
  <si>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</si>
  <si>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</si>
  <si>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</si>
  <si>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</si>
  <si>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</si>
  <si>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</si>
  <si>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</si>
  <si>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</si>
  <si>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</si>
  <si>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</si>
  <si>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</si>
  <si>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</si>
  <si>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</si>
  <si>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</si>
  <si>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</si>
  <si>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</si>
  <si>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</si>
  <si>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</si>
  <si>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</si>
  <si>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</si>
  <si>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</si>
  <si>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</si>
  <si>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</si>
  <si>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</si>
  <si>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</si>
  <si>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</si>
  <si>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</si>
  <si>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</si>
  <si>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</si>
  <si>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</si>
  <si>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</si>
  <si>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</si>
  <si>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</si>
  <si>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</si>
  <si>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</si>
  <si>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</si>
  <si>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</si>
  <si>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</si>
  <si>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</si>
  <si>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</si>
  <si>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(All)</t>
  </si>
  <si>
    <t>Column Labels</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</si>
  <si>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</si>
  <si>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</si>
  <si>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</si>
  <si>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</si>
  <si>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</si>
  <si>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</si>
  <si>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</si>
  <si>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</si>
  <si>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</si>
  <si>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</si>
  <si>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</si>
  <si>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</si>
  <si>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</si>
  <si>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</si>
  <si>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</si>
  <si>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</si>
  <si>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</si>
  <si>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</si>
  <si>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</si>
  <si>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</si>
  <si>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</si>
  <si>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</si>
  <si>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</si>
  <si>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</si>
  <si>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</si>
  <si>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</si>
  <si>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</si>
  <si>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</si>
  <si>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</si>
  <si>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</si>
  <si>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</si>
  <si>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</si>
  <si>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</si>
  <si>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</si>
  <si>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</si>
  <si>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</si>
  <si>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</si>
  <si>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</si>
  <si>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</si>
  <si>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</si>
  <si>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</si>
  <si>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</si>
  <si>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</si>
  <si>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</si>
  <si>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</si>
  <si>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</si>
  <si>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</si>
  <si>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</si>
  <si>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</si>
  <si>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</si>
  <si>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</si>
  <si>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</si>
  <si>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</si>
  <si>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</si>
  <si>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</si>
  <si>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</si>
  <si>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</si>
  <si>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</si>
  <si>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</si>
  <si>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</si>
  <si>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</si>
  <si>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</si>
  <si>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</si>
  <si>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</si>
  <si>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Count of id</t>
  </si>
  <si>
    <t>Less than 1000</t>
  </si>
  <si>
    <t>1000 to 4999</t>
  </si>
  <si>
    <t>5000 to 9999</t>
  </si>
  <si>
    <t>10000 to 14999</t>
  </si>
  <si>
    <t>15000 to 19999</t>
  </si>
  <si>
    <t>20000 to 24999</t>
  </si>
  <si>
    <t>25000 to 29999</t>
  </si>
  <si>
    <t>30000 to 34999</t>
  </si>
  <si>
    <t>35000 to 39999</t>
  </si>
  <si>
    <t>40000 to 44999</t>
  </si>
  <si>
    <t>45000 to 49999</t>
  </si>
  <si>
    <t>Goal</t>
  </si>
  <si>
    <t>Number Successful</t>
  </si>
  <si>
    <t>Number Failed</t>
  </si>
  <si>
    <t>Total Projects</t>
  </si>
  <si>
    <t>Percentage Successful</t>
  </si>
  <si>
    <t>Percentage Failed</t>
  </si>
  <si>
    <t>Percentage Canceled</t>
  </si>
  <si>
    <t>Number Canceled</t>
  </si>
  <si>
    <t>Greater than/equal to 50000</t>
  </si>
  <si>
    <t>Successful Projects</t>
  </si>
  <si>
    <t>Mean Backers</t>
  </si>
  <si>
    <t>Median Backers</t>
  </si>
  <si>
    <t>Min Backers</t>
  </si>
  <si>
    <t>Max Backers</t>
  </si>
  <si>
    <t>Variance</t>
  </si>
  <si>
    <t>St Dev</t>
  </si>
  <si>
    <t>Unsuccessful Projects</t>
  </si>
  <si>
    <t>Mean</t>
  </si>
  <si>
    <t>Standard Error</t>
  </si>
  <si>
    <t>Median</t>
  </si>
  <si>
    <t>Mode</t>
  </si>
  <si>
    <t>Standard Deviation</t>
  </si>
  <si>
    <t>Sample Variance</t>
  </si>
  <si>
    <t>Kurtosis</t>
  </si>
  <si>
    <t>Skewness</t>
  </si>
  <si>
    <t>Range</t>
  </si>
  <si>
    <t>Minimum</t>
  </si>
  <si>
    <t>Maximum</t>
  </si>
  <si>
    <t>Sum</t>
  </si>
  <si>
    <t>Count</t>
  </si>
  <si>
    <t>Manual Calculation</t>
  </si>
  <si>
    <t>Using Data Analysis &gt; Descriptive Statistics</t>
  </si>
  <si>
    <t>1. Create a new space for this project called `excel-challenge` in either DropBox or Google Drive. **Do not add this homework to an existing space**.</t>
  </si>
  <si>
    <t>2. Store your excel workbooks in here and create a sharable link for submission.</t>
  </si>
  <si>
    <t>* Use conditional formatting to fill each cell in the `state` column with a different color, depending on whether the associated campaign was successful, failed, or canceled, or is currently live.</t>
  </si>
  <si>
    <t xml:space="preserve">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</si>
  <si>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</si>
  <si>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xml:space="preserve">  * Create a new column P called `Average Donation` that uses a formula to uncover how much each backer for the project paid on average.</t>
  </si>
  <si>
    <t xml:space="preserve">  * Create two new columns, one called `Category` at Q and another called `Sub-Category` at R, which use formulas to split the `Category and Sub-Category` column into two parts.</t>
  </si>
  <si>
    <t xml:space="preserve">  *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</si>
  <si>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</si>
  <si>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</si>
  <si>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</si>
  <si>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xml:space="preserve">  * Create a new column named `Date Created Conversion` that will use [this formula](https://www.extendoffice.com/documents/excel/2473-excel-timestamp-to-date.html) to convert the data contained within `launched_at` into Excel's date format.</t>
  </si>
  <si>
    <t xml:space="preserve">  * Create a new column named `Date Ended Conversion` that will use [this formula](https://www.extendoffice.com/documents/excel/2473-excel-timestamp-to-date.html) to convert the data contained within `deadline` into Excel's date format.</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</si>
  <si>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</si>
  <si>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</si>
  <si>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</si>
  <si>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</si>
  <si>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</si>
  <si>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</si>
  <si>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</si>
  <si>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</si>
  <si>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</si>
  <si>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</si>
  <si>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</si>
  <si>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</si>
  <si>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</si>
  <si>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</si>
  <si>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</si>
  <si>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</si>
  <si>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</si>
  <si>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</si>
  <si>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</si>
  <si>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</si>
  <si>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</si>
  <si>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</si>
  <si>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</si>
  <si>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</si>
  <si>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</si>
  <si>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</si>
  <si>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</si>
  <si>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</si>
  <si>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</si>
  <si>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</si>
  <si>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</si>
  <si>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</si>
  <si>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Bonus Statistical Analysis</t>
  </si>
  <si>
    <t>For those looking for an additional challenge, you will evaluate the number of backers of successful and unsuccessful campaigns by creating **your own** summary statistics table.</t>
  </si>
  <si>
    <t>* Create a new worksheet in your workbook, and create a column each for the number of backers of successful campaigns and unsuccessful campaigns.</t>
  </si>
  <si>
    <t>* Use Excel to evaluate the following for successful campaigns, and then for unsuccessful campaigns:</t>
  </si>
  <si>
    <t xml:space="preserve">  * The mean number of backers.</t>
  </si>
  <si>
    <t xml:space="preserve">  * The median number of backers.</t>
  </si>
  <si>
    <t xml:space="preserve">  * The minimum number of backers.</t>
  </si>
  <si>
    <t xml:space="preserve">  * The maximum number of backers.</t>
  </si>
  <si>
    <t xml:space="preserve">  * The variance of the number of backers.</t>
  </si>
  <si>
    <t xml:space="preserve">  * The standard deviation of the number of backers.</t>
  </si>
  <si>
    <t>* Use your data to determine whether the mean or the median summarizes the data more meaningfully.</t>
  </si>
  <si>
    <t>* Use your data to determine if there is more variability with successful or unsuccessful campaigns. Does this make sense? Why or why not?</t>
  </si>
  <si>
    <t>## Submission</t>
  </si>
  <si>
    <t>* To submit your homework, upload the solution and files to a GitHub repo, Dropbox, or Google Drive and submit the link to &lt;https://bootcampspot.com/&gt;.</t>
  </si>
  <si>
    <t>Created public git repository based on instructions from Svitlana in class</t>
  </si>
  <si>
    <t>Instruction</t>
  </si>
  <si>
    <t>Complete</t>
  </si>
  <si>
    <t>Status</t>
  </si>
  <si>
    <t>Comments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</si>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</sst>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sz val="10"/>
      <color rgb="FF0A0101"/>
      <name val="Arial"/>
      <family val="2"/>
    </font>
    <font>
      <u/>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style="thin">
        <color theme="4" tint="0.39997558519241921"/>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2" applyNumberFormat="1" applyFont="1"/>
    <xf numFmtId="43" fontId="0" fillId="0" borderId="0" xfId="1" applyFont="1"/>
    <xf numFmtId="0" fontId="0" fillId="0" borderId="0" xfId="0" pivotButton="1"/>
    <xf numFmtId="0" fontId="0" fillId="0" borderId="0" xfId="0" applyAlignment="1">
      <alignment horizontal="left"/>
    </xf>
    <xf numFmtId="0" fontId="0" fillId="0" borderId="0" xfId="0" applyNumberFormat="1"/>
    <xf numFmtId="14" fontId="4" fillId="0" borderId="0" xfId="0" applyNumberFormat="1" applyFont="1"/>
    <xf numFmtId="14" fontId="0" fillId="0" borderId="0" xfId="0" applyNumberFormat="1" applyAlignment="1">
      <alignment horizontal="left"/>
    </xf>
    <xf numFmtId="10" fontId="0" fillId="0" borderId="0" xfId="2" applyNumberFormat="1" applyFont="1"/>
    <xf numFmtId="9" fontId="0" fillId="0" borderId="0" xfId="2" applyNumberFormat="1" applyFont="1"/>
    <xf numFmtId="0" fontId="5" fillId="0" borderId="0" xfId="0" applyFon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Continuous"/>
    </xf>
    <xf numFmtId="0" fontId="1" fillId="0" borderId="0" xfId="0" applyFont="1"/>
    <xf numFmtId="0" fontId="1" fillId="2" borderId="3" xfId="0" applyNumberFormat="1" applyFont="1" applyFill="1" applyBorder="1"/>
  </cellXfs>
  <cellStyles count="3">
    <cellStyle name="Comma" xfId="1" builtinId="3"/>
    <cellStyle name="Normal" xfId="0" builtinId="0"/>
    <cellStyle name="Percent" xfId="2" builtinId="5"/>
  </cellStyles>
  <dxfs count="12">
    <dxf>
      <font>
        <color rgb="FF9C0006"/>
      </font>
      <fill>
        <patternFill>
          <bgColor rgb="FFFFC7CE"/>
        </patternFill>
      </fill>
    </dxf>
    <dxf>
      <font>
        <color theme="0"/>
      </font>
      <fill>
        <patternFill>
          <bgColor rgb="FF0070C0"/>
        </patternFill>
      </fill>
    </dxf>
    <dxf>
      <font>
        <b val="0"/>
        <i/>
      </font>
      <fill>
        <patternFill>
          <bgColor theme="2" tint="-9.9948118533890809E-2"/>
        </patternFill>
      </fill>
    </dxf>
    <dxf>
      <font>
        <color rgb="FF006100"/>
      </font>
      <fill>
        <patternFill>
          <bgColor rgb="FFC6EFCE"/>
        </patternFill>
      </fill>
    </dxf>
    <dxf>
      <font>
        <color rgb="FF9C0006"/>
      </font>
      <fill>
        <patternFill>
          <bgColor rgb="FFFFC7CE"/>
        </patternFill>
      </fill>
    </dxf>
    <dxf>
      <font>
        <color theme="0"/>
      </font>
      <fill>
        <patternFill>
          <bgColor rgb="FF0070C0"/>
        </patternFill>
      </fill>
    </dxf>
    <dxf>
      <font>
        <b val="0"/>
        <i/>
      </font>
      <fill>
        <patternFill>
          <bgColor theme="2" tint="-9.9948118533890809E-2"/>
        </patternFill>
      </fill>
    </dxf>
    <dxf>
      <font>
        <color rgb="FF006100"/>
      </font>
      <fill>
        <patternFill>
          <bgColor rgb="FFC6EFCE"/>
        </patternFill>
      </fill>
    </dxf>
    <dxf>
      <font>
        <color rgb="FF9C0006"/>
      </font>
      <fill>
        <patternFill>
          <bgColor rgb="FFFFC7CE"/>
        </patternFill>
      </fill>
    </dxf>
    <dxf>
      <font>
        <color theme="0"/>
      </font>
      <fill>
        <patternFill>
          <bgColor rgb="FF0070C0"/>
        </patternFill>
      </fill>
    </dxf>
    <dxf>
      <font>
        <b val="0"/>
        <i/>
      </font>
      <fill>
        <patternFill>
          <bgColor theme="2" tint="-9.9948118533890809E-2"/>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[StarterBook.xlsx]Category_Pivot!PivotTable1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Category_Pivot!$B$3:$B$4</c:f>
              <c:strCache>
                <c:ptCount val="1"/>
                <c:pt idx="0">
                  <c:v>canceled</c:v>
                </c:pt>
              </c:strCache>
            </c:strRef>
          </c:tx>
          <c:spPr>
            <a:solidFill>
              <a:schemeClr val="accent1"/>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90C3-4F8C-AE5D-C99C54FEEB96}"/>
            </c:ext>
          </c:extLst>
        </c:ser>
        <c:ser>
          <c:idx val="1"/>
          <c:order val="1"/>
          <c:tx>
            <c:strRef>
              <c:f>Category_Pivot!$C$3:$C$4</c:f>
              <c:strCache>
                <c:ptCount val="1"/>
                <c:pt idx="0">
                  <c:v>failed</c:v>
                </c:pt>
              </c:strCache>
            </c:strRef>
          </c:tx>
          <c:spPr>
            <a:solidFill>
              <a:schemeClr val="accent2"/>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90C3-4F8C-AE5D-C99C54FEEB96}"/>
            </c:ext>
          </c:extLst>
        </c:ser>
        <c:ser>
          <c:idx val="2"/>
          <c:order val="2"/>
          <c:tx>
            <c:strRef>
              <c:f>Category_Pivot!$D$3:$D$4</c:f>
              <c:strCache>
                <c:ptCount val="1"/>
                <c:pt idx="0">
                  <c:v>live</c:v>
                </c:pt>
              </c:strCache>
            </c:strRef>
          </c:tx>
          <c:spPr>
            <a:solidFill>
              <a:schemeClr val="accent3"/>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Category_Pivot!$D$5:$D$14</c:f>
              <c:numCache>
                <c:formatCode>General</c:formatCode>
                <c:ptCount val="9"/>
                <c:pt idx="1">
                  <c:v>4</c:v>
                </c:pt>
                <c:pt idx="4">
                  <c:v>17</c:v>
                </c:pt>
                <c:pt idx="8">
                  <c:v>12</c:v>
                </c:pt>
              </c:numCache>
            </c:numRef>
          </c:val>
          <c:extLst>
            <c:ext xmlns:c16="http://schemas.microsoft.com/office/drawing/2014/chart" uri="{C3380CC4-5D6E-409C-BE32-E72D297353CC}">
              <c16:uniqueId val="{00000002-90C3-4F8C-AE5D-C99C54FEEB96}"/>
            </c:ext>
          </c:extLst>
        </c:ser>
        <c:ser>
          <c:idx val="3"/>
          <c:order val="3"/>
          <c:tx>
            <c:strRef>
              <c:f>Category_Pivot!$E$3:$E$4</c:f>
              <c:strCache>
                <c:ptCount val="1"/>
                <c:pt idx="0">
                  <c:v>successful</c:v>
                </c:pt>
              </c:strCache>
            </c:strRef>
          </c:tx>
          <c:spPr>
            <a:solidFill>
              <a:schemeClr val="accent4"/>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90C3-4F8C-AE5D-C99C54FEEB96}"/>
            </c:ext>
          </c:extLst>
        </c:ser>
        <c:dLbls>
          <c:showLegendKey val="0"/>
          <c:showVal val="0"/>
          <c:showCatName val="0"/>
          <c:showSerName val="0"/>
          <c:showPercent val="0"/>
          <c:showBubbleSize val="0"/>
        </c:dLbls>
        <c:gapWidth val="150"/>
        <c:overlap val="100"/>
        <c:axId val="1717625567"/>
        <c:axId val="1717626399"/>
      </c:barChart>
      <c:catAx>
        <c:axId val="171762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626399"/>
        <c:crosses val="autoZero"/>
        <c:auto val="1"/>
        <c:lblAlgn val="ctr"/>
        <c:lblOffset val="100"/>
        <c:noMultiLvlLbl val="0"/>
      </c:catAx>
      <c:valAx>
        <c:axId val="171762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62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[StarterBook.xlsx]SubCategory_Pivot!PivotTable2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SubCategory_Pivot!$B$4:$B$5</c:f>
              <c:strCache>
                <c:ptCount val="1"/>
                <c:pt idx="0">
                  <c:v>canceled</c:v>
                </c:pt>
              </c:strCache>
            </c:strRef>
          </c:tx>
          <c:spPr>
            <a:solidFill>
              <a:schemeClr val="accent1"/>
            </a:solidFill>
            <a:ln>
              <a:noFill/>
            </a:ln>
            <a:effectLst/>
          </c:spPr>
          <c:invertIfNegative val="0"/>
          <c:cat>
            <c:strRef>
              <c:f>SubCategory_Pivot!$A$6:$A$46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SubCategory_Pivot!$B$6:$B$46</c:f>
              <c:numCache>
                <c:formatCode>General</c:formatCode>
                <c:ptCount val="40"/>
                <c:pt idx="1">
                  <c:v>4</c:v>
                </c:pt>
                <c:pt idx="2">
                  <c:v>1</c:v>
                </c:pt>
                <c:pt idx="10">
                  <c:v>5</c:v>
                </c:pt>
                <c:pt idx="18">
                  <c:v>9</c:v>
                </c:pt>
                <c:pt idx="28">
                  <c:v>9</c:v>
                </c:pt>
                <c:pt idx="31">
                  <c:v>3</c:v>
                </c:pt>
                <c:pt idx="32">
                  <c:v>2</c:v>
                </c:pt>
                <c:pt idx="35">
                  <c:v>4</c:v>
                </c:pt>
                <c:pt idx="37">
                  <c:v>13</c:v>
                </c:pt>
                <c:pt idx="38">
                  <c:v>41</c:v>
                </c:pt>
                <c:pt idx="39">
                  <c:v>1</c:v>
                </c:pt>
              </c:numCache>
            </c:numRef>
          </c:val>
          <c:extLst>
            <c:ext xmlns:c16="http://schemas.microsoft.com/office/drawing/2014/chart" uri="{C3380CC4-5D6E-409C-BE32-E72D297353CC}">
              <c16:uniqueId val="{00000000-F25D-4BB6-BB05-04A05D97351B}"/>
            </c:ext>
          </c:extLst>
        </c:ser>
        <c:ser>
          <c:idx val="1"/>
          <c:order val="1"/>
          <c:tx>
            <c:strRef>
              <c:f>SubCategory_Pivot!$C$4:$C$5</c:f>
              <c:strCache>
                <c:ptCount val="1"/>
                <c:pt idx="0">
                  <c:v>failed</c:v>
                </c:pt>
              </c:strCache>
            </c:strRef>
          </c:tx>
          <c:spPr>
            <a:solidFill>
              <a:schemeClr val="accent2"/>
            </a:solidFill>
            <a:ln>
              <a:noFill/>
            </a:ln>
            <a:effectLst/>
          </c:spPr>
          <c:invertIfNegative val="0"/>
          <c:cat>
            <c:strRef>
              <c:f>SubCategory_Pivot!$A$6:$A$46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SubCategory_Pivot!$C$6:$C$46</c:f>
              <c:numCache>
                <c:formatCode>General</c:formatCode>
                <c:ptCount val="40"/>
                <c:pt idx="0">
                  <c:v>22</c:v>
                </c:pt>
                <c:pt idx="3">
                  <c:v>8</c:v>
                </c:pt>
                <c:pt idx="6">
                  <c:v>28</c:v>
                </c:pt>
                <c:pt idx="8">
                  <c:v>3</c:v>
                </c:pt>
                <c:pt idx="9">
                  <c:v>6</c:v>
                </c:pt>
                <c:pt idx="10">
                  <c:v>19</c:v>
                </c:pt>
                <c:pt idx="11">
                  <c:v>7</c:v>
                </c:pt>
                <c:pt idx="14">
                  <c:v>7</c:v>
                </c:pt>
                <c:pt idx="15">
                  <c:v>4</c:v>
                </c:pt>
                <c:pt idx="17">
                  <c:v>17</c:v>
                </c:pt>
                <c:pt idx="18">
                  <c:v>20</c:v>
                </c:pt>
                <c:pt idx="19">
                  <c:v>6</c:v>
                </c:pt>
                <c:pt idx="21">
                  <c:v>9</c:v>
                </c:pt>
                <c:pt idx="22">
                  <c:v>23</c:v>
                </c:pt>
                <c:pt idx="23">
                  <c:v>7</c:v>
                </c:pt>
                <c:pt idx="24">
                  <c:v>103</c:v>
                </c:pt>
                <c:pt idx="26">
                  <c:v>6</c:v>
                </c:pt>
                <c:pt idx="31">
                  <c:v>1</c:v>
                </c:pt>
                <c:pt idx="32">
                  <c:v>21</c:v>
                </c:pt>
                <c:pt idx="35">
                  <c:v>26</c:v>
                </c:pt>
                <c:pt idx="36">
                  <c:v>27</c:v>
                </c:pt>
                <c:pt idx="37">
                  <c:v>39</c:v>
                </c:pt>
                <c:pt idx="38">
                  <c:v>24</c:v>
                </c:pt>
              </c:numCache>
            </c:numRef>
          </c:val>
          <c:extLst>
            <c:ext xmlns:c16="http://schemas.microsoft.com/office/drawing/2014/chart" uri="{C3380CC4-5D6E-409C-BE32-E72D297353CC}">
              <c16:uniqueId val="{00000001-585A-4BD2-9C0E-3B0A48CFB967}"/>
            </c:ext>
          </c:extLst>
        </c:ser>
        <c:ser>
          <c:idx val="2"/>
          <c:order val="2"/>
          <c:tx>
            <c:strRef>
              <c:f>SubCategory_Pivot!$D$4:$D$5</c:f>
              <c:strCache>
                <c:ptCount val="1"/>
                <c:pt idx="0">
                  <c:v>live</c:v>
                </c:pt>
              </c:strCache>
            </c:strRef>
          </c:tx>
          <c:spPr>
            <a:solidFill>
              <a:schemeClr val="accent3"/>
            </a:solidFill>
            <a:ln>
              <a:noFill/>
            </a:ln>
            <a:effectLst/>
          </c:spPr>
          <c:invertIfNegative val="0"/>
          <c:cat>
            <c:strRef>
              <c:f>SubCategory_Pivot!$A$6:$A$46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SubCategory_Pivot!$D$6:$D$46</c:f>
              <c:numCache>
                <c:formatCode>General</c:formatCode>
                <c:ptCount val="40"/>
                <c:pt idx="8">
                  <c:v>3</c:v>
                </c:pt>
                <c:pt idx="24">
                  <c:v>10</c:v>
                </c:pt>
                <c:pt idx="30">
                  <c:v>2</c:v>
                </c:pt>
                <c:pt idx="32">
                  <c:v>2</c:v>
                </c:pt>
              </c:numCache>
            </c:numRef>
          </c:val>
          <c:extLst>
            <c:ext xmlns:c16="http://schemas.microsoft.com/office/drawing/2014/chart" uri="{C3380CC4-5D6E-409C-BE32-E72D297353CC}">
              <c16:uniqueId val="{00000002-585A-4BD2-9C0E-3B0A48CFB967}"/>
            </c:ext>
          </c:extLst>
        </c:ser>
        <c:ser>
          <c:idx val="3"/>
          <c:order val="3"/>
          <c:tx>
            <c:strRef>
              <c:f>SubCategory_Pivot!$E$4:$E$5</c:f>
              <c:strCache>
                <c:ptCount val="1"/>
                <c:pt idx="0">
                  <c:v>successful</c:v>
                </c:pt>
              </c:strCache>
            </c:strRef>
          </c:tx>
          <c:spPr>
            <a:solidFill>
              <a:schemeClr val="accent4"/>
            </a:solidFill>
            <a:ln>
              <a:noFill/>
            </a:ln>
            <a:effectLst/>
          </c:spPr>
          <c:invertIfNegative val="0"/>
          <c:cat>
            <c:strRef>
              <c:f>SubCategory_Pivot!$A$6:$A$46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SubCategory_Pivot!$E$6:$E$46</c:f>
              <c:numCache>
                <c:formatCode>General</c:formatCode>
                <c:ptCount val="40"/>
                <c:pt idx="4">
                  <c:v>7</c:v>
                </c:pt>
                <c:pt idx="5">
                  <c:v>16</c:v>
                </c:pt>
                <c:pt idx="7">
                  <c:v>10</c:v>
                </c:pt>
                <c:pt idx="12">
                  <c:v>37</c:v>
                </c:pt>
                <c:pt idx="13">
                  <c:v>2</c:v>
                </c:pt>
                <c:pt idx="15">
                  <c:v>2</c:v>
                </c:pt>
                <c:pt idx="16">
                  <c:v>6</c:v>
                </c:pt>
                <c:pt idx="18">
                  <c:v>15</c:v>
                </c:pt>
                <c:pt idx="20">
                  <c:v>11</c:v>
                </c:pt>
                <c:pt idx="22">
                  <c:v>41</c:v>
                </c:pt>
                <c:pt idx="24">
                  <c:v>282</c:v>
                </c:pt>
                <c:pt idx="25">
                  <c:v>5</c:v>
                </c:pt>
                <c:pt idx="27">
                  <c:v>20</c:v>
                </c:pt>
                <c:pt idx="29">
                  <c:v>12</c:v>
                </c:pt>
                <c:pt idx="31">
                  <c:v>9</c:v>
                </c:pt>
                <c:pt idx="32">
                  <c:v>17</c:v>
                </c:pt>
                <c:pt idx="33">
                  <c:v>28</c:v>
                </c:pt>
                <c:pt idx="34">
                  <c:v>11</c:v>
                </c:pt>
                <c:pt idx="37">
                  <c:v>3</c:v>
                </c:pt>
              </c:numCache>
            </c:numRef>
          </c:val>
          <c:extLst>
            <c:ext xmlns:c16="http://schemas.microsoft.com/office/drawing/2014/chart" uri="{C3380CC4-5D6E-409C-BE32-E72D297353CC}">
              <c16:uniqueId val="{00000003-585A-4BD2-9C0E-3B0A48CFB967}"/>
            </c:ext>
          </c:extLst>
        </c:ser>
        <c:dLbls>
          <c:showLegendKey val="0"/>
          <c:showVal val="0"/>
          <c:showCatName val="0"/>
          <c:showSerName val="0"/>
          <c:showPercent val="0"/>
          <c:showBubbleSize val="0"/>
        </c:dLbls>
        <c:gapWidth val="150"/>
        <c:overlap val="100"/>
        <c:axId val="1738026047"/>
        <c:axId val="1738026463"/>
      </c:barChart>
      <c:catAx>
        <c:axId val="173802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026463"/>
        <c:crosses val="autoZero"/>
        <c:auto val="1"/>
        <c:lblAlgn val="ctr"/>
        <c:lblOffset val="100"/>
        <c:noMultiLvlLbl val="0"/>
      </c:catAx>
      <c:valAx>
        <c:axId val="173802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02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[StarterBook.xlsx]Year_Pivot!PivotTable3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Year_Pivot!$B$4:$B$5</c:f>
              <c:strCache>
                <c:ptCount val="1"/>
                <c:pt idx="0">
                  <c:v>canceled</c:v>
                </c:pt>
              </c:strCache>
            </c:strRef>
          </c:tx>
          <c:spPr>
            <a:ln w="28575" cap="rnd">
              <a:solidFill>
                <a:schemeClr val="accent1"/>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704-491F-BE73-9F87D4FDF644}"/>
            </c:ext>
          </c:extLst>
        </c:ser>
        <c:ser>
          <c:idx val="1"/>
          <c:order val="1"/>
          <c:tx>
            <c:strRef>
              <c:f>Year_Pivot!$C$4:$C$5</c:f>
              <c:strCache>
                <c:ptCount val="1"/>
                <c:pt idx="0">
                  <c:v>failed</c:v>
                </c:pt>
              </c:strCache>
            </c:strRef>
          </c:tx>
          <c:spPr>
            <a:ln w="28575" cap="rnd">
              <a:solidFill>
                <a:schemeClr val="accent2"/>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704-491F-BE73-9F87D4FDF644}"/>
            </c:ext>
          </c:extLst>
        </c:ser>
        <c:ser>
          <c:idx val="2"/>
          <c:order val="2"/>
          <c:tx>
            <c:strRef>
              <c:f>Year_Pivot!$D$4:$D$5</c:f>
              <c:strCache>
                <c:ptCount val="1"/>
                <c:pt idx="0">
                  <c:v>live</c:v>
                </c:pt>
              </c:strCache>
            </c:strRef>
          </c:tx>
          <c:spPr>
            <a:ln w="28575" cap="rnd">
              <a:solidFill>
                <a:schemeClr val="accent3"/>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4704-491F-BE73-9F87D4FDF644}"/>
            </c:ext>
          </c:extLst>
        </c:ser>
        <c:ser>
          <c:idx val="3"/>
          <c:order val="3"/>
          <c:tx>
            <c:strRef>
              <c:f>Year_Pivot!$E$4:$E$5</c:f>
              <c:strCache>
                <c:ptCount val="1"/>
                <c:pt idx="0">
                  <c:v>successful</c:v>
                </c:pt>
              </c:strCache>
            </c:strRef>
          </c:tx>
          <c:spPr>
            <a:ln w="28575" cap="rnd">
              <a:solidFill>
                <a:schemeClr val="accent4"/>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4704-491F-BE73-9F87D4FDF644}"/>
            </c:ext>
          </c:extLst>
        </c:ser>
        <c:dLbls>
          <c:showLegendKey val="0"/>
          <c:showVal val="0"/>
          <c:showCatName val="0"/>
          <c:showSerName val="0"/>
          <c:showPercent val="0"/>
          <c:showBubbleSize val="0"/>
        </c:dLbls>
        <c:smooth val="0"/>
        <c:axId val="1744849551"/>
        <c:axId val="1744846223"/>
      </c:lineChart>
      <c:catAx>
        <c:axId val="174484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46223"/>
        <c:crosses val="autoZero"/>
        <c:auto val="1"/>
        <c:lblAlgn val="ctr"/>
        <c:lblOffset val="100"/>
        <c:noMultiLvlLbl val="0"/>
      </c:catAx>
      <c:valAx>
        <c:axId val="174484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49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Bonus_Sheet!$F$1</c:f>
              <c:strCache>
                <c:ptCount val="1"/>
                <c:pt idx="0">
                  <c:v>Percentage Successful</c:v>
                </c:pt>
              </c:strCache>
            </c:strRef>
          </c:tx>
          <c:spPr>
            <a:ln w="28575" cap="rnd">
              <a:solidFill>
                <a:schemeClr val="accent1"/>
              </a:solidFill>
              <a:round/>
            </a:ln>
            <a:effectLst/>
          </c:spPr>
          <c:marker>
            <c:symbol val="none"/>
          </c:marker>
          <c:cat>
            <c:strRef>
              <c:f>Bonus_Sheet!$A$2:$A$13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than/equal to 50000</c:v>
                </c:pt>
              </c:strCache>
            </c:strRef>
          </c:cat>
          <c:val>
            <c:numRef>
              <c:f>Bonus_Sheet!$F$2:$F$13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737-4FC4-B84C-70C54F206E1C}"/>
            </c:ext>
          </c:extLst>
        </c:ser>
        <c:ser>
          <c:idx val="1"/>
          <c:order val="1"/>
          <c:tx>
            <c:strRef>
              <c:f>Bonus_Sheet!$G$1</c:f>
              <c:strCache>
                <c:ptCount val="1"/>
                <c:pt idx="0">
                  <c:v>Percentage Failed</c:v>
                </c:pt>
              </c:strCache>
            </c:strRef>
          </c:tx>
          <c:spPr>
            <a:ln w="28575" cap="rnd">
              <a:solidFill>
                <a:schemeClr val="accent2"/>
              </a:solidFill>
              <a:round/>
            </a:ln>
            <a:effectLst/>
          </c:spPr>
          <c:marker>
            <c:symbol val="none"/>
          </c:marker>
          <c:cat>
            <c:strRef>
              <c:f>Bonus_Sheet!$A$2:$A$13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than/equal to 50000</c:v>
                </c:pt>
              </c:strCache>
            </c:strRef>
          </c:cat>
          <c:val>
            <c:numRef>
              <c:f>Bonus_Sheet!$G$2:$G$13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737-4FC4-B84C-70C54F206E1C}"/>
            </c:ext>
          </c:extLst>
        </c:ser>
        <c:ser>
          <c:idx val="2"/>
          <c:order val="2"/>
          <c:tx>
            <c:strRef>
              <c:f>Bonus_Sheet!$H$1</c:f>
              <c:strCache>
                <c:ptCount val="1"/>
                <c:pt idx="0">
                  <c:v>Percentage Canceled</c:v>
                </c:pt>
              </c:strCache>
            </c:strRef>
          </c:tx>
          <c:spPr>
            <a:ln w="28575" cap="rnd">
              <a:solidFill>
                <a:schemeClr val="accent3"/>
              </a:solidFill>
              <a:round/>
            </a:ln>
            <a:effectLst/>
          </c:spPr>
          <c:marker>
            <c:symbol val="none"/>
          </c:marker>
          <c:cat>
            <c:strRef>
              <c:f>Bonus_Sheet!$A$2:$A$13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than/equal to 50000</c:v>
                </c:pt>
              </c:strCache>
            </c:strRef>
          </c:cat>
          <c:val>
            <c:numRef>
              <c:f>Bonus_Sheet!$H$2:$H$13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737-4FC4-B84C-70C54F206E1C}"/>
            </c:ext>
          </c:extLst>
        </c:ser>
        <c:dLbls>
          <c:showLegendKey val="0"/>
          <c:showVal val="0"/>
          <c:showCatName val="0"/>
          <c:showSerName val="0"/>
          <c:showPercent val="0"/>
          <c:showBubbleSize val="0"/>
        </c:dLbls>
        <c:smooth val="0"/>
        <c:axId val="1286253455"/>
        <c:axId val="1286252207"/>
      </c:lineChart>
      <c:catAx>
        <c:axId val="128625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252207"/>
        <c:crosses val="autoZero"/>
        <c:auto val="1"/>
        <c:lblAlgn val="ctr"/>
        <c:lblOffset val="100"/>
        <c:noMultiLvlLbl val="0"/>
      </c:catAx>
      <c:valAx>
        <c:axId val="1286252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253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144780</xdr:colOff>
      <xdr:row>3</xdr:row>
      <xdr:rowOff>30480</xdr:rowOff>
    </xdr:from>
    <xdr:to>
      <xdr:col>14</xdr:col>
      <xdr:colOff>548640</xdr:colOff>
      <xdr:row>18</xdr:row>
      <xdr:rowOff>30480</xdr:rowOff>
    </xdr:to>
    <xdr:graphicFrame macro="">
      <xdr:nvGraphicFramePr>
        <xdr:cNvPr id="2" name="Chart 1">
          <a:extLst>
            <a:ext uri="{FF2B5EF4-FFF2-40B4-BE49-F238E27FC236}">
              <a16:creationId xmlns:a16="http://schemas.microsoft.com/office/drawing/2014/main" id="{B629F692-3D7B-4880-800B-14E83D70A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7620</xdr:colOff>
      <xdr:row>3</xdr:row>
      <xdr:rowOff>30480</xdr:rowOff>
    </xdr:from>
    <xdr:to>
      <xdr:col>18</xdr:col>
      <xdr:colOff>7620</xdr:colOff>
      <xdr:row>16</xdr:row>
      <xdr:rowOff>120015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E9377C38-119D-4C71-9419-1D8CC27A8D0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972800" y="579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xdr:colOff>
      <xdr:row>5</xdr:row>
      <xdr:rowOff>22860</xdr:rowOff>
    </xdr:from>
    <xdr:to>
      <xdr:col>18</xdr:col>
      <xdr:colOff>213360</xdr:colOff>
      <xdr:row>26</xdr:row>
      <xdr:rowOff>53340</xdr:rowOff>
    </xdr:to>
    <xdr:graphicFrame macro="">
      <xdr:nvGraphicFramePr>
        <xdr:cNvPr id="2" name="Chart 1">
          <a:extLst>
            <a:ext uri="{FF2B5EF4-FFF2-40B4-BE49-F238E27FC236}">
              <a16:creationId xmlns:a16="http://schemas.microsoft.com/office/drawing/2014/main" id="{50EE65A5-2A0D-49BF-B66B-C5465E3A9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7620</xdr:colOff>
      <xdr:row>5</xdr:row>
      <xdr:rowOff>7620</xdr:rowOff>
    </xdr:from>
    <xdr:to>
      <xdr:col>22</xdr:col>
      <xdr:colOff>7620</xdr:colOff>
      <xdr:row>18</xdr:row>
      <xdr:rowOff>97155</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FD0D7C03-4D66-4BEB-BA5D-4C504F1F34B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342620" y="922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152400</xdr:colOff>
      <xdr:row>5</xdr:row>
      <xdr:rowOff>15240</xdr:rowOff>
    </xdr:from>
    <xdr:to>
      <xdr:col>25</xdr:col>
      <xdr:colOff>152400</xdr:colOff>
      <xdr:row>18</xdr:row>
      <xdr:rowOff>104775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3516B5B9-A86E-4D57-A031-4E99A760C0F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316200" y="929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15240</xdr:colOff>
      <xdr:row>3</xdr:row>
      <xdr:rowOff>0</xdr:rowOff>
    </xdr:from>
    <xdr:to>
      <xdr:col>16</xdr:col>
      <xdr:colOff>320040</xdr:colOff>
      <xdr:row>19</xdr:row>
      <xdr:rowOff>160020</xdr:rowOff>
    </xdr:to>
    <xdr:graphicFrame macro="">
      <xdr:nvGraphicFramePr>
        <xdr:cNvPr id="2" name="Chart 1">
          <a:extLst>
            <a:ext uri="{FF2B5EF4-FFF2-40B4-BE49-F238E27FC236}">
              <a16:creationId xmlns:a16="http://schemas.microsoft.com/office/drawing/2014/main" id="{3C48AA9C-DCA5-4D5B-8DB4-83F8ED676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60960</xdr:rowOff>
    </xdr:from>
    <xdr:to>
      <xdr:col>13</xdr:col>
      <xdr:colOff>38100</xdr:colOff>
      <xdr:row>36</xdr:row>
      <xdr:rowOff>83820</xdr:rowOff>
    </xdr:to>
    <xdr:graphicFrame macro="">
      <xdr:nvGraphicFramePr>
        <xdr:cNvPr id="2" name="Chart 1">
          <a:extLst>
            <a:ext uri="{FF2B5EF4-FFF2-40B4-BE49-F238E27FC236}">
              <a16:creationId xmlns:a16="http://schemas.microsoft.com/office/drawing/2014/main" id="{676AF8A1-4DF9-4C18-95B8-04FCC62C4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O'Bryan" refreshedDate="44356.782921296297" createdVersion="7" refreshedVersion="7" minRefreshableVersion="3" recordCount="4114" xr:uid="{F2F7BCF4-C1EA-49DE-A37D-728382457C52}">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746135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O'Bryan" refreshedDate="44356.789643402779" createdVersion="7" refreshedVersion="7" minRefreshableVersion="3" recordCount="4114" xr:uid="{B0F6DBB4-9BC1-4B29-BDE8-FF38CE7775A6}">
  <cacheSource type="worksheet">
    <worksheetSource ref="A1:T4115" sheet="Raw Data"/>
  </cacheSource>
  <cacheFields count="21">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s v="No Backers"/>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o Backers"/>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o Backers"/>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o Backers"/>
    <x v="0"/>
    <x v="2"/>
  </r>
  <r>
    <n v="131"/>
    <s v="I (Canceled)"/>
    <s v="I"/>
    <n v="1200"/>
    <n v="0"/>
    <x v="1"/>
    <x v="0"/>
    <s v="USD"/>
    <n v="1467763200"/>
    <n v="1466453161"/>
    <b v="0"/>
    <n v="0"/>
    <b v="0"/>
    <s v="film &amp; video/science fiction"/>
    <n v="0"/>
    <s v="No Backers"/>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No Backers"/>
    <x v="0"/>
    <x v="2"/>
  </r>
  <r>
    <n v="134"/>
    <s v="MARLEY'S GHOST (AMBASSADORS OF STEAM) (Canceled)"/>
    <s v="steampunk  remake of &quot;a Christmas carol&quot;"/>
    <n v="5000"/>
    <n v="0"/>
    <x v="1"/>
    <x v="0"/>
    <s v="USD"/>
    <n v="1441386000"/>
    <n v="1438811418"/>
    <b v="0"/>
    <n v="0"/>
    <b v="0"/>
    <s v="film &amp; video/science fiction"/>
    <n v="0"/>
    <s v="No Backers"/>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o Backers"/>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o Backers"/>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o Backers"/>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o Backers"/>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s v="No Backers"/>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o Backers"/>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o Backers"/>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o Backers"/>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s v="No Backers"/>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s v="No Backers"/>
    <x v="0"/>
    <x v="3"/>
  </r>
  <r>
    <n v="173"/>
    <s v="7 Sins"/>
    <s v="This is a film inspired by Quentin Tarantino, I want to make a film thats entertaining yet gritty. 7 Sins is in pre-production."/>
    <n v="1110"/>
    <n v="0"/>
    <x v="2"/>
    <x v="1"/>
    <s v="GBP"/>
    <n v="1425131108"/>
    <n v="1422539108"/>
    <b v="0"/>
    <n v="0"/>
    <b v="0"/>
    <s v="film &amp; video/drama"/>
    <n v="0"/>
    <s v="No Backers"/>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o Backers"/>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No Backers"/>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s v="No Backers"/>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o Backers"/>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o Backers"/>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o Backers"/>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o Backers"/>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o Backers"/>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o Backers"/>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s v="No Backers"/>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s v="No Backers"/>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No Backers"/>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o Backers"/>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s v="No Backers"/>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s v="No Backers"/>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o Backers"/>
    <x v="0"/>
    <x v="3"/>
  </r>
  <r>
    <n v="225"/>
    <s v="Backpage Shawty"/>
    <s v="I'm creating a &quot;Lifetime&quot; type drama film about a girl who uses backpage for money, but trying to turn her life around."/>
    <n v="200"/>
    <n v="0"/>
    <x v="2"/>
    <x v="0"/>
    <s v="USD"/>
    <n v="1460153054"/>
    <n v="1457564654"/>
    <b v="0"/>
    <n v="0"/>
    <b v="0"/>
    <s v="film &amp; video/drama"/>
    <n v="0"/>
    <s v="No Backers"/>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o Backers"/>
    <x v="0"/>
    <x v="3"/>
  </r>
  <r>
    <n v="228"/>
    <s v="Facets of a Geek life"/>
    <s v="I am making a film from one one of my books called facets of a Geek life."/>
    <n v="8000"/>
    <n v="0"/>
    <x v="2"/>
    <x v="1"/>
    <s v="GBP"/>
    <n v="1433176105"/>
    <n v="1427992105"/>
    <b v="0"/>
    <n v="0"/>
    <b v="0"/>
    <s v="film &amp; video/drama"/>
    <n v="0"/>
    <s v="No Backers"/>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o Backers"/>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o Backers"/>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No Backers"/>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o Backers"/>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o Backers"/>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o Backers"/>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o Backers"/>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o Backers"/>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o Backers"/>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s v="No Backers"/>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o Backers"/>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o Backers"/>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o Backers"/>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o Backers"/>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o Backers"/>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o Backers"/>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o Backers"/>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o Backers"/>
    <x v="0"/>
    <x v="5"/>
  </r>
  <r>
    <n v="469"/>
    <s v="Dreamland PERSONALISED Animated Shorts Film"/>
    <s v="Create a personalised animation film using your child's name and photo."/>
    <n v="6000"/>
    <n v="0"/>
    <x v="2"/>
    <x v="1"/>
    <s v="GBP"/>
    <n v="1409960724"/>
    <n v="1404776724"/>
    <b v="0"/>
    <n v="0"/>
    <b v="0"/>
    <s v="film &amp; video/animation"/>
    <n v="0"/>
    <s v="No Backers"/>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o Backers"/>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o Backers"/>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o Backers"/>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o Backers"/>
    <x v="0"/>
    <x v="5"/>
  </r>
  <r>
    <n v="488"/>
    <s v="City Animals independent cartoon series"/>
    <s v="When humans left the earth, the animals took over the city. What could go wrong? Well...everything!"/>
    <n v="12000"/>
    <n v="0"/>
    <x v="2"/>
    <x v="0"/>
    <s v="USD"/>
    <n v="1483924700"/>
    <n v="1481332700"/>
    <b v="0"/>
    <n v="0"/>
    <b v="0"/>
    <s v="film &amp; video/animation"/>
    <n v="0"/>
    <s v="No Backers"/>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s v="No Backers"/>
    <x v="0"/>
    <x v="5"/>
  </r>
  <r>
    <n v="491"/>
    <s v="Guess What? Gus"/>
    <s v="&quot;Guess What? Gus&quot; is a magical animated comedy that follow a new kid who playful antics for attention make the news."/>
    <n v="10000"/>
    <n v="0"/>
    <x v="2"/>
    <x v="0"/>
    <s v="USD"/>
    <n v="1453937699"/>
    <n v="1451345699"/>
    <b v="0"/>
    <n v="0"/>
    <b v="0"/>
    <s v="film &amp; video/animation"/>
    <n v="0"/>
    <s v="No Backers"/>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o Backers"/>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o Backers"/>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o Backers"/>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o Backers"/>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o Backers"/>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s v="No Backers"/>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o Backers"/>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o Backers"/>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No Backers"/>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o Backers"/>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o Backers"/>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o Backers"/>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No Backers"/>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o Backers"/>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o Backers"/>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No Backers"/>
    <x v="2"/>
    <x v="7"/>
  </r>
  <r>
    <n v="582"/>
    <s v="&quot;We the People...&quot;"/>
    <s v="A community-driven online system which promotes self-governance.  Level up by adding content; civic agendas and private associations."/>
    <n v="100000"/>
    <n v="0"/>
    <x v="2"/>
    <x v="0"/>
    <s v="USD"/>
    <n v="1426442400"/>
    <n v="1424454319"/>
    <b v="0"/>
    <n v="0"/>
    <b v="0"/>
    <s v="technology/web"/>
    <n v="0"/>
    <s v="No Backers"/>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s v="No Backers"/>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o Backers"/>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o Backers"/>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o Backers"/>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s v="No Backers"/>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o Backers"/>
    <x v="2"/>
    <x v="7"/>
  </r>
  <r>
    <n v="612"/>
    <s v="Web Streaming 2.0 (Canceled)"/>
    <s v="A Fast and Reliable new Web platform to stream videos from Internet"/>
    <n v="10000"/>
    <n v="0"/>
    <x v="1"/>
    <x v="13"/>
    <s v="EUR"/>
    <n v="1472777146"/>
    <n v="1470185146"/>
    <b v="0"/>
    <n v="0"/>
    <b v="0"/>
    <s v="technology/web"/>
    <n v="0"/>
    <s v="No Backers"/>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o Backers"/>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o Backers"/>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o Backers"/>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No Backers"/>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o Backers"/>
    <x v="2"/>
    <x v="7"/>
  </r>
  <r>
    <n v="624"/>
    <s v="NeedSomeLoven.com (Canceled)"/>
    <s v="I am designing a fun, high tech dating website, with over 25 cool features. It is innovate as well as user friendly."/>
    <n v="5000"/>
    <n v="0"/>
    <x v="1"/>
    <x v="0"/>
    <s v="USD"/>
    <n v="1431647041"/>
    <n v="1429055041"/>
    <b v="0"/>
    <n v="0"/>
    <b v="0"/>
    <s v="technology/web"/>
    <n v="0"/>
    <s v="No Backers"/>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o Backers"/>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o Backers"/>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No Backers"/>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o Backers"/>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No Backers"/>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o Backer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s v="No Backers"/>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o Backers"/>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No Backers"/>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s v="No Backers"/>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o Backers"/>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o Backers"/>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o Backers"/>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o Backers"/>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o Backers"/>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o Backers"/>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o Backers"/>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s v="No Backers"/>
    <x v="4"/>
    <x v="13"/>
  </r>
  <r>
    <n v="907"/>
    <s v="Greg Chambers Saxophone CD"/>
    <s v="Greg Chambers' self-titled CD needs support for post production, replication, and promotion."/>
    <n v="2900"/>
    <n v="0"/>
    <x v="2"/>
    <x v="0"/>
    <s v="USD"/>
    <n v="1315715823"/>
    <n v="1313123823"/>
    <b v="0"/>
    <n v="0"/>
    <b v="0"/>
    <s v="music/jazz"/>
    <n v="0"/>
    <s v="No Backers"/>
    <x v="4"/>
    <x v="13"/>
  </r>
  <r>
    <n v="908"/>
    <s v="Help Tony Copeland and get free cd's and mp3's"/>
    <s v="This project is designed to help protect the environment by using Eco-friendly product packaging."/>
    <n v="2500"/>
    <n v="0"/>
    <x v="2"/>
    <x v="0"/>
    <s v="USD"/>
    <n v="1280206740"/>
    <n v="1276283655"/>
    <b v="0"/>
    <n v="0"/>
    <b v="0"/>
    <s v="music/jazz"/>
    <n v="0"/>
    <s v="No Backers"/>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o Backers"/>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No Backers"/>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o Backers"/>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No Backers"/>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o Backers"/>
    <x v="4"/>
    <x v="13"/>
  </r>
  <r>
    <n v="927"/>
    <s v="JETRO DA SILVA FUNK PROJECT"/>
    <s v="Studio CD/DVD Solo project of Pianist &amp; Keyboardist Jetro da Silva"/>
    <n v="20000"/>
    <n v="0"/>
    <x v="2"/>
    <x v="0"/>
    <s v="USD"/>
    <n v="1337024695"/>
    <n v="1334432695"/>
    <b v="0"/>
    <n v="0"/>
    <b v="0"/>
    <s v="music/jazz"/>
    <n v="0"/>
    <s v="No Backers"/>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No Backers"/>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No Backers"/>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o Backers"/>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o Backers"/>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s v="No Backers"/>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o Backers"/>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s v="No Backers"/>
    <x v="5"/>
    <x v="16"/>
  </r>
  <r>
    <n v="1050"/>
    <s v="The (Secular) Barbershop Podcast (Canceled)"/>
    <s v="Secularism is on the rise and I hear you.Talk to me."/>
    <n v="2500"/>
    <n v="0"/>
    <x v="1"/>
    <x v="0"/>
    <s v="USD"/>
    <n v="1442257677"/>
    <n v="1439665677"/>
    <b v="0"/>
    <n v="0"/>
    <b v="0"/>
    <s v="journalism/audio"/>
    <n v="0"/>
    <s v="No Backers"/>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o Backers"/>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o Backers"/>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o Backers"/>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o Backers"/>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o Backers"/>
    <x v="5"/>
    <x v="16"/>
  </r>
  <r>
    <n v="1057"/>
    <s v="Support Independent Media (Canceled)"/>
    <s v="Sayin it Plain is a Independent Radio Show created to inform the public and empower the community."/>
    <n v="10000"/>
    <n v="0"/>
    <x v="1"/>
    <x v="0"/>
    <s v="USD"/>
    <n v="1480888483"/>
    <n v="1478292883"/>
    <b v="0"/>
    <n v="0"/>
    <b v="0"/>
    <s v="journalism/audio"/>
    <n v="0"/>
    <s v="No Backers"/>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o Backers"/>
    <x v="5"/>
    <x v="16"/>
  </r>
  <r>
    <n v="1059"/>
    <s v="Voice Over Artist (Canceled)"/>
    <s v="Turning myself into a vocal artist."/>
    <n v="1100"/>
    <n v="0"/>
    <x v="1"/>
    <x v="0"/>
    <s v="USD"/>
    <n v="1426269456"/>
    <n v="1423681056"/>
    <b v="0"/>
    <n v="0"/>
    <b v="0"/>
    <s v="journalism/audio"/>
    <n v="0"/>
    <s v="No Backers"/>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s v="No Backers"/>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o Backers"/>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s v="No Backers"/>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s v="No Backers"/>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s v="No Backers"/>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o Backers"/>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s v="No Backers"/>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o Backers"/>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o Backers"/>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o Backers"/>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No Backers"/>
    <x v="6"/>
    <x v="18"/>
  </r>
  <r>
    <n v="1141"/>
    <s v="Arena Z - Zombie Survival"/>
    <s v="I think this will be a great game!"/>
    <n v="500"/>
    <n v="0"/>
    <x v="2"/>
    <x v="12"/>
    <s v="EUR"/>
    <n v="1436460450"/>
    <n v="1433868450"/>
    <b v="0"/>
    <n v="0"/>
    <b v="0"/>
    <s v="games/mobile games"/>
    <n v="0"/>
    <s v="No Backers"/>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o Backers"/>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o Backers"/>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No Backers"/>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o Backers"/>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No Backer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No Backers"/>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o Backers"/>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o Backers"/>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o Backer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s v="No Backer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o Backers"/>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o Backers"/>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o Backers"/>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o Backers"/>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o Backers"/>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s v="No Backers"/>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o Backers"/>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s v="No Backers"/>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o Backers"/>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o Backers"/>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No Backer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o Backers"/>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o Backers"/>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o Backer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o Backers"/>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s v="No Backers"/>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o Backers"/>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o Backers"/>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o Backers"/>
    <x v="3"/>
    <x v="22"/>
  </r>
  <r>
    <n v="1444"/>
    <s v="Expand the MillionairesLetter in the US Market!"/>
    <s v="We as a successfull german stock market newsletter publisher want expand in the US market!"/>
    <n v="4950"/>
    <n v="0"/>
    <x v="2"/>
    <x v="12"/>
    <s v="EUR"/>
    <n v="1442091462"/>
    <n v="1436907462"/>
    <b v="0"/>
    <n v="0"/>
    <b v="0"/>
    <s v="publishing/translations"/>
    <n v="0"/>
    <s v="No Backer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o Backer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o Backers"/>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o Backer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o Backers"/>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s v="No Backer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o Backer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s v="No Backer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o Backers"/>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o Backers"/>
    <x v="3"/>
    <x v="22"/>
  </r>
  <r>
    <n v="1460"/>
    <s v="KJV2015 (Canceled)"/>
    <s v="KJV2015 Easier to understand for our kids and family not leaving out one verse or changing a meaning one bit."/>
    <n v="25000000"/>
    <n v="0"/>
    <x v="1"/>
    <x v="0"/>
    <s v="USD"/>
    <n v="1417391100"/>
    <n v="1412371898"/>
    <b v="0"/>
    <n v="0"/>
    <b v="0"/>
    <s v="publishing/translations"/>
    <n v="0"/>
    <s v="No Backers"/>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s v="No Backers"/>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s v="No Backers"/>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o Backers"/>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s v="No Backers"/>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s v="No Backers"/>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o Backers"/>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No Backers"/>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s v="No Backers"/>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o Backers"/>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o Backers"/>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o Backers"/>
    <x v="8"/>
    <x v="24"/>
  </r>
  <r>
    <n v="1555"/>
    <s v="Coffee Table Book of Maine"/>
    <s v="I am traveling the coastline of Maine and will be taking pictures of all the scenery and lighthouses in the area."/>
    <n v="750"/>
    <n v="0"/>
    <x v="2"/>
    <x v="0"/>
    <s v="USD"/>
    <n v="1442509200"/>
    <n v="1440513832"/>
    <b v="0"/>
    <n v="0"/>
    <b v="0"/>
    <s v="photography/nature"/>
    <n v="0"/>
    <s v="No Backers"/>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o Backers"/>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s v="No Backers"/>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o Backers"/>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o Backers"/>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s v="No Backer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s v="No Backers"/>
    <x v="8"/>
    <x v="26"/>
  </r>
  <r>
    <n v="1589"/>
    <s v="A Side Of The World In Canvas"/>
    <s v="I want to be able to have my own photography inside a canvas and have it be displayed everywhere."/>
    <n v="1200"/>
    <n v="0"/>
    <x v="2"/>
    <x v="0"/>
    <s v="USD"/>
    <n v="1444433886"/>
    <n v="1441841886"/>
    <b v="0"/>
    <n v="0"/>
    <b v="0"/>
    <s v="photography/places"/>
    <n v="0"/>
    <s v="No Backers"/>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s v="No Backers"/>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No Backers"/>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s v="No Backers"/>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No Backers"/>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o Backers"/>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o Backers"/>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No Backers"/>
    <x v="4"/>
    <x v="28"/>
  </r>
  <r>
    <n v="1706"/>
    <s v="Gemeinde in Bremen"/>
    <s v="Unsere &quot;Aufgabe&quot; ist es, fÃ¼r Christen da zu sein die keiner Gemeinde angehÃ¶ren. Zudem spielt Lobpreis eine Zentrale Rolle."/>
    <n v="5500"/>
    <n v="0"/>
    <x v="2"/>
    <x v="12"/>
    <s v="EUR"/>
    <n v="1440314472"/>
    <n v="1435130472"/>
    <b v="0"/>
    <n v="0"/>
    <b v="0"/>
    <s v="music/faith"/>
    <n v="0"/>
    <s v="No Backers"/>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o Backers"/>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o Backers"/>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o Backers"/>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o Backers"/>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o Backers"/>
    <x v="4"/>
    <x v="28"/>
  </r>
  <r>
    <n v="1731"/>
    <s v="Sam Cox Band First Christian Tour"/>
    <s v="We are a Christin Worship band looking to midwest tour. God Bless!"/>
    <n v="1000"/>
    <n v="0"/>
    <x v="2"/>
    <x v="0"/>
    <s v="USD"/>
    <n v="1434034800"/>
    <n v="1432849552"/>
    <b v="0"/>
    <n v="0"/>
    <b v="0"/>
    <s v="music/faith"/>
    <n v="0"/>
    <s v="No Backers"/>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o Backers"/>
    <x v="4"/>
    <x v="28"/>
  </r>
  <r>
    <n v="1733"/>
    <s v="What Faith Is EP/Album"/>
    <s v="I am trying to share the music I am blessed to have written. https://www.johncox4.com or https://reverbnation.com/johncox4"/>
    <n v="10000"/>
    <n v="0"/>
    <x v="2"/>
    <x v="0"/>
    <s v="USD"/>
    <n v="1473802200"/>
    <n v="1472746374"/>
    <b v="0"/>
    <n v="0"/>
    <b v="0"/>
    <s v="music/faith"/>
    <n v="0"/>
    <s v="No Backers"/>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No Backers"/>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s v="No Backers"/>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s v="No Backers"/>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o Backers"/>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s v="No Backers"/>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o Backer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o Backers"/>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o Backers"/>
    <x v="6"/>
    <x v="18"/>
  </r>
  <r>
    <n v="1877"/>
    <s v="Chip Dip II: Son of Chip Dip! - A Terrible, Terrible Game"/>
    <s v="It's obvious you won't survive by your wits alone. Unfortunately that's all you've got, Chip. Run!"/>
    <n v="60"/>
    <n v="0"/>
    <x v="2"/>
    <x v="0"/>
    <s v="USD"/>
    <n v="1425170525"/>
    <n v="1422664925"/>
    <b v="0"/>
    <n v="0"/>
    <b v="0"/>
    <s v="games/mobile games"/>
    <n v="0"/>
    <s v="No Backers"/>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o Backers"/>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o Backers"/>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o Backers"/>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o Backers"/>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o Backers"/>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o Backers"/>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o Backer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o Backers"/>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No Backers"/>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o Backers"/>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o Backers"/>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o Backers"/>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o Backers"/>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o Backers"/>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o Backers"/>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s v="No Backers"/>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o Backers"/>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o Backers"/>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o Backers"/>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o Backers"/>
    <x v="2"/>
    <x v="7"/>
  </r>
  <r>
    <n v="2364"/>
    <s v="Minecraft Server and Website Help (Name: Forge Realms)"/>
    <s v="Making a Minecraft server and Website and I need your help to fund it. Thanks in Advance!"/>
    <n v="128"/>
    <n v="0"/>
    <x v="1"/>
    <x v="0"/>
    <s v="USD"/>
    <n v="1445898356"/>
    <n v="1441146356"/>
    <b v="0"/>
    <n v="0"/>
    <b v="0"/>
    <s v="technology/web"/>
    <n v="0"/>
    <s v="No Backers"/>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o Backers"/>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o Backers"/>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o Backers"/>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o Backers"/>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o Backers"/>
    <x v="2"/>
    <x v="7"/>
  </r>
  <r>
    <n v="2378"/>
    <s v="KEEPUP INC (Canceled)"/>
    <s v="KEEPUP allows you to extend your social circle by introducing you to new people via your friends."/>
    <n v="110000"/>
    <n v="0"/>
    <x v="1"/>
    <x v="0"/>
    <s v="USD"/>
    <n v="1440548330"/>
    <n v="1438042730"/>
    <b v="0"/>
    <n v="0"/>
    <b v="0"/>
    <s v="technology/web"/>
    <n v="0"/>
    <s v="No Backers"/>
    <x v="2"/>
    <x v="7"/>
  </r>
  <r>
    <n v="2379"/>
    <s v="SelectCooks.com (Canceled)"/>
    <s v="Selectcooks.com is a community marketplace for people to list, find and hire chefs."/>
    <n v="30000"/>
    <n v="0"/>
    <x v="1"/>
    <x v="0"/>
    <s v="USD"/>
    <n v="1444004616"/>
    <n v="1440116616"/>
    <b v="0"/>
    <n v="0"/>
    <b v="0"/>
    <s v="technology/web"/>
    <n v="0"/>
    <s v="No Backers"/>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No Backers"/>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o Backers"/>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o Backers"/>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s v="No Backers"/>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o Backers"/>
    <x v="2"/>
    <x v="7"/>
  </r>
  <r>
    <n v="2398"/>
    <s v="Roekee.com (Canceled)"/>
    <s v="The internets new search engine. Looking for funding to develop our backend web indexing software with an emphasis on automation."/>
    <n v="4000"/>
    <n v="0"/>
    <x v="1"/>
    <x v="0"/>
    <s v="USD"/>
    <n v="1435874384"/>
    <n v="1433282384"/>
    <b v="0"/>
    <n v="0"/>
    <b v="0"/>
    <s v="technology/web"/>
    <n v="0"/>
    <s v="No Backers"/>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o Backers"/>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o Backers"/>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o Backers"/>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o Backers"/>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o Backers"/>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o Backers"/>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o Backers"/>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o Backers"/>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o Backers"/>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s v="No Backers"/>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o Backers"/>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o Backers"/>
    <x v="7"/>
    <x v="34"/>
  </r>
  <r>
    <n v="2504"/>
    <s v="Halal Restaurant and Internet Cafe"/>
    <s v="Halal Restaurant and Internet Cafe 20 percent of profits will go to building masjids."/>
    <n v="35000"/>
    <n v="0"/>
    <x v="2"/>
    <x v="0"/>
    <s v="USD"/>
    <n v="1416014534"/>
    <n v="1413418934"/>
    <b v="0"/>
    <n v="0"/>
    <b v="0"/>
    <s v="food/restaurants"/>
    <n v="0"/>
    <s v="No Backers"/>
    <x v="7"/>
    <x v="34"/>
  </r>
  <r>
    <n v="2505"/>
    <s v="PASTATUTION"/>
    <s v="PASTATUTION- The act or practice of engaging in Pasta Making for money.  _x000a__x000a_Help us get the Arcobaleno Pasta Extruder!"/>
    <n v="7000"/>
    <n v="0"/>
    <x v="2"/>
    <x v="0"/>
    <s v="USD"/>
    <n v="1426292416"/>
    <n v="1423704016"/>
    <b v="0"/>
    <n v="0"/>
    <b v="0"/>
    <s v="food/restaurants"/>
    <n v="0"/>
    <s v="No Backers"/>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s v="No Backers"/>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o Backers"/>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s v="No Backers"/>
    <x v="7"/>
    <x v="34"/>
  </r>
  <r>
    <n v="2512"/>
    <s v="Somethin' Tasty"/>
    <s v="Somethin' Tasty is a unique coffee, pastry &amp; retail store. We consign from all local sources: pottery, glass &amp; art."/>
    <n v="1150"/>
    <n v="0"/>
    <x v="2"/>
    <x v="0"/>
    <s v="USD"/>
    <n v="1418504561"/>
    <n v="1417208561"/>
    <b v="0"/>
    <n v="0"/>
    <b v="0"/>
    <s v="food/restaurants"/>
    <n v="0"/>
    <s v="No Backers"/>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o Backers"/>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No Backers"/>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o Backers"/>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o Backer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o Backer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s v="No Backers"/>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o Backers"/>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o Backers"/>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s v="No Backers"/>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o Backers"/>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o Backers"/>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o Backers"/>
    <x v="7"/>
    <x v="19"/>
  </r>
  <r>
    <n v="2576"/>
    <s v="2 Go Fast Food (Canceled)"/>
    <s v="A New Twist with an American and Philippine fast food Mobile Trailer."/>
    <n v="10000"/>
    <n v="0"/>
    <x v="1"/>
    <x v="0"/>
    <s v="USD"/>
    <n v="1428707647"/>
    <n v="1424823247"/>
    <b v="0"/>
    <n v="0"/>
    <b v="0"/>
    <s v="food/food trucks"/>
    <n v="0"/>
    <s v="No Backers"/>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o Backer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o Backers"/>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s v="No Backers"/>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o Backers"/>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o Backers"/>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o Backers"/>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o Backers"/>
    <x v="7"/>
    <x v="19"/>
  </r>
  <r>
    <n v="2687"/>
    <s v="Munch Wagon"/>
    <s v="Your American Pizzas, Wings, Stuffed Gouda Burger, Sweet &amp; Russet Potato Fries served on a food Truck!!"/>
    <n v="15000"/>
    <n v="0"/>
    <x v="2"/>
    <x v="0"/>
    <s v="USD"/>
    <n v="1435591318"/>
    <n v="1432999318"/>
    <b v="0"/>
    <n v="0"/>
    <b v="0"/>
    <s v="food/food trucks"/>
    <n v="0"/>
    <s v="No Backers"/>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s v="No Backers"/>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o Backer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s v="No Backer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o Backers"/>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o Backers"/>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o Backers"/>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o Backers"/>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o Backers"/>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o Backers"/>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s v="No Backers"/>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No Backers"/>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o Backers"/>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o Backers"/>
    <x v="1"/>
    <x v="6"/>
  </r>
  <r>
    <n v="2847"/>
    <s v="COLOR ME"/>
    <s v="Dark secrets come to light when Mariah meets Stella. They find a way to face the south's largest elephant in the room: RACISM."/>
    <n v="2000"/>
    <n v="0"/>
    <x v="2"/>
    <x v="0"/>
    <s v="USD"/>
    <n v="1464031265"/>
    <n v="1458847265"/>
    <b v="0"/>
    <n v="0"/>
    <b v="0"/>
    <s v="theater/plays"/>
    <n v="0"/>
    <s v="No Backer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o Backers"/>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o Backers"/>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No Backers"/>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No Backers"/>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s v="No Backers"/>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o Backers"/>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o Backer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o Backers"/>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s v="No Backer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o Backers"/>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o Backers"/>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o Backers"/>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o Backer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o Backers"/>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No Backers"/>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o Backers"/>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o Backers"/>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o Backers"/>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No Backers"/>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o Backers"/>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s v="No Backers"/>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o Backers"/>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o Backers"/>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s v="No Backers"/>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o Backers"/>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No Backer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o Backers"/>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No Backers"/>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No Backers"/>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o Backers"/>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o Backers"/>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o Backers"/>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o Backers"/>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s v="No Backers"/>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o Backers"/>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s v="No Backers"/>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s v="No Backers"/>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No Backers"/>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s v="No Backers"/>
    <x v="1"/>
    <x v="6"/>
  </r>
  <r>
    <n v="3744"/>
    <s v="The Game's Afoot - Spotlight"/>
    <s v="This summer, The Spotlight Players are celebrating Christmas in July with a presentation of Ken Ludwig's side splitting comedy."/>
    <n v="1200"/>
    <n v="0"/>
    <x v="2"/>
    <x v="0"/>
    <s v="USD"/>
    <n v="1404532740"/>
    <n v="1401823952"/>
    <b v="0"/>
    <n v="0"/>
    <b v="0"/>
    <s v="theater/plays"/>
    <n v="0"/>
    <s v="No Backers"/>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o Backers"/>
    <x v="1"/>
    <x v="40"/>
  </r>
  <r>
    <n v="3791"/>
    <s v="Spin! at The Cumming Playhouse"/>
    <s v="Spin! is an original musical comedy-drama presented by Blue Palm Productions."/>
    <n v="1500"/>
    <n v="0"/>
    <x v="2"/>
    <x v="0"/>
    <s v="USD"/>
    <n v="1404664592"/>
    <n v="1399480592"/>
    <b v="0"/>
    <n v="0"/>
    <b v="0"/>
    <s v="theater/musical"/>
    <n v="0"/>
    <s v="No Backers"/>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o Backers"/>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o Backers"/>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s v="No Backers"/>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No Backers"/>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o Backers"/>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o Backers"/>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o Backers"/>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s v="No Backers"/>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o Backers"/>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o Backers"/>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o Backers"/>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o Backers"/>
    <x v="1"/>
    <x v="40"/>
  </r>
  <r>
    <n v="3886"/>
    <s v="a (Canceled)"/>
    <n v="1"/>
    <n v="10000"/>
    <n v="0"/>
    <x v="1"/>
    <x v="2"/>
    <s v="AUD"/>
    <n v="1418275702"/>
    <n v="1415683702"/>
    <b v="0"/>
    <n v="0"/>
    <b v="0"/>
    <s v="theater/musical"/>
    <n v="0"/>
    <s v="No Backers"/>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o Backers"/>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No Backers"/>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s v="No Backers"/>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o Backers"/>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o Backers"/>
    <x v="1"/>
    <x v="6"/>
  </r>
  <r>
    <n v="3931"/>
    <s v="Still I Weep"/>
    <s v="An original stage play designed to bring to light the long-term effects on adult survivors of childhood sexual abuse. We do survive!"/>
    <n v="8000"/>
    <n v="0"/>
    <x v="2"/>
    <x v="0"/>
    <s v="USD"/>
    <n v="1441510707"/>
    <n v="1439350707"/>
    <b v="0"/>
    <n v="0"/>
    <b v="0"/>
    <s v="theater/plays"/>
    <n v="0"/>
    <s v="No Backer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No Backers"/>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s v="No Backers"/>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o Backers"/>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o Backer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s v="No Backers"/>
    <x v="1"/>
    <x v="6"/>
  </r>
  <r>
    <n v="3954"/>
    <s v="City of Joy"/>
    <s v="Despite hunger and conditions of a Calcutta slum, the people there know that life is precious. They have named it â€˜City of Joy.â€™"/>
    <n v="25000"/>
    <n v="0"/>
    <x v="2"/>
    <x v="5"/>
    <s v="CAD"/>
    <n v="1405352264"/>
    <n v="1400168264"/>
    <b v="0"/>
    <n v="0"/>
    <b v="0"/>
    <s v="theater/plays"/>
    <n v="0"/>
    <s v="No Backers"/>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No Backers"/>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o Backers"/>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No Backers"/>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o Backer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o Backers"/>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No Backers"/>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s v="No Backers"/>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s v="No Backers"/>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s v="No Backer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s v="No Backers"/>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o Backers"/>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s v="No Backers"/>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s v="No Backers"/>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o Backer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s v="No Backers"/>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No Backers"/>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o Backers"/>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s v="No Backers"/>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s v="No Backers"/>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s v="No Backers"/>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o Backers"/>
    <x v="1"/>
    <x v="6"/>
  </r>
  <r>
    <n v="4098"/>
    <s v="Life is simple"/>
    <s v="Community Youth play, written by and performed by the youth about finding joy in the simple things in life"/>
    <n v="75000"/>
    <n v="0"/>
    <x v="2"/>
    <x v="0"/>
    <s v="USD"/>
    <n v="1465060797"/>
    <n v="1462468797"/>
    <b v="0"/>
    <n v="0"/>
    <b v="0"/>
    <s v="theater/plays"/>
    <n v="0"/>
    <s v="No Backers"/>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s v="No Backer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o Backers"/>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s v="No Backers"/>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d v="2015-07-23T03:00:00"/>
  </r>
  <r>
    <x v="1"/>
    <s v="FannibalFest Fan Convention"/>
    <s v="A Hannibal TV Show Fan Convention and Art Collective"/>
    <n v="10275"/>
    <n v="14653"/>
    <x v="0"/>
    <s v="US"/>
    <s v="USD"/>
    <n v="1488464683"/>
    <n v="1485872683"/>
    <b v="0"/>
    <x v="1"/>
    <b v="1"/>
    <s v="film &amp; video/television"/>
    <n v="1.4260827250608272"/>
    <n v="185.48101265822785"/>
    <x v="0"/>
    <s v="television"/>
    <x v="1"/>
    <d v="2017-03-02T14:24:43"/>
  </r>
  <r>
    <x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x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x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d v="2016-07-29T05:35:00"/>
  </r>
  <r>
    <x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x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d v="2016-04-17T02:29:04"/>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d v="2016-08-22T03:00:00"/>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d v="2014-07-16T03:00:00"/>
  </r>
  <r>
    <x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x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x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x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x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d v="2014-09-17T13:00:56"/>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d v="2015-07-20T19:35:34"/>
  </r>
  <r>
    <x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x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d v="2015-04-30T15:20:00"/>
  </r>
  <r>
    <x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d v="2016-01-09T00:36:01"/>
  </r>
  <r>
    <x v="26"/>
    <s v="You, Me &amp; Sicily:  Part I Editing"/>
    <s v="Highlighting Sicily's points of light: its extraordinary people. Editing phase is now underway!!!"/>
    <n v="1250"/>
    <n v="1940"/>
    <x v="0"/>
    <s v="US"/>
    <s v="USD"/>
    <n v="1408278144"/>
    <n v="1404822144"/>
    <b v="0"/>
    <x v="10"/>
    <b v="1"/>
    <s v="film &amp; video/television"/>
    <n v="1.552"/>
    <n v="102.10526315789474"/>
    <x v="0"/>
    <s v="television"/>
    <x v="26"/>
    <d v="2014-08-17T12:22:24"/>
  </r>
  <r>
    <x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x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x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x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x v="31"/>
    <s v="The Alan Katz Show"/>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x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x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d v="2015-11-08T16:51:41"/>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x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x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x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x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x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d v="2014-05-25T22:59:00"/>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d v="2014-10-05T13:39:14"/>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d v="2014-07-13T00:00:00"/>
  </r>
  <r>
    <x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d v="2014-10-07T02:22:17"/>
  </r>
  <r>
    <x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d v="2016-04-27T14:58:27"/>
  </r>
  <r>
    <x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d v="2014-12-19T20:40:07"/>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x v="49"/>
    <s v="Driving Jersey - Season Five"/>
    <s v="Driving Jersey is real people telling real stories."/>
    <n v="12000"/>
    <n v="12000"/>
    <x v="0"/>
    <s v="US"/>
    <s v="USD"/>
    <n v="1445660045"/>
    <n v="1443068045"/>
    <b v="0"/>
    <x v="45"/>
    <b v="1"/>
    <s v="film &amp; video/television"/>
    <n v="1"/>
    <n v="137.93103448275863"/>
    <x v="0"/>
    <s v="television"/>
    <x v="49"/>
    <d v="2015-10-24T04:14:05"/>
  </r>
  <r>
    <x v="50"/>
    <s v="The Love Lounge"/>
    <s v="A brand new dating show which helps one lucky lady find her Mr Right with difficult decisions to make along the way."/>
    <n v="600"/>
    <n v="600"/>
    <x v="0"/>
    <s v="GB"/>
    <s v="GBP"/>
    <n v="1422637200"/>
    <n v="1419271458"/>
    <b v="0"/>
    <x v="19"/>
    <b v="1"/>
    <s v="film &amp; video/television"/>
    <n v="1"/>
    <n v="27.272727272727273"/>
    <x v="0"/>
    <s v="television"/>
    <x v="50"/>
    <d v="2015-01-30T17:00:00"/>
  </r>
  <r>
    <x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d v="2015-08-10T22:17:17"/>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d v="2014-07-17T16:50:46"/>
  </r>
  <r>
    <x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x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d v="2016-05-27T23:15:16"/>
  </r>
  <r>
    <x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x v="58"/>
    <s v="Gloaming"/>
    <s v="Alex thought he knew how the world worked. You live, you die and it's over. He was very, very wrong."/>
    <n v="10000"/>
    <n v="10291"/>
    <x v="0"/>
    <s v="US"/>
    <s v="USD"/>
    <n v="1416423172"/>
    <n v="1413827572"/>
    <b v="0"/>
    <x v="11"/>
    <b v="1"/>
    <s v="film &amp; video/television"/>
    <n v="1.0290999999999999"/>
    <n v="137.21333333333334"/>
    <x v="0"/>
    <s v="television"/>
    <x v="58"/>
    <d v="2014-11-19T18:52:52"/>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x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x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x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x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x v="0"/>
    <s v="shorts"/>
    <x v="65"/>
    <d v="2014-08-11T05:59:00"/>
  </r>
  <r>
    <x v="66"/>
    <s v="A Stagnant Fever: Short Film"/>
    <s v="A dark comedy set in the '60s about clinical depression and one night stands."/>
    <n v="2000"/>
    <n v="2372"/>
    <x v="0"/>
    <s v="US"/>
    <s v="USD"/>
    <n v="1468873420"/>
    <n v="1466281420"/>
    <b v="0"/>
    <x v="55"/>
    <b v="1"/>
    <s v="film &amp; video/shorts"/>
    <n v="1.1859999999999999"/>
    <n v="91.230769230769226"/>
    <x v="0"/>
    <s v="shorts"/>
    <x v="66"/>
    <d v="2016-07-18T20:23:40"/>
  </r>
  <r>
    <x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x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x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x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x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d v="2012-11-15T00:00:00"/>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x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x v="0"/>
    <s v="shorts"/>
    <x v="75"/>
    <d v="2013-04-23T05:01:12"/>
  </r>
  <r>
    <x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x v="77"/>
    <s v="Jonah and the Crab"/>
    <s v="A short film about a boy searching for companionship in a hermit crab he finds on the beach."/>
    <n v="400"/>
    <n v="1570"/>
    <x v="0"/>
    <s v="US"/>
    <s v="USD"/>
    <n v="1337569140"/>
    <n v="1332991717"/>
    <b v="0"/>
    <x v="55"/>
    <b v="1"/>
    <s v="film &amp; video/shorts"/>
    <n v="3.9249999999999998"/>
    <n v="60.384615384615387"/>
    <x v="0"/>
    <s v="shorts"/>
    <x v="77"/>
    <d v="2012-05-21T02:59:00"/>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x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x v="84"/>
    <s v="Redemption - Short Film"/>
    <s v="&quot;A sociopath crosses paths with the person he must confront about his wife's murder, it might be himself&quot;"/>
    <n v="500"/>
    <n v="500"/>
    <x v="0"/>
    <s v="US"/>
    <s v="USD"/>
    <n v="1305483086"/>
    <n v="1302891086"/>
    <b v="0"/>
    <x v="63"/>
    <b v="1"/>
    <s v="film &amp; video/shorts"/>
    <n v="1"/>
    <n v="71.428571428571431"/>
    <x v="0"/>
    <s v="shorts"/>
    <x v="84"/>
    <d v="2011-05-15T18:11:26"/>
  </r>
  <r>
    <x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x v="87"/>
    <s v="Village Films Summer Project Fund (TK 2)"/>
    <s v="A father without work uses his daughter to con sympathy from strangers... sound familiar?  Help us make this film!"/>
    <n v="2500"/>
    <n v="2615"/>
    <x v="0"/>
    <s v="US"/>
    <s v="USD"/>
    <n v="1275529260"/>
    <n v="1274705803"/>
    <b v="0"/>
    <x v="20"/>
    <b v="1"/>
    <s v="film &amp; video/shorts"/>
    <n v="1.046"/>
    <n v="104.6"/>
    <x v="0"/>
    <s v="shorts"/>
    <x v="87"/>
    <d v="2010-06-03T01:41:00"/>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x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d v="2013-06-02T18:03:12"/>
  </r>
  <r>
    <x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d v="2011-05-17T09:39:24"/>
  </r>
  <r>
    <x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d v="2012-02-26T00:07:21"/>
  </r>
  <r>
    <x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x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x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x v="0"/>
    <s v="shorts"/>
    <x v="99"/>
    <d v="2014-01-22T21:39:59"/>
  </r>
  <r>
    <x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d v="2012-11-04T19:04:46"/>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x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x v="103"/>
    <s v="I'M TWENTY SOMETHING"/>
    <s v="Three friends in their twenties are trying to do the impossible - have fun on a casual Friday night."/>
    <n v="1300"/>
    <n v="1367"/>
    <x v="0"/>
    <s v="GB"/>
    <s v="GBP"/>
    <n v="1394220030"/>
    <n v="1392232830"/>
    <b v="0"/>
    <x v="72"/>
    <b v="1"/>
    <s v="film &amp; video/shorts"/>
    <n v="1.0515384615384615"/>
    <n v="27.897959183673468"/>
    <x v="0"/>
    <s v="shorts"/>
    <x v="103"/>
    <d v="2014-03-07T19:20:30"/>
  </r>
  <r>
    <x v="104"/>
    <s v="Good 'Ol Trumpet"/>
    <s v="UCF short film about an old man, his love for music, and his misplaced trumpet.  "/>
    <n v="500"/>
    <n v="600"/>
    <x v="0"/>
    <s v="US"/>
    <s v="USD"/>
    <n v="1301792400"/>
    <n v="1299775266"/>
    <b v="0"/>
    <x v="73"/>
    <b v="1"/>
    <s v="film &amp; video/shorts"/>
    <n v="1.2"/>
    <n v="60"/>
    <x v="0"/>
    <s v="shorts"/>
    <x v="104"/>
    <d v="2011-04-03T01:00:00"/>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d v="2016-05-14T00:00:00"/>
  </r>
  <r>
    <x v="106"/>
    <s v="LOST WEEKEND"/>
    <s v="A Boy. A Girl. A Car. A Serial Killer."/>
    <n v="5000"/>
    <n v="5025"/>
    <x v="0"/>
    <s v="US"/>
    <s v="USD"/>
    <n v="1333391901"/>
    <n v="1332182301"/>
    <b v="0"/>
    <x v="74"/>
    <b v="1"/>
    <s v="film &amp; video/shorts"/>
    <n v="1.0049999999999999"/>
    <n v="186.11111111111111"/>
    <x v="0"/>
    <s v="shorts"/>
    <x v="106"/>
    <d v="2012-04-02T18:38:21"/>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d v="2011-04-24T23:34:47"/>
  </r>
  <r>
    <x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x v="0"/>
    <s v="shorts"/>
    <x v="108"/>
    <d v="2013-05-31T14:42:50"/>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d v="2011-02-26T00:37:10"/>
  </r>
  <r>
    <x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x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x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x v="115"/>
    <s v="The World's Greatest Lover"/>
    <s v="Never judge a book (or a lover) by their cover."/>
    <n v="450"/>
    <n v="632"/>
    <x v="0"/>
    <s v="US"/>
    <s v="USD"/>
    <n v="1328377444"/>
    <n v="1326217444"/>
    <b v="0"/>
    <x v="19"/>
    <b v="1"/>
    <s v="film &amp; video/shorts"/>
    <n v="1.4044444444444444"/>
    <n v="28.727272727272727"/>
    <x v="0"/>
    <s v="shorts"/>
    <x v="115"/>
    <d v="2012-02-04T17:44:04"/>
  </r>
  <r>
    <x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x v="118"/>
    <s v="DENOUNCED - A Short Film"/>
    <s v="When a ruthless hit-man is 'denounced' from the mafia, his old enemies declare war."/>
    <n v="5000"/>
    <n v="5651.58"/>
    <x v="0"/>
    <s v="US"/>
    <s v="USD"/>
    <n v="1311902236"/>
    <n v="1309310236"/>
    <b v="0"/>
    <x v="70"/>
    <b v="1"/>
    <s v="film &amp; video/shorts"/>
    <n v="1.1303159999999999"/>
    <n v="144.91230769230768"/>
    <x v="0"/>
    <s v="shorts"/>
    <x v="118"/>
    <d v="2011-07-29T01:17:16"/>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d v="2016-10-03T01:11:47"/>
  </r>
  <r>
    <x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d v="2015-04-18T10:16:00"/>
  </r>
  <r>
    <x v="122"/>
    <s v="The Time Jumper (Canceled)"/>
    <s v="My ambition for this knows no bounds.  Seeing Sephoria in a live-action is a dream of mine."/>
    <n v="100000000"/>
    <n v="0"/>
    <x v="1"/>
    <s v="US"/>
    <s v="USD"/>
    <n v="1476094907"/>
    <n v="1470910907"/>
    <b v="0"/>
    <x v="78"/>
    <b v="0"/>
    <s v="film &amp; video/science fiction"/>
    <n v="0"/>
    <s v="No Backers"/>
    <x v="0"/>
    <s v="science fiction"/>
    <x v="122"/>
    <d v="2016-10-10T10:21:47"/>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d v="2014-10-28T22:00:00"/>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s v="No Backers"/>
    <x v="0"/>
    <s v="science fiction"/>
    <x v="124"/>
    <d v="2015-05-15T22:17:22"/>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d v="2017-02-03T23:51:20"/>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d v="2015-06-11T02:00:00"/>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d v="2015-04-03T13:59:01"/>
  </r>
  <r>
    <x v="128"/>
    <s v="Ralphi3 (Canceled)"/>
    <s v="A Science Fiction film filled with entertainment and Excitement"/>
    <n v="100000"/>
    <n v="1867"/>
    <x v="1"/>
    <s v="US"/>
    <s v="USD"/>
    <n v="1476941293"/>
    <n v="1473917293"/>
    <b v="0"/>
    <x v="79"/>
    <b v="0"/>
    <s v="film &amp; video/science fiction"/>
    <n v="1.8669999999999999E-2"/>
    <n v="311.16666666666669"/>
    <x v="0"/>
    <s v="science fiction"/>
    <x v="128"/>
    <d v="2016-10-20T05:28:13"/>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s v="No Backers"/>
    <x v="0"/>
    <s v="science fiction"/>
    <x v="129"/>
    <d v="2014-10-30T22:29:43"/>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s v="No Backers"/>
    <x v="0"/>
    <s v="science fiction"/>
    <x v="130"/>
    <d v="2014-06-16T20:16:00"/>
  </r>
  <r>
    <x v="131"/>
    <s v="I (Canceled)"/>
    <s v="I"/>
    <n v="1200"/>
    <n v="0"/>
    <x v="1"/>
    <s v="US"/>
    <s v="USD"/>
    <n v="1467763200"/>
    <n v="1466453161"/>
    <b v="0"/>
    <x v="78"/>
    <b v="0"/>
    <s v="film &amp; video/science fiction"/>
    <n v="0"/>
    <s v="No Backers"/>
    <x v="0"/>
    <s v="science fiction"/>
    <x v="131"/>
    <d v="2016-07-06T00:00:00"/>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d v="2014-11-07T20:30:07"/>
  </r>
  <r>
    <x v="133"/>
    <s v="Demon Women from outer space (Canceled)"/>
    <s v="Invasion from outer space sights, to weird to imagine destruction too monstrous to escape"/>
    <n v="71764"/>
    <n v="0"/>
    <x v="1"/>
    <s v="US"/>
    <s v="USD"/>
    <n v="1464715860"/>
    <n v="1462130584"/>
    <b v="0"/>
    <x v="78"/>
    <b v="0"/>
    <s v="film &amp; video/science fiction"/>
    <n v="0"/>
    <s v="No Backers"/>
    <x v="0"/>
    <s v="science fiction"/>
    <x v="133"/>
    <d v="2016-05-31T17:31:00"/>
  </r>
  <r>
    <x v="134"/>
    <s v="MARLEY'S GHOST (AMBASSADORS OF STEAM) (Canceled)"/>
    <s v="steampunk  remake of &quot;a Christmas carol&quot;"/>
    <n v="5000"/>
    <n v="0"/>
    <x v="1"/>
    <s v="US"/>
    <s v="USD"/>
    <n v="1441386000"/>
    <n v="1438811418"/>
    <b v="0"/>
    <x v="78"/>
    <b v="0"/>
    <s v="film &amp; video/science fiction"/>
    <n v="0"/>
    <s v="No Backers"/>
    <x v="0"/>
    <s v="science fiction"/>
    <x v="134"/>
    <d v="2015-09-04T17:00:00"/>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d v="2014-07-01T19:00:00"/>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s v="No Backers"/>
    <x v="0"/>
    <s v="science fiction"/>
    <x v="136"/>
    <d v="2015-05-16T10:16:00"/>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s v="No Backers"/>
    <x v="0"/>
    <s v="science fiction"/>
    <x v="137"/>
    <d v="2015-10-12T13:46:33"/>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d v="2015-08-01T04:59:00"/>
  </r>
  <r>
    <x v="139"/>
    <s v="Roman Dead (Canceled)"/>
    <s v="When  Rome is infected with a zombie plague, Lucius Agrippa and a small group fights for survival"/>
    <n v="500"/>
    <n v="500"/>
    <x v="1"/>
    <s v="US"/>
    <s v="USD"/>
    <n v="1436738772"/>
    <n v="1435874772"/>
    <b v="0"/>
    <x v="29"/>
    <b v="0"/>
    <s v="film &amp; video/science fiction"/>
    <n v="1"/>
    <n v="500"/>
    <x v="0"/>
    <s v="science fiction"/>
    <x v="139"/>
    <d v="2015-07-12T22:06:12"/>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s v="No Backers"/>
    <x v="0"/>
    <s v="science fiction"/>
    <x v="140"/>
    <d v="2015-03-20T03:45:32"/>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d v="2015-05-31T03:40:23"/>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d v="2014-11-16T22:26:18"/>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s v="No Backers"/>
    <x v="0"/>
    <s v="science fiction"/>
    <x v="143"/>
    <d v="2016-09-03T05:55:00"/>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d v="2015-04-13T17:17:52"/>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d v="2015-08-11T13:00:52"/>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d v="2017-01-18T00:23:18"/>
  </r>
  <r>
    <x v="147"/>
    <s v="Consumed (Static Air) (Canceled)"/>
    <s v="Film makers catch live footage beyond their wildest dreams."/>
    <n v="7000"/>
    <n v="0"/>
    <x v="1"/>
    <s v="GB"/>
    <s v="GBP"/>
    <n v="1420741080"/>
    <n v="1417026340"/>
    <b v="0"/>
    <x v="78"/>
    <b v="0"/>
    <s v="film &amp; video/science fiction"/>
    <n v="0"/>
    <s v="No Backers"/>
    <x v="0"/>
    <s v="science fiction"/>
    <x v="147"/>
    <d v="2015-01-08T18:18:00"/>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x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d v="2014-12-25T08:00:00"/>
  </r>
  <r>
    <x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d v="2015-05-26T03:53:02"/>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d v="2015-06-18T13:13:11"/>
  </r>
  <r>
    <x v="152"/>
    <s v="The Great Dark (Canceled)"/>
    <s v="The Great Dark is a journey through the unimaginable...and un foreseeable..."/>
    <n v="380000"/>
    <n v="30"/>
    <x v="1"/>
    <s v="US"/>
    <s v="USD"/>
    <n v="1411437100"/>
    <n v="1408845100"/>
    <b v="0"/>
    <x v="84"/>
    <b v="0"/>
    <s v="film &amp; video/science fiction"/>
    <n v="7.8947368421052633E-5"/>
    <n v="15"/>
    <x v="0"/>
    <s v="science fiction"/>
    <x v="152"/>
    <d v="2014-09-23T01:51:40"/>
  </r>
  <r>
    <x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d v="2014-12-02T15:04:04"/>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x v="0"/>
    <s v="science fiction"/>
    <x v="154"/>
    <d v="2015-06-03T13:08:15"/>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d v="2015-07-23T13:25:35"/>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x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d v="2016-02-26T21:52:52"/>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s v="No Backers"/>
    <x v="0"/>
    <s v="science fiction"/>
    <x v="158"/>
    <d v="2014-10-22T01:50:28"/>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d v="2016-07-03T10:25:45"/>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s v="No Backers"/>
    <x v="0"/>
    <s v="drama"/>
    <x v="160"/>
    <d v="2015-08-15T21:54:51"/>
  </r>
  <r>
    <x v="161"/>
    <s v="Midway: The Turning Point"/>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x v="162"/>
    <s v="See It My Way"/>
    <s v="This film follows a young man who has had only a troubled family life. He turns to all the wrong things and life falls apart."/>
    <n v="2800"/>
    <n v="435"/>
    <x v="2"/>
    <s v="US"/>
    <s v="USD"/>
    <n v="1408232520"/>
    <n v="1405393356"/>
    <b v="0"/>
    <x v="73"/>
    <b v="0"/>
    <s v="film &amp; video/drama"/>
    <n v="0.15535714285714286"/>
    <n v="43.5"/>
    <x v="0"/>
    <s v="drama"/>
    <x v="162"/>
    <d v="2014-08-16T23:42:00"/>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s v="No Backers"/>
    <x v="0"/>
    <s v="drama"/>
    <x v="163"/>
    <d v="2015-10-01T00:00:00"/>
  </r>
  <r>
    <x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d v="2014-09-19T18:18:21"/>
  </r>
  <r>
    <x v="165"/>
    <s v="NET"/>
    <s v="A teacher. A boy. The beach and a heatwave that drove them all insane."/>
    <n v="17000"/>
    <n v="0"/>
    <x v="2"/>
    <s v="GB"/>
    <s v="GBP"/>
    <n v="1452613724"/>
    <n v="1450021724"/>
    <b v="0"/>
    <x v="78"/>
    <b v="0"/>
    <s v="film &amp; video/drama"/>
    <n v="0"/>
    <s v="No Backers"/>
    <x v="0"/>
    <s v="drama"/>
    <x v="165"/>
    <d v="2016-01-12T15:48:44"/>
  </r>
  <r>
    <x v="166"/>
    <s v="Pressure"/>
    <s v="A young teen makes a bad decision after joining gang and the film expresses his choices that led him to that point."/>
    <n v="5000"/>
    <n v="3000"/>
    <x v="2"/>
    <s v="US"/>
    <s v="USD"/>
    <n v="1484531362"/>
    <n v="1481939362"/>
    <b v="0"/>
    <x v="29"/>
    <b v="0"/>
    <s v="film &amp; video/drama"/>
    <n v="0.6"/>
    <n v="3000"/>
    <x v="0"/>
    <s v="drama"/>
    <x v="166"/>
    <d v="2017-01-16T01:49:22"/>
  </r>
  <r>
    <x v="167"/>
    <s v="Past"/>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x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d v="2015-03-19T19:02:50"/>
  </r>
  <r>
    <x v="169"/>
    <s v="Family"/>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x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x v="171"/>
    <s v="IRL: Gamers Unite"/>
    <s v="Team Mayhem, a local small town gang of gamers who are enlisted   to save the world from the new great evil known as Prowler."/>
    <n v="50000"/>
    <n v="1"/>
    <x v="2"/>
    <s v="US"/>
    <s v="USD"/>
    <n v="1470975614"/>
    <n v="1465791614"/>
    <b v="0"/>
    <x v="29"/>
    <b v="0"/>
    <s v="film &amp; video/drama"/>
    <n v="2.0000000000000002E-5"/>
    <n v="1"/>
    <x v="0"/>
    <s v="drama"/>
    <x v="171"/>
    <d v="2016-08-12T04:20:14"/>
  </r>
  <r>
    <x v="172"/>
    <s v="The Blind Dolphin Story"/>
    <s v="A short film on the rarest mammal and the second most endangered freshwater river dolphin, in Pakistan."/>
    <n v="95000"/>
    <n v="0"/>
    <x v="2"/>
    <s v="US"/>
    <s v="USD"/>
    <n v="1426753723"/>
    <n v="1423733323"/>
    <b v="0"/>
    <x v="78"/>
    <b v="0"/>
    <s v="film &amp; video/drama"/>
    <n v="0"/>
    <s v="No Backers"/>
    <x v="0"/>
    <s v="drama"/>
    <x v="172"/>
    <d v="2015-03-19T08:28:43"/>
  </r>
  <r>
    <x v="173"/>
    <s v="7 Sins"/>
    <s v="This is a film inspired by Quentin Tarantino, I want to make a film thats entertaining yet gritty. 7 Sins is in pre-production."/>
    <n v="1110"/>
    <n v="0"/>
    <x v="2"/>
    <s v="GB"/>
    <s v="GBP"/>
    <n v="1425131108"/>
    <n v="1422539108"/>
    <b v="0"/>
    <x v="78"/>
    <b v="0"/>
    <s v="film &amp; video/drama"/>
    <n v="0"/>
    <s v="No Backers"/>
    <x v="0"/>
    <s v="drama"/>
    <x v="173"/>
    <d v="2015-02-28T13:45:08"/>
  </r>
  <r>
    <x v="174"/>
    <s v="I Am Forgotten"/>
    <s v="An international short film project. It is about loneliness, wich is caused by the current compulsion to check your Facebook every day."/>
    <n v="6000"/>
    <n v="0"/>
    <x v="2"/>
    <s v="NL"/>
    <s v="EUR"/>
    <n v="1431108776"/>
    <n v="1425924776"/>
    <b v="0"/>
    <x v="78"/>
    <b v="0"/>
    <s v="film &amp; video/drama"/>
    <n v="0"/>
    <s v="No Backers"/>
    <x v="0"/>
    <s v="drama"/>
    <x v="174"/>
    <d v="2015-05-08T18:12:56"/>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d v="2014-08-29T18:40:11"/>
  </r>
  <r>
    <x v="176"/>
    <s v="Silent Monster"/>
    <s v="I'm seeking funding to finish my short film, Silent Monster, to bring awareness to teenage bullying as well as teenage violence."/>
    <n v="1500"/>
    <n v="0"/>
    <x v="2"/>
    <s v="US"/>
    <s v="USD"/>
    <n v="1438803999"/>
    <n v="1436211999"/>
    <b v="0"/>
    <x v="78"/>
    <b v="0"/>
    <s v="film &amp; video/drama"/>
    <n v="0"/>
    <s v="No Backers"/>
    <x v="0"/>
    <s v="drama"/>
    <x v="176"/>
    <d v="2015-08-05T19:46:39"/>
  </r>
  <r>
    <x v="177"/>
    <s v="The Good Samaritan"/>
    <s v="I'm making a modern day version of the bible story &quot; The Good Samaritan&quot;"/>
    <n v="450"/>
    <n v="180"/>
    <x v="2"/>
    <s v="US"/>
    <s v="USD"/>
    <n v="1427155726"/>
    <n v="1425690526"/>
    <b v="0"/>
    <x v="63"/>
    <b v="0"/>
    <s v="film &amp; video/drama"/>
    <n v="0.4"/>
    <n v="25.714285714285715"/>
    <x v="0"/>
    <s v="drama"/>
    <x v="177"/>
    <d v="2015-03-24T00:08:46"/>
  </r>
  <r>
    <x v="178"/>
    <s v="El viaje de LucÃ­a"/>
    <s v="El viaje de LucÃ­a es un largometraje de ficciÃ³n con temÃ¡tica sobre el cÃ¡ncer infantil."/>
    <n v="500000"/>
    <n v="0"/>
    <x v="2"/>
    <s v="ES"/>
    <s v="EUR"/>
    <n v="1448582145"/>
    <n v="1445986545"/>
    <b v="0"/>
    <x v="78"/>
    <b v="0"/>
    <s v="film &amp; video/drama"/>
    <n v="0"/>
    <s v="No Backers"/>
    <x v="0"/>
    <s v="drama"/>
    <x v="178"/>
    <d v="2015-11-26T23:55:45"/>
  </r>
  <r>
    <x v="179"/>
    <s v="Sustain: A Film About Survival"/>
    <s v="A feature-length film about how three people survive in a diseased world."/>
    <n v="1000"/>
    <n v="200"/>
    <x v="2"/>
    <s v="US"/>
    <s v="USD"/>
    <n v="1457056555"/>
    <n v="1454464555"/>
    <b v="0"/>
    <x v="84"/>
    <b v="0"/>
    <s v="film &amp; video/drama"/>
    <n v="0.2"/>
    <n v="100"/>
    <x v="0"/>
    <s v="drama"/>
    <x v="179"/>
    <d v="2016-03-04T01:55:55"/>
  </r>
  <r>
    <x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d v="2015-04-13T19:00:00"/>
  </r>
  <r>
    <x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d v="2015-06-22T17:48:15"/>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s v="No Backers"/>
    <x v="0"/>
    <s v="drama"/>
    <x v="182"/>
    <d v="2017-01-07T00:17:12"/>
  </r>
  <r>
    <x v="183"/>
    <s v="Three Little Words"/>
    <s v="Don't kill me until I meet my Dad"/>
    <n v="12500"/>
    <n v="4482"/>
    <x v="2"/>
    <s v="GB"/>
    <s v="GBP"/>
    <n v="1417033610"/>
    <n v="1414438010"/>
    <b v="0"/>
    <x v="8"/>
    <b v="0"/>
    <s v="film &amp; video/drama"/>
    <n v="0.35855999999999999"/>
    <n v="373.5"/>
    <x v="0"/>
    <s v="drama"/>
    <x v="183"/>
    <d v="2014-11-26T20:26:50"/>
  </r>
  <r>
    <x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x v="185"/>
    <s v="BLANK Short Movie"/>
    <s v="Love has no boundaries!"/>
    <n v="40000"/>
    <n v="2200"/>
    <x v="2"/>
    <s v="NO"/>
    <s v="NOK"/>
    <n v="1471557139"/>
    <n v="1468965139"/>
    <b v="0"/>
    <x v="73"/>
    <b v="0"/>
    <s v="film &amp; video/drama"/>
    <n v="5.5E-2"/>
    <n v="220"/>
    <x v="0"/>
    <s v="drama"/>
    <x v="185"/>
    <d v="2016-08-18T21:52:19"/>
  </r>
  <r>
    <x v="186"/>
    <s v="Feature Film: The Wolfes"/>
    <s v="My film is about a boy who discovers the truth about his fathers dissapearance through the dark secrets of his mothers past."/>
    <n v="5000"/>
    <n v="0"/>
    <x v="2"/>
    <s v="US"/>
    <s v="USD"/>
    <n v="1488571200"/>
    <n v="1485977434"/>
    <b v="0"/>
    <x v="78"/>
    <b v="0"/>
    <s v="film &amp; video/drama"/>
    <n v="0"/>
    <s v="No Backers"/>
    <x v="0"/>
    <s v="drama"/>
    <x v="186"/>
    <d v="2017-03-03T20:00:00"/>
  </r>
  <r>
    <x v="187"/>
    <s v="The Imbalanced Heart of a Symmetric Mind (film)"/>
    <s v="A young man suffering from a severe case of OCD embarks on a road trip to find peace of mind."/>
    <n v="5000"/>
    <n v="800"/>
    <x v="2"/>
    <s v="US"/>
    <s v="USD"/>
    <n v="1437461940"/>
    <n v="1435383457"/>
    <b v="0"/>
    <x v="81"/>
    <b v="0"/>
    <s v="film &amp; video/drama"/>
    <n v="0.16"/>
    <n v="160"/>
    <x v="0"/>
    <s v="drama"/>
    <x v="187"/>
    <d v="2015-07-21T06:59:00"/>
  </r>
  <r>
    <x v="188"/>
    <s v="Mariano (A Screenplay)"/>
    <s v="Mariano Messini, an aspiring musician, indebted to the mafia must put his life on the line to escape their grasp and pursue his dream."/>
    <n v="1500"/>
    <n v="0"/>
    <x v="2"/>
    <s v="US"/>
    <s v="USD"/>
    <n v="1409891015"/>
    <n v="1407299015"/>
    <b v="0"/>
    <x v="78"/>
    <b v="0"/>
    <s v="film &amp; video/drama"/>
    <n v="0"/>
    <s v="No Backers"/>
    <x v="0"/>
    <s v="drama"/>
    <x v="188"/>
    <d v="2014-09-05T04:23:35"/>
  </r>
  <r>
    <x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d v="2016-09-03T16:34:37"/>
  </r>
  <r>
    <x v="190"/>
    <s v="REGIONRAT, the movie"/>
    <s v="Because hope can be a 4 letter word"/>
    <n v="12000"/>
    <n v="50"/>
    <x v="2"/>
    <s v="US"/>
    <s v="USD"/>
    <n v="1466091446"/>
    <n v="1465227446"/>
    <b v="0"/>
    <x v="29"/>
    <b v="0"/>
    <s v="film &amp; video/drama"/>
    <n v="4.1666666666666666E-3"/>
    <n v="50"/>
    <x v="0"/>
    <s v="drama"/>
    <x v="190"/>
    <d v="2016-06-16T15:37:26"/>
  </r>
  <r>
    <x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x v="0"/>
    <s v="drama"/>
    <x v="191"/>
    <d v="2015-10-02T10:35:38"/>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d v="2014-10-17T19:00:32"/>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s v="No Backers"/>
    <x v="0"/>
    <s v="drama"/>
    <x v="193"/>
    <d v="2014-11-28T23:26:06"/>
  </r>
  <r>
    <x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s v="No Backers"/>
    <x v="0"/>
    <s v="drama"/>
    <x v="195"/>
    <d v="2015-07-10T16:05:32"/>
  </r>
  <r>
    <x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d v="2015-10-10T21:00:00"/>
  </r>
  <r>
    <x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x v="198"/>
    <s v="Nine Lives"/>
    <s v="Nine Lives is a story of one woman's survival of EIGHT near deaths and her love for one man as an influence to fight for the NINTH."/>
    <n v="25000"/>
    <n v="279"/>
    <x v="2"/>
    <s v="US"/>
    <s v="USD"/>
    <n v="1412500322"/>
    <n v="1409908322"/>
    <b v="0"/>
    <x v="79"/>
    <b v="0"/>
    <s v="film &amp; video/drama"/>
    <n v="1.116E-2"/>
    <n v="46.5"/>
    <x v="0"/>
    <s v="drama"/>
    <x v="198"/>
    <d v="2014-10-05T09:12:02"/>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s v="No Backers"/>
    <x v="0"/>
    <s v="drama"/>
    <x v="199"/>
    <d v="2016-09-01T02:58:22"/>
  </r>
  <r>
    <x v="200"/>
    <s v="The Crossing Shore"/>
    <s v="A film dedicated to an AAF Pilot's struggle to survive behind enemy lines during WWII."/>
    <n v="6000"/>
    <n v="1571.55"/>
    <x v="2"/>
    <s v="US"/>
    <s v="USD"/>
    <n v="1410746403"/>
    <n v="1408154403"/>
    <b v="0"/>
    <x v="59"/>
    <b v="0"/>
    <s v="film &amp; video/drama"/>
    <n v="0.26192500000000002"/>
    <n v="87.308333333333337"/>
    <x v="0"/>
    <s v="drama"/>
    <x v="200"/>
    <d v="2014-09-15T02:00:03"/>
  </r>
  <r>
    <x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d v="2015-02-08T19:38:49"/>
  </r>
  <r>
    <x v="202"/>
    <s v="Modern Gangsters"/>
    <s v="new web series created by jonney terry"/>
    <n v="6000"/>
    <n v="0"/>
    <x v="2"/>
    <s v="US"/>
    <s v="USD"/>
    <n v="1444337940"/>
    <n v="1441750564"/>
    <b v="0"/>
    <x v="78"/>
    <b v="0"/>
    <s v="film &amp; video/drama"/>
    <n v="0"/>
    <s v="No Backers"/>
    <x v="0"/>
    <s v="drama"/>
    <x v="202"/>
    <d v="2015-10-08T20:59:00"/>
  </r>
  <r>
    <x v="203"/>
    <s v="TheM"/>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d v="2016-08-04T14:00:03"/>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d v="2015-10-06T15:10:22"/>
  </r>
  <r>
    <x v="206"/>
    <s v="Blood Bond Movie Development"/>
    <s v="A love story featuring adoption,struggle,dysfunction,grace, healing, and restoration."/>
    <n v="12700"/>
    <n v="0"/>
    <x v="2"/>
    <s v="US"/>
    <s v="USD"/>
    <n v="1470441983"/>
    <n v="1468627583"/>
    <b v="0"/>
    <x v="78"/>
    <b v="0"/>
    <s v="film &amp; video/drama"/>
    <n v="0"/>
    <s v="No Backers"/>
    <x v="0"/>
    <s v="drama"/>
    <x v="206"/>
    <d v="2016-08-06T00:06:23"/>
  </r>
  <r>
    <x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d v="2015-01-04T04:43:58"/>
  </r>
  <r>
    <x v="208"/>
    <s v="OLIVIA"/>
    <s v="A young woman's journey from Africa to Australia where she finds heaven on earth, love and tragedy. Within her tragedy she saves lives."/>
    <n v="50000"/>
    <n v="0"/>
    <x v="2"/>
    <s v="AU"/>
    <s v="AUD"/>
    <n v="1418719967"/>
    <n v="1416127967"/>
    <b v="0"/>
    <x v="78"/>
    <b v="0"/>
    <s v="film &amp; video/drama"/>
    <n v="0"/>
    <s v="No Backers"/>
    <x v="0"/>
    <s v="drama"/>
    <x v="208"/>
    <d v="2014-12-16T08:52:47"/>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s v="No Backers"/>
    <x v="0"/>
    <s v="drama"/>
    <x v="209"/>
    <d v="2015-07-10T22:08:55"/>
  </r>
  <r>
    <x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d v="2015-10-01T05:00:00"/>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d v="2015-09-19T03:50:17"/>
  </r>
  <r>
    <x v="212"/>
    <s v="The Ecstasy of Vengeance - Feature Length Film"/>
    <s v="This film is a fictional crime drama following the events of a heist that ended in bloodshed."/>
    <n v="6300"/>
    <n v="1"/>
    <x v="2"/>
    <s v="US"/>
    <s v="USD"/>
    <n v="1460837320"/>
    <n v="1455656920"/>
    <b v="0"/>
    <x v="29"/>
    <b v="0"/>
    <s v="film &amp; video/drama"/>
    <n v="1.5873015873015873E-4"/>
    <n v="1"/>
    <x v="0"/>
    <s v="drama"/>
    <x v="212"/>
    <d v="2016-04-16T20:08:40"/>
  </r>
  <r>
    <x v="213"/>
    <s v="Hart Blvd. A feature film by Andrew Greve"/>
    <s v="A family dramedy about a grandfather  and grandson who are both on their path to redemption."/>
    <n v="50000"/>
    <n v="20"/>
    <x v="2"/>
    <s v="US"/>
    <s v="USD"/>
    <n v="1439734001"/>
    <n v="1437142547"/>
    <b v="0"/>
    <x v="29"/>
    <b v="0"/>
    <s v="film &amp; video/drama"/>
    <n v="4.0000000000000002E-4"/>
    <n v="20"/>
    <x v="0"/>
    <s v="drama"/>
    <x v="213"/>
    <d v="2015-08-16T14:06:41"/>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d v="2015-03-06T15:22:29"/>
  </r>
  <r>
    <x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d v="2016-02-17T23:59:00"/>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d v="2015-04-22T22:00:37"/>
  </r>
  <r>
    <x v="217"/>
    <s v="Bitch"/>
    <s v="A roadmovie by paw"/>
    <n v="100000"/>
    <n v="11943"/>
    <x v="2"/>
    <s v="SE"/>
    <s v="SEK"/>
    <n v="1419780149"/>
    <n v="1417101749"/>
    <b v="0"/>
    <x v="44"/>
    <b v="0"/>
    <s v="film &amp; video/drama"/>
    <n v="0.11942999999999999"/>
    <n v="314.28947368421052"/>
    <x v="0"/>
    <s v="drama"/>
    <x v="217"/>
    <d v="2014-12-28T15:22:29"/>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x v="219"/>
    <s v="True Colors"/>
    <s v="An hour-long pilot about a group of suburban LGBT teens coming of age in the early 90's."/>
    <n v="50000"/>
    <n v="8815"/>
    <x v="2"/>
    <s v="US"/>
    <s v="USD"/>
    <n v="1459493940"/>
    <n v="1456732225"/>
    <b v="0"/>
    <x v="88"/>
    <b v="0"/>
    <s v="film &amp; video/drama"/>
    <n v="0.17630000000000001"/>
    <n v="115.98684210526316"/>
    <x v="0"/>
    <s v="drama"/>
    <x v="219"/>
    <d v="2016-04-01T06:59:00"/>
  </r>
  <r>
    <x v="220"/>
    <s v="LA VIE"/>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x v="221"/>
    <s v="Archetypes"/>
    <s v="Film about Schizophrenia with Surreal Twists!"/>
    <n v="50000"/>
    <n v="0"/>
    <x v="2"/>
    <s v="US"/>
    <s v="USD"/>
    <n v="1427569564"/>
    <n v="1422389164"/>
    <b v="0"/>
    <x v="78"/>
    <b v="0"/>
    <s v="film &amp; video/drama"/>
    <n v="0"/>
    <s v="No Backers"/>
    <x v="0"/>
    <s v="drama"/>
    <x v="221"/>
    <d v="2015-03-28T19:06:04"/>
  </r>
  <r>
    <x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x v="223"/>
    <s v="The Pass"/>
    <s v="An old man, a U.S Marine Corps veteran remembers his combat experience in the battle of Toktong Pass 1950, during the Korean War."/>
    <n v="1500000"/>
    <n v="0"/>
    <x v="2"/>
    <s v="US"/>
    <s v="USD"/>
    <n v="1463879100"/>
    <n v="1461287350"/>
    <b v="0"/>
    <x v="78"/>
    <b v="0"/>
    <s v="film &amp; video/drama"/>
    <n v="0"/>
    <s v="No Backers"/>
    <x v="0"/>
    <s v="drama"/>
    <x v="223"/>
    <d v="2016-05-22T01:05:00"/>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s v="No Backers"/>
    <x v="0"/>
    <s v="drama"/>
    <x v="224"/>
    <d v="2015-07-10T05:38:46"/>
  </r>
  <r>
    <x v="225"/>
    <s v="Backpage Shawty"/>
    <s v="I'm creating a &quot;Lifetime&quot; type drama film about a girl who uses backpage for money, but trying to turn her life around."/>
    <n v="200"/>
    <n v="0"/>
    <x v="2"/>
    <s v="US"/>
    <s v="USD"/>
    <n v="1460153054"/>
    <n v="1457564654"/>
    <b v="0"/>
    <x v="78"/>
    <b v="0"/>
    <s v="film &amp; video/drama"/>
    <n v="0"/>
    <s v="No Backers"/>
    <x v="0"/>
    <s v="drama"/>
    <x v="225"/>
    <d v="2016-04-08T22:04:14"/>
  </r>
  <r>
    <x v="226"/>
    <s v="MAGGIE Film"/>
    <s v="A TRUE STORY OF DOMESTIC VILOLENCE THAT SEEKS TO OFFER THE VIEWER OUTLEST OF SUPPORT."/>
    <n v="29000"/>
    <n v="250"/>
    <x v="2"/>
    <s v="GB"/>
    <s v="GBP"/>
    <n v="1433064540"/>
    <n v="1428854344"/>
    <b v="0"/>
    <x v="84"/>
    <b v="0"/>
    <s v="film &amp; video/drama"/>
    <n v="8.6206896551724137E-3"/>
    <n v="125"/>
    <x v="0"/>
    <s v="drama"/>
    <x v="226"/>
    <d v="2015-05-31T09:29:00"/>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s v="No Backers"/>
    <x v="0"/>
    <s v="drama"/>
    <x v="227"/>
    <d v="2015-07-09T21:27:21"/>
  </r>
  <r>
    <x v="228"/>
    <s v="Facets of a Geek life"/>
    <s v="I am making a film from one one of my books called facets of a Geek life."/>
    <n v="8000"/>
    <n v="0"/>
    <x v="2"/>
    <s v="GB"/>
    <s v="GBP"/>
    <n v="1433176105"/>
    <n v="1427992105"/>
    <b v="0"/>
    <x v="78"/>
    <b v="0"/>
    <s v="film &amp; video/drama"/>
    <n v="0"/>
    <s v="No Backers"/>
    <x v="0"/>
    <s v="drama"/>
    <x v="228"/>
    <d v="2015-06-01T16:28:25"/>
  </r>
  <r>
    <x v="229"/>
    <s v="The Perfect Plan"/>
    <s v="I teenage girl that wants to go around the system. She does all she can to cheat and finds herself in a bad position when she messesup"/>
    <n v="3000"/>
    <n v="0"/>
    <x v="2"/>
    <s v="DE"/>
    <s v="EUR"/>
    <n v="1455402297"/>
    <n v="1452810297"/>
    <b v="0"/>
    <x v="78"/>
    <b v="0"/>
    <s v="film &amp; video/drama"/>
    <n v="0"/>
    <s v="No Backers"/>
    <x v="0"/>
    <s v="drama"/>
    <x v="229"/>
    <d v="2016-02-13T22:24:57"/>
  </r>
  <r>
    <x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s v="No Backers"/>
    <x v="0"/>
    <s v="drama"/>
    <x v="231"/>
    <d v="2016-01-02T23:00:51"/>
  </r>
  <r>
    <x v="232"/>
    <s v="#noblurredlines"/>
    <s v="A high-impact, high-quality resource to address, for young people and youth-related professionals, the issue of sexual consent."/>
    <n v="4000"/>
    <n v="110"/>
    <x v="2"/>
    <s v="GB"/>
    <s v="GBP"/>
    <n v="1425066546"/>
    <n v="1422474546"/>
    <b v="0"/>
    <x v="63"/>
    <b v="0"/>
    <s v="film &amp; video/drama"/>
    <n v="2.75E-2"/>
    <n v="15.714285714285714"/>
    <x v="0"/>
    <s v="drama"/>
    <x v="232"/>
    <d v="2015-02-27T19:49:06"/>
  </r>
  <r>
    <x v="233"/>
    <s v="Area 4 - The Film"/>
    <s v="â€œArea 4â€ revolves around Frank Hammond, a counselor at a high school, who discovers the scandals that took place."/>
    <n v="350000"/>
    <n v="0"/>
    <x v="2"/>
    <s v="US"/>
    <s v="USD"/>
    <n v="1475185972"/>
    <n v="1472593972"/>
    <b v="0"/>
    <x v="78"/>
    <b v="0"/>
    <s v="film &amp; video/drama"/>
    <n v="0"/>
    <s v="No Backers"/>
    <x v="0"/>
    <s v="drama"/>
    <x v="233"/>
    <d v="2016-09-29T21:52:52"/>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x v="235"/>
    <s v="Film about help homeless child to live a better life."/>
    <s v="Taking people on a deep emotional trip with a story about sometimes those who have less, give more."/>
    <n v="10000"/>
    <n v="0"/>
    <x v="2"/>
    <s v="US"/>
    <s v="USD"/>
    <n v="1436478497"/>
    <n v="1433886497"/>
    <b v="0"/>
    <x v="78"/>
    <b v="0"/>
    <s v="film &amp; video/drama"/>
    <n v="0"/>
    <s v="No Backers"/>
    <x v="0"/>
    <s v="drama"/>
    <x v="235"/>
    <d v="2015-07-09T21:48:17"/>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s v="No Backers"/>
    <x v="0"/>
    <s v="drama"/>
    <x v="236"/>
    <d v="2016-01-05T00:00:00"/>
  </r>
  <r>
    <x v="237"/>
    <s v="Making The Choice"/>
    <s v="Making The Choice is a christian short film series."/>
    <n v="15000"/>
    <n v="50"/>
    <x v="2"/>
    <s v="US"/>
    <s v="USD"/>
    <n v="1457445069"/>
    <n v="1452261069"/>
    <b v="0"/>
    <x v="29"/>
    <b v="0"/>
    <s v="film &amp; video/drama"/>
    <n v="3.3333333333333335E-3"/>
    <n v="50"/>
    <x v="0"/>
    <s v="drama"/>
    <x v="237"/>
    <d v="2016-03-08T13:51:09"/>
  </r>
  <r>
    <x v="238"/>
    <s v="Within The Threshold"/>
    <s v="A film to stop society from judging others and get along. Life is not about discrimination! Donate for this Thrilling Drama Series!!!!"/>
    <n v="26000"/>
    <n v="0"/>
    <x v="2"/>
    <s v="US"/>
    <s v="USD"/>
    <n v="1483088400"/>
    <n v="1481324760"/>
    <b v="0"/>
    <x v="78"/>
    <b v="0"/>
    <s v="film &amp; video/drama"/>
    <n v="0"/>
    <s v="No Backers"/>
    <x v="0"/>
    <s v="drama"/>
    <x v="238"/>
    <d v="2016-12-30T09:00:00"/>
  </r>
  <r>
    <x v="239"/>
    <s v="Filthy - Short Film"/>
    <s v="Lovers Clint and Eli convey their conflicting perspectives of guilt and remorse while in the desolate Australian bush."/>
    <n v="1000"/>
    <n v="250"/>
    <x v="2"/>
    <s v="AU"/>
    <s v="AUD"/>
    <n v="1446984000"/>
    <n v="1445308730"/>
    <b v="0"/>
    <x v="81"/>
    <b v="0"/>
    <s v="film &amp; video/drama"/>
    <n v="0.25"/>
    <n v="50"/>
    <x v="0"/>
    <s v="drama"/>
    <x v="239"/>
    <d v="2015-11-08T12:00:00"/>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x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d v="2011-12-20T11:49:50"/>
  </r>
  <r>
    <x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d v="2014-02-22T01:08:24"/>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d v="2012-08-16T01:16:25"/>
  </r>
  <r>
    <x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d v="2010-12-18T09:43:25"/>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d v="2010-06-01T03:59:00"/>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d v="2012-02-15T15:37:15"/>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d v="2015-10-17T02:00:00"/>
  </r>
  <r>
    <x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d v="2016-05-19T15:02:42"/>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d v="2015-04-08T17:42:49"/>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d v="2010-07-17T09:59:00"/>
  </r>
  <r>
    <x v="261"/>
    <s v="Empires: The Film"/>
    <s v="Empires explores the impact of networks on histories and philosophies of political thought."/>
    <n v="20000"/>
    <n v="21480"/>
    <x v="0"/>
    <s v="US"/>
    <s v="USD"/>
    <n v="1339080900"/>
    <n v="1334783704"/>
    <b v="1"/>
    <x v="107"/>
    <b v="1"/>
    <s v="film &amp; video/documentary"/>
    <n v="1.0740000000000001"/>
    <n v="97.63636363636364"/>
    <x v="0"/>
    <s v="documentary"/>
    <x v="261"/>
    <d v="2012-06-07T14:55:00"/>
  </r>
  <r>
    <x v="262"/>
    <s v="The Last Cosmonaut"/>
    <s v="He can never die. He will live forever. He is the last cosmonaut, and this is his story."/>
    <n v="2500"/>
    <n v="6000"/>
    <x v="0"/>
    <s v="US"/>
    <s v="USD"/>
    <n v="1298699828"/>
    <n v="1294811828"/>
    <b v="1"/>
    <x v="108"/>
    <b v="1"/>
    <s v="film &amp; video/documentary"/>
    <n v="2.4"/>
    <n v="41.379310344827587"/>
    <x v="0"/>
    <s v="documentary"/>
    <x v="262"/>
    <d v="2011-02-26T05:57:08"/>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d v="2012-09-27T22:54:54"/>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d v="2010-04-23T03:51:00"/>
  </r>
  <r>
    <x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d v="2014-06-25T10:51:39"/>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d v="2011-11-07T04:39:38"/>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d v="2017-02-22T04:43:42"/>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d v="2011-05-25T04:00:00"/>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d v="2014-01-02T08:00:00"/>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d v="2010-04-28T18:49:00"/>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x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x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d v="2015-05-23T21:23:39"/>
  </r>
  <r>
    <x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d v="2017-02-27T02:01:00"/>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d v="2014-05-30T14:10:35"/>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x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x v="283"/>
    <s v="SOLE SURVIVOR"/>
    <s v="What is the impact of survivorship on the human condition?"/>
    <n v="18000"/>
    <n v="20569.05"/>
    <x v="0"/>
    <s v="US"/>
    <s v="USD"/>
    <n v="1306904340"/>
    <n v="1305219744"/>
    <b v="1"/>
    <x v="91"/>
    <b v="1"/>
    <s v="film &amp; video/documentary"/>
    <n v="1.142725"/>
    <n v="101.8269801980198"/>
    <x v="0"/>
    <s v="documentary"/>
    <x v="283"/>
    <d v="2011-06-01T04:59:00"/>
  </r>
  <r>
    <x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x v="287"/>
    <s v="In Country: A Documentary Film (POSTPRODUCTION)"/>
    <s v="War is hell. Why would anyone want to spend their weekends there?"/>
    <n v="15000"/>
    <n v="26445"/>
    <x v="0"/>
    <s v="US"/>
    <s v="USD"/>
    <n v="1351828800"/>
    <n v="1349160018"/>
    <b v="1"/>
    <x v="126"/>
    <b v="1"/>
    <s v="film &amp; video/documentary"/>
    <n v="1.7629999999999999"/>
    <n v="91.189655172413794"/>
    <x v="0"/>
    <s v="documentary"/>
    <x v="287"/>
    <d v="2012-11-02T04:00:00"/>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d v="2013-11-02T10:57:14"/>
  </r>
  <r>
    <x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d v="2013-05-01T00:01:00"/>
  </r>
  <r>
    <x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d v="2014-04-20T16:01:54"/>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x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d v="2012-09-07T11:24:43"/>
  </r>
  <r>
    <x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x v="298"/>
    <s v="DisHonesty - A Documentary Feature Film"/>
    <s v="The truth is, we all lie - and by &quot;we,&quot; we mean everyone!"/>
    <n v="126000"/>
    <n v="137254.84"/>
    <x v="0"/>
    <s v="US"/>
    <s v="USD"/>
    <n v="1399669200"/>
    <n v="1394536048"/>
    <b v="1"/>
    <x v="137"/>
    <b v="1"/>
    <s v="film &amp; video/documentary"/>
    <n v="1.089324126984127"/>
    <n v="56.344351395730705"/>
    <x v="0"/>
    <s v="documentary"/>
    <x v="298"/>
    <d v="2014-05-09T21:00:00"/>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d v="2010-11-17T06:24:20"/>
  </r>
  <r>
    <x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x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x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d v="2012-02-24T20:33:58"/>
  </r>
  <r>
    <x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x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x v="0"/>
    <s v="documentary"/>
    <x v="304"/>
    <d v="2012-09-01T02:00:00"/>
  </r>
  <r>
    <x v="305"/>
    <s v="My Friend Mott-ly"/>
    <s v="A documentary that I am making about the difficult, but inspiring, life of a late friend of mine."/>
    <n v="7500"/>
    <n v="9775"/>
    <x v="0"/>
    <s v="US"/>
    <s v="USD"/>
    <n v="1331392049"/>
    <n v="1328800049"/>
    <b v="1"/>
    <x v="143"/>
    <b v="1"/>
    <s v="film &amp; video/documentary"/>
    <n v="1.3033333333333332"/>
    <n v="51.719576719576722"/>
    <x v="0"/>
    <s v="documentary"/>
    <x v="305"/>
    <d v="2012-03-10T15:07:29"/>
  </r>
  <r>
    <x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x v="307"/>
    <s v="Grammar Revolution"/>
    <s v="Why is grammar important?"/>
    <n v="22000"/>
    <n v="24490"/>
    <x v="0"/>
    <s v="US"/>
    <s v="USD"/>
    <n v="1360276801"/>
    <n v="1357684801"/>
    <b v="1"/>
    <x v="145"/>
    <b v="1"/>
    <s v="film &amp; video/documentary"/>
    <n v="1.1131818181818183"/>
    <n v="42.517361111111114"/>
    <x v="0"/>
    <s v="documentary"/>
    <x v="307"/>
    <d v="2013-02-07T22:40:01"/>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d v="2012-09-03T18:02:14"/>
  </r>
  <r>
    <x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x v="0"/>
    <s v="documentary"/>
    <x v="311"/>
    <d v="2012-01-01T07:59:00"/>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d v="2013-03-01T19:59:48"/>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x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x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x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d v="2013-03-26T23:55:51"/>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x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d v="2016-11-08T11:43:06"/>
  </r>
  <r>
    <x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d v="2016-12-21T07:59:00"/>
  </r>
  <r>
    <x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d v="2017-03-14T22:57:00"/>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d v="2015-03-22T08:00:00"/>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d v="2015-11-01T04:00:00"/>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d v="2015-11-07T04:00:00"/>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d v="2016-04-07T14:16:31"/>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d v="2015-11-13T15:18:38"/>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d v="2016-09-03T01:00:00"/>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x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x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x v="0"/>
    <s v="documentary"/>
    <x v="342"/>
    <d v="2016-04-29T18:44:25"/>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d v="2014-11-14T03:00:00"/>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d v="2015-10-14T12:00:21"/>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x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d v="2016-09-11T03:59:00"/>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x v="355"/>
    <s v="REZA ABDOH -Theatre Visionary"/>
    <s v="A documentary film about the late REZA ABDOH and his performance company DAR A LUZ."/>
    <n v="35000"/>
    <n v="40690"/>
    <x v="0"/>
    <s v="US"/>
    <s v="USD"/>
    <n v="1417420994"/>
    <n v="1414738994"/>
    <b v="1"/>
    <x v="111"/>
    <b v="1"/>
    <s v="film &amp; video/documentary"/>
    <n v="1.1625714285714286"/>
    <n v="246.60606060606059"/>
    <x v="0"/>
    <s v="documentary"/>
    <x v="355"/>
    <d v="2014-12-01T08:03:14"/>
  </r>
  <r>
    <x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x v="0"/>
    <s v="documentary"/>
    <x v="358"/>
    <d v="2016-06-15T15:00:00"/>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d v="2015-07-23T03:11:00"/>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d v="2014-08-08T00:00:00"/>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d v="2014-06-21T03:59:00"/>
  </r>
  <r>
    <x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x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d v="2012-05-20T19:01:58"/>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d v="2015-03-15T13:32:02"/>
  </r>
  <r>
    <x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x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x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x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d v="2014-03-01T17:18:00"/>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d v="2016-08-25T10:51:56"/>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d v="2016-01-25T23:52:00"/>
  </r>
  <r>
    <x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x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d v="2014-05-19T02:49:19"/>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d v="2015-01-06T18:45:47"/>
  </r>
  <r>
    <x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d v="2014-03-07T22:59:00"/>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x v="0"/>
    <s v="documentary"/>
    <x v="390"/>
    <d v="2015-05-08T00:52:52"/>
  </r>
  <r>
    <x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x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d v="2015-04-29T19:02:06"/>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d v="2011-08-07T20:12:50"/>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d v="2015-11-05T13:56:57"/>
  </r>
  <r>
    <x v="403"/>
    <s v="MONDO BANANA"/>
    <s v="A documentary adventure about bananas - and people. Your round-trip ticket into the heart of banana-cultures!!"/>
    <n v="5000"/>
    <n v="5263"/>
    <x v="0"/>
    <s v="US"/>
    <s v="USD"/>
    <n v="1312960080"/>
    <n v="1308900441"/>
    <b v="0"/>
    <x v="16"/>
    <b v="1"/>
    <s v="film &amp; video/documentary"/>
    <n v="1.0526"/>
    <n v="75.185714285714283"/>
    <x v="0"/>
    <s v="documentary"/>
    <x v="403"/>
    <d v="2011-08-10T07:08:00"/>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x v="405"/>
    <s v="The Healing Effect Movie"/>
    <s v="Come, join our movie movement.  A new documentary about the healing power of food."/>
    <n v="2820"/>
    <n v="3036"/>
    <x v="0"/>
    <s v="US"/>
    <s v="USD"/>
    <n v="1394071339"/>
    <n v="1391479339"/>
    <b v="0"/>
    <x v="165"/>
    <b v="1"/>
    <s v="film &amp; video/documentary"/>
    <n v="1.0765957446808512"/>
    <n v="55.2"/>
    <x v="0"/>
    <s v="documentary"/>
    <x v="405"/>
    <d v="2014-03-06T02:02:19"/>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d v="2011-05-09T05:59:00"/>
  </r>
  <r>
    <x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x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d v="2015-06-18T23:33:17"/>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d v="2012-07-19T21:03:31"/>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d v="2014-10-17T12:00:00"/>
  </r>
  <r>
    <x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d v="2014-02-08T09:30:31"/>
  </r>
  <r>
    <x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x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d v="2014-03-14T04:40:31"/>
  </r>
  <r>
    <x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d v="2015-08-21T11:47:36"/>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d v="2014-09-11T06:14:57"/>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d v="2013-06-05T22:13:50"/>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d v="2012-03-26T08:01:39"/>
  </r>
  <r>
    <x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x v="0"/>
    <s v="animation"/>
    <x v="425"/>
    <d v="2015-11-27T21:40:04"/>
  </r>
  <r>
    <x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d v="2016-03-01T17:05:14"/>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s v="No Backers"/>
    <x v="0"/>
    <s v="animation"/>
    <x v="427"/>
    <d v="2015-10-22T18:59:00"/>
  </r>
  <r>
    <x v="428"/>
    <s v="Little Clay Bible - Zacchaeus"/>
    <s v="Fresh, fun, entertaining Bible stories on YouTube, stop-motion style."/>
    <n v="12000"/>
    <n v="676"/>
    <x v="2"/>
    <s v="US"/>
    <s v="USD"/>
    <n v="1402956000"/>
    <n v="1400523845"/>
    <b v="0"/>
    <x v="62"/>
    <b v="0"/>
    <s v="film &amp; video/animation"/>
    <n v="5.6333333333333332E-2"/>
    <n v="52"/>
    <x v="0"/>
    <s v="animation"/>
    <x v="428"/>
    <d v="2014-06-16T22:00:00"/>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s v="No Backers"/>
    <x v="0"/>
    <s v="animation"/>
    <x v="429"/>
    <d v="2009-11-27T04:59:00"/>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x v="0"/>
    <s v="animation"/>
    <x v="431"/>
    <d v="2016-07-05T20:54:43"/>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s v="No Backers"/>
    <x v="0"/>
    <s v="animation"/>
    <x v="433"/>
    <d v="2015-10-11T15:07:02"/>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d v="2013-09-13T17:56:20"/>
  </r>
  <r>
    <x v="436"/>
    <s v="Blinky"/>
    <s v="Blinky is the story of a naÃ¯ve simpleton who suddenly finds himself struggling to adapt to changes within his environment."/>
    <n v="1000"/>
    <n v="0"/>
    <x v="2"/>
    <s v="US"/>
    <s v="USD"/>
    <n v="1375260113"/>
    <n v="1372668113"/>
    <b v="0"/>
    <x v="78"/>
    <b v="0"/>
    <s v="film &amp; video/animation"/>
    <n v="0"/>
    <s v="No Backers"/>
    <x v="0"/>
    <s v="animation"/>
    <x v="436"/>
    <d v="2013-07-31T08:41:53"/>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s v="No Backers"/>
    <x v="0"/>
    <s v="animation"/>
    <x v="437"/>
    <d v="2016-10-08T07:38:46"/>
  </r>
  <r>
    <x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d v="2015-11-18T07:15:58"/>
  </r>
  <r>
    <x v="439"/>
    <s v="Starting a cartoon series"/>
    <s v="Hi everyone, I'm trying to begin a cartoon series. It's a show about space bounty hunters and their adventures as they travel around."/>
    <n v="450"/>
    <n v="0"/>
    <x v="2"/>
    <s v="US"/>
    <s v="USD"/>
    <n v="1413569818"/>
    <n v="1412705818"/>
    <b v="0"/>
    <x v="78"/>
    <b v="0"/>
    <s v="film &amp; video/animation"/>
    <n v="0"/>
    <s v="No Backers"/>
    <x v="0"/>
    <s v="animation"/>
    <x v="439"/>
    <d v="2014-10-17T18:16:58"/>
  </r>
  <r>
    <x v="440"/>
    <s v="Consumed"/>
    <s v="A stop-motion animation made by a one girl team, with a camera, creativity, and a lot of determination."/>
    <n v="5000"/>
    <n v="5"/>
    <x v="2"/>
    <s v="US"/>
    <s v="USD"/>
    <n v="1458859153"/>
    <n v="1456270753"/>
    <b v="0"/>
    <x v="29"/>
    <b v="0"/>
    <s v="film &amp; video/animation"/>
    <n v="1E-3"/>
    <n v="5"/>
    <x v="0"/>
    <s v="animation"/>
    <x v="440"/>
    <d v="2016-03-24T22:39:13"/>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s v="No Backers"/>
    <x v="0"/>
    <s v="animation"/>
    <x v="441"/>
    <d v="2013-11-02T19:03:16"/>
  </r>
  <r>
    <x v="442"/>
    <s v="The Paranormal Idiot"/>
    <s v="Doomsday is here"/>
    <n v="17000"/>
    <n v="6691"/>
    <x v="2"/>
    <s v="US"/>
    <s v="USD"/>
    <n v="1424380783"/>
    <n v="1421788783"/>
    <b v="0"/>
    <x v="57"/>
    <b v="0"/>
    <s v="film &amp; video/animation"/>
    <n v="0.39358823529411763"/>
    <n v="393.58823529411762"/>
    <x v="0"/>
    <s v="animation"/>
    <x v="442"/>
    <d v="2015-02-19T21:19:43"/>
  </r>
  <r>
    <x v="443"/>
    <s v="Bad Teddy Studios"/>
    <s v="We love cartoons!! We want to make more but it costs money to so. Be apart of your daily dose of WTF!?! Pledge now!!"/>
    <n v="10000"/>
    <n v="10"/>
    <x v="2"/>
    <s v="CA"/>
    <s v="CAD"/>
    <n v="1391991701"/>
    <n v="1389399701"/>
    <b v="0"/>
    <x v="84"/>
    <b v="0"/>
    <s v="film &amp; video/animation"/>
    <n v="1E-3"/>
    <n v="5"/>
    <x v="0"/>
    <s v="animation"/>
    <x v="443"/>
    <d v="2014-02-10T00:21:41"/>
  </r>
  <r>
    <x v="444"/>
    <s v="Discovering the Other Woman"/>
    <s v="An upcoming animated web sitcom series centered around dealing with life, love, and relationships."/>
    <n v="1000"/>
    <n v="50"/>
    <x v="2"/>
    <s v="US"/>
    <s v="USD"/>
    <n v="1329342361"/>
    <n v="1324158361"/>
    <b v="0"/>
    <x v="29"/>
    <b v="0"/>
    <s v="film &amp; video/animation"/>
    <n v="0.05"/>
    <n v="50"/>
    <x v="0"/>
    <s v="animation"/>
    <x v="444"/>
    <d v="2012-02-15T21:46:01"/>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x v="0"/>
    <s v="animation"/>
    <x v="445"/>
    <d v="2015-05-21T08:02:55"/>
  </r>
  <r>
    <x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d v="2015-03-04T02:00:20"/>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d v="2013-03-23T12:19:23"/>
  </r>
  <r>
    <x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d v="2014-05-14T18:11:35"/>
  </r>
  <r>
    <x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x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d v="2014-02-14T22:43:20"/>
  </r>
  <r>
    <x v="451"/>
    <s v="The Gangbangers"/>
    <s v="This comedy follows two devils who discover a magical boombox to become musicians after an 80s rapture enchants earth with fairy-tales."/>
    <n v="20000"/>
    <n v="0"/>
    <x v="2"/>
    <s v="US"/>
    <s v="USD"/>
    <n v="1390669791"/>
    <n v="1388077791"/>
    <b v="0"/>
    <x v="78"/>
    <b v="0"/>
    <s v="film &amp; video/animation"/>
    <n v="0"/>
    <s v="No Backers"/>
    <x v="0"/>
    <s v="animation"/>
    <x v="451"/>
    <d v="2014-01-25T17:09:51"/>
  </r>
  <r>
    <x v="452"/>
    <s v="Lost in the Shadows"/>
    <s v="A man must find his way out of the depths of the shadows by using the aid of a little girl."/>
    <n v="750"/>
    <n v="480"/>
    <x v="2"/>
    <s v="US"/>
    <s v="USD"/>
    <n v="1431536015"/>
    <n v="1428944015"/>
    <b v="0"/>
    <x v="8"/>
    <b v="0"/>
    <s v="film &amp; video/animation"/>
    <n v="0.64"/>
    <n v="40"/>
    <x v="0"/>
    <s v="animation"/>
    <x v="452"/>
    <d v="2015-05-13T16:53:35"/>
  </r>
  <r>
    <x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d v="2015-02-19T19:47:59"/>
  </r>
  <r>
    <x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x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d v="2012-04-17T00:31:00"/>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d v="2013-10-22T03:59:00"/>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s v="No Backers"/>
    <x v="0"/>
    <s v="animation"/>
    <x v="457"/>
    <d v="2014-08-16T18:25:12"/>
  </r>
  <r>
    <x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d v="2013-05-14T16:47:40"/>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d v="2011-11-13T16:22:07"/>
  </r>
  <r>
    <x v="460"/>
    <s v="Darwin's Kiss"/>
    <s v="An animated web series about biological evolution gone haywire."/>
    <n v="8500"/>
    <n v="25"/>
    <x v="2"/>
    <s v="US"/>
    <s v="USD"/>
    <n v="1401595200"/>
    <n v="1398862875"/>
    <b v="0"/>
    <x v="84"/>
    <b v="0"/>
    <s v="film &amp; video/animation"/>
    <n v="2.9411764705882353E-3"/>
    <n v="12.5"/>
    <x v="0"/>
    <s v="animation"/>
    <x v="460"/>
    <d v="2014-06-01T04:00:00"/>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s v="No Backers"/>
    <x v="0"/>
    <s v="animation"/>
    <x v="461"/>
    <d v="2013-06-02T20:19:27"/>
  </r>
  <r>
    <x v="462"/>
    <s v="THE FORGOTTEN LAND"/>
    <s v="A prince who becomes a slave, suffers of amnesia far away from his land. Slowly he recovers memory and returns where all started."/>
    <n v="100000"/>
    <n v="0"/>
    <x v="2"/>
    <s v="US"/>
    <s v="USD"/>
    <n v="1312945341"/>
    <n v="1307761341"/>
    <b v="0"/>
    <x v="78"/>
    <b v="0"/>
    <s v="film &amp; video/animation"/>
    <n v="0"/>
    <s v="No Backers"/>
    <x v="0"/>
    <s v="animation"/>
    <x v="462"/>
    <d v="2011-08-10T03:02:21"/>
  </r>
  <r>
    <x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d v="2011-09-24T17:02:33"/>
  </r>
  <r>
    <x v="464"/>
    <s v="PokÃ©Movie - A PokÃ©monâ„¢ school project"/>
    <s v="We are three students that want to make a short PokÃ©mon movie as a school project!"/>
    <n v="1010"/>
    <n v="1"/>
    <x v="2"/>
    <s v="DE"/>
    <s v="EUR"/>
    <n v="1463602935"/>
    <n v="1461874935"/>
    <b v="0"/>
    <x v="29"/>
    <b v="0"/>
    <s v="film &amp; video/animation"/>
    <n v="9.9009900990099011E-4"/>
    <n v="1"/>
    <x v="0"/>
    <s v="animation"/>
    <x v="464"/>
    <d v="2016-05-18T20:22:15"/>
  </r>
  <r>
    <x v="465"/>
    <s v="&quot;Amp&quot; A Story About a Robot"/>
    <s v="&quot;Amp&quot; is a short film about a robot with needs."/>
    <n v="512"/>
    <n v="138"/>
    <x v="2"/>
    <s v="US"/>
    <s v="USD"/>
    <n v="1403837574"/>
    <n v="1402455174"/>
    <b v="0"/>
    <x v="22"/>
    <b v="0"/>
    <s v="film &amp; video/animation"/>
    <n v="0.26953125"/>
    <n v="17.25"/>
    <x v="0"/>
    <s v="animation"/>
    <x v="465"/>
    <d v="2014-06-27T02:52:54"/>
  </r>
  <r>
    <x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d v="2012-09-28T16:18:54"/>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s v="No Backers"/>
    <x v="0"/>
    <s v="animation"/>
    <x v="468"/>
    <d v="2012-07-11T03:51:05"/>
  </r>
  <r>
    <x v="469"/>
    <s v="Dreamland PERSONALISED Animated Shorts Film"/>
    <s v="Create a personalised animation film using your child's name and photo."/>
    <n v="6000"/>
    <n v="0"/>
    <x v="2"/>
    <s v="GB"/>
    <s v="GBP"/>
    <n v="1409960724"/>
    <n v="1404776724"/>
    <b v="0"/>
    <x v="78"/>
    <b v="0"/>
    <s v="film &amp; video/animation"/>
    <n v="0"/>
    <s v="No Backers"/>
    <x v="0"/>
    <s v="animation"/>
    <x v="469"/>
    <d v="2014-09-05T23:45:24"/>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x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d v="2014-04-19T16:19:39"/>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d v="2014-08-23T22:08:38"/>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x v="474"/>
    <s v="TAO Mr. Fantastic!!"/>
    <s v="Time travel the light Mr. Fantastic!  Spin the dimensions toward other continuums and worlds.  Hold onto your panties."/>
    <n v="3300"/>
    <n v="1"/>
    <x v="2"/>
    <s v="US"/>
    <s v="USD"/>
    <n v="1487318029"/>
    <n v="1484726029"/>
    <b v="0"/>
    <x v="29"/>
    <b v="0"/>
    <s v="film &amp; video/animation"/>
    <n v="3.0303030303030303E-4"/>
    <n v="1"/>
    <x v="0"/>
    <s v="animation"/>
    <x v="474"/>
    <d v="2017-02-17T07:53:49"/>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s v="No Backers"/>
    <x v="0"/>
    <s v="animation"/>
    <x v="475"/>
    <d v="2015-05-06T02:04:03"/>
  </r>
  <r>
    <x v="476"/>
    <s v="Sight Word Music Videos"/>
    <s v="Animated Music Videos that teach kids how to read."/>
    <n v="220000"/>
    <n v="4906.59"/>
    <x v="2"/>
    <s v="US"/>
    <s v="USD"/>
    <n v="1401767940"/>
    <n v="1398727441"/>
    <b v="0"/>
    <x v="204"/>
    <b v="0"/>
    <s v="film &amp; video/animation"/>
    <n v="2.2302681818181819E-2"/>
    <n v="39.569274193548388"/>
    <x v="0"/>
    <s v="animation"/>
    <x v="476"/>
    <d v="2014-06-03T03:59:00"/>
  </r>
  <r>
    <x v="477"/>
    <s v="Hymn of Unity"/>
    <s v="A Comedy-drama animation revolving around a man who finds a problematic pair of headphones that literally take over his whole life."/>
    <n v="1500"/>
    <n v="0"/>
    <x v="2"/>
    <s v="US"/>
    <s v="USD"/>
    <n v="1337371334"/>
    <n v="1332187334"/>
    <b v="0"/>
    <x v="78"/>
    <b v="0"/>
    <s v="film &amp; video/animation"/>
    <n v="0"/>
    <s v="No Backers"/>
    <x v="0"/>
    <s v="animation"/>
    <x v="477"/>
    <d v="2012-05-18T20:02:14"/>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s v="No Backers"/>
    <x v="0"/>
    <s v="animation"/>
    <x v="478"/>
    <d v="2015-04-01T20:51:49"/>
  </r>
  <r>
    <x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x v="0"/>
    <s v="animation"/>
    <x v="479"/>
    <d v="2014-11-21T10:47:15"/>
  </r>
  <r>
    <x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d v="2013-08-09T12:00:15"/>
  </r>
  <r>
    <x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d v="2012-10-10T16:08:09"/>
  </r>
  <r>
    <x v="482"/>
    <s v="Animated Stand-up Routines Shenanigans"/>
    <s v="Help me quit my day job and also create animated Stand-up routines from local up and coming comedians."/>
    <n v="10000"/>
    <n v="10"/>
    <x v="2"/>
    <s v="US"/>
    <s v="USD"/>
    <n v="1460644440"/>
    <n v="1458336690"/>
    <b v="0"/>
    <x v="29"/>
    <b v="0"/>
    <s v="film &amp; video/animation"/>
    <n v="1E-3"/>
    <n v="10"/>
    <x v="0"/>
    <s v="animation"/>
    <x v="482"/>
    <d v="2016-04-14T14:34:00"/>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d v="2013-01-29T04:44:32"/>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d v="2015-11-05T23:32:52"/>
  </r>
  <r>
    <x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x v="0"/>
    <s v="animation"/>
    <x v="485"/>
    <d v="2013-05-17T12:08:19"/>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d v="2014-06-01T22:37:19"/>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s v="No Backers"/>
    <x v="0"/>
    <s v="animation"/>
    <x v="487"/>
    <d v="2016-12-25T15:16:34"/>
  </r>
  <r>
    <x v="488"/>
    <s v="City Animals independent cartoon series"/>
    <s v="When humans left the earth, the animals took over the city. What could go wrong? Well...everything!"/>
    <n v="12000"/>
    <n v="0"/>
    <x v="2"/>
    <s v="US"/>
    <s v="USD"/>
    <n v="1483924700"/>
    <n v="1481332700"/>
    <b v="0"/>
    <x v="78"/>
    <b v="0"/>
    <s v="film &amp; video/animation"/>
    <n v="0"/>
    <s v="No Backers"/>
    <x v="0"/>
    <s v="animation"/>
    <x v="488"/>
    <d v="2017-01-09T01:18:20"/>
  </r>
  <r>
    <x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d v="2012-01-05T11:33:00"/>
  </r>
  <r>
    <x v="490"/>
    <s v="PROJECT IS CANCELLED"/>
    <s v="Cancelled"/>
    <n v="1000"/>
    <n v="0"/>
    <x v="2"/>
    <s v="US"/>
    <s v="USD"/>
    <n v="1345677285"/>
    <n v="1343085285"/>
    <b v="0"/>
    <x v="78"/>
    <b v="0"/>
    <s v="film &amp; video/animation"/>
    <n v="0"/>
    <s v="No Backers"/>
    <x v="0"/>
    <s v="animation"/>
    <x v="490"/>
    <d v="2012-08-22T23:14:45"/>
  </r>
  <r>
    <x v="491"/>
    <s v="Guess What? Gus"/>
    <s v="&quot;Guess What? Gus&quot; is a magical animated comedy that follow a new kid who playful antics for attention make the news."/>
    <n v="10000"/>
    <n v="0"/>
    <x v="2"/>
    <s v="US"/>
    <s v="USD"/>
    <n v="1453937699"/>
    <n v="1451345699"/>
    <b v="0"/>
    <x v="78"/>
    <b v="0"/>
    <s v="film &amp; video/animation"/>
    <n v="0"/>
    <s v="No Backers"/>
    <x v="0"/>
    <s v="animation"/>
    <x v="491"/>
    <d v="2016-01-27T23:34:59"/>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s v="No Backers"/>
    <x v="0"/>
    <s v="animation"/>
    <x v="492"/>
    <d v="2016-10-13T00:50:30"/>
  </r>
  <r>
    <x v="493"/>
    <s v="Joc Barrera The Chupacabra Hunter"/>
    <s v="The Chupacabra is not a myth and one man is on a mission to prove its existence no matter what, his name is Joc Barrera."/>
    <n v="30000"/>
    <n v="0"/>
    <x v="2"/>
    <s v="GB"/>
    <s v="GBP"/>
    <n v="1432142738"/>
    <n v="1429550738"/>
    <b v="0"/>
    <x v="78"/>
    <b v="0"/>
    <s v="film &amp; video/animation"/>
    <n v="0"/>
    <s v="No Backers"/>
    <x v="0"/>
    <s v="animation"/>
    <x v="493"/>
    <d v="2015-05-20T17:25:38"/>
  </r>
  <r>
    <x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d v="2014-07-03T03:00:00"/>
  </r>
  <r>
    <x v="495"/>
    <s v="Average Heroes pilot"/>
    <s v="two friends set out to conquer and reach the level cap of the quest watch, how will they do it when they're 2 teenage idiots"/>
    <n v="7000"/>
    <n v="0"/>
    <x v="2"/>
    <s v="US"/>
    <s v="USD"/>
    <n v="1437076305"/>
    <n v="1434484305"/>
    <b v="0"/>
    <x v="78"/>
    <b v="0"/>
    <s v="film &amp; video/animation"/>
    <n v="0"/>
    <s v="No Backers"/>
    <x v="0"/>
    <s v="animation"/>
    <x v="495"/>
    <d v="2015-07-16T19:51:45"/>
  </r>
  <r>
    <x v="496"/>
    <s v="Airships and Anatasia: The Movie"/>
    <s v="The movie is about the adventures of Ethan, Danna, The mysterious inventor and more."/>
    <n v="60000"/>
    <n v="1"/>
    <x v="2"/>
    <s v="US"/>
    <s v="USD"/>
    <n v="1392070874"/>
    <n v="1386886874"/>
    <b v="0"/>
    <x v="29"/>
    <b v="0"/>
    <s v="film &amp; video/animation"/>
    <n v="1.6666666666666667E-5"/>
    <n v="1"/>
    <x v="0"/>
    <s v="animation"/>
    <x v="496"/>
    <d v="2014-02-10T22:21:14"/>
  </r>
  <r>
    <x v="497"/>
    <s v="Galaxy Probe Kids"/>
    <s v="live-action/animated series pilot."/>
    <n v="4480"/>
    <n v="30"/>
    <x v="2"/>
    <s v="US"/>
    <s v="USD"/>
    <n v="1419483600"/>
    <n v="1414889665"/>
    <b v="0"/>
    <x v="83"/>
    <b v="0"/>
    <s v="film &amp; video/animation"/>
    <n v="6.6964285714285711E-3"/>
    <n v="10"/>
    <x v="0"/>
    <s v="animation"/>
    <x v="497"/>
    <d v="2014-12-25T05:00:00"/>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d v="2011-12-23T18:17:29"/>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d v="2009-10-12T20:59:00"/>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d v="2010-05-08T22:16:00"/>
  </r>
  <r>
    <x v="501"/>
    <s v="World War 4"/>
    <s v="Based on the invention portfolio of a patented inventor World War Four is a look into the future of warfare and humanity as a whole"/>
    <n v="10000"/>
    <n v="0"/>
    <x v="2"/>
    <s v="US"/>
    <s v="USD"/>
    <n v="1310189851"/>
    <n v="1307597851"/>
    <b v="0"/>
    <x v="78"/>
    <b v="0"/>
    <s v="film &amp; video/animation"/>
    <n v="0"/>
    <s v="No Backers"/>
    <x v="0"/>
    <s v="animation"/>
    <x v="501"/>
    <d v="2011-07-09T05:37:31"/>
  </r>
  <r>
    <x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d v="2015-01-17T12:38:23"/>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d v="2012-04-10T22:36:27"/>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d v="2015-12-25T02:21:26"/>
  </r>
  <r>
    <x v="506"/>
    <s v="Age of Spirit: The Battle in Heaven"/>
    <s v="A feature-length 3D animation that depicts what happened when the Son of the Morning rebelled against God."/>
    <n v="200000"/>
    <n v="250"/>
    <x v="2"/>
    <s v="US"/>
    <s v="USD"/>
    <n v="1376140520"/>
    <n v="1373548520"/>
    <b v="0"/>
    <x v="29"/>
    <b v="0"/>
    <s v="film &amp; video/animation"/>
    <n v="1.25E-3"/>
    <n v="250"/>
    <x v="0"/>
    <s v="animation"/>
    <x v="506"/>
    <d v="2013-08-10T13:15:20"/>
  </r>
  <r>
    <x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d v="2012-05-25T14:14:00"/>
  </r>
  <r>
    <x v="509"/>
    <s v="Indian in Chelsea - Web Animated series"/>
    <s v="A hilarious comedy podcast being turned into an animated series  about an indian servant and his boss."/>
    <n v="5000"/>
    <n v="10"/>
    <x v="2"/>
    <s v="GB"/>
    <s v="GBP"/>
    <n v="1435504170"/>
    <n v="1432912170"/>
    <b v="0"/>
    <x v="29"/>
    <b v="0"/>
    <s v="film &amp; video/animation"/>
    <n v="2E-3"/>
    <n v="10"/>
    <x v="0"/>
    <s v="animation"/>
    <x v="509"/>
    <d v="2015-06-28T15:09:30"/>
  </r>
  <r>
    <x v="510"/>
    <s v="TPI Episode 2: Doomsday Dean"/>
    <s v="A mile below the Franco-Swiss border Dean manages to break the Large Hadron Collider and triggers the end of the world."/>
    <n v="14000"/>
    <n v="0"/>
    <x v="2"/>
    <s v="US"/>
    <s v="USD"/>
    <n v="1456805639"/>
    <n v="1454213639"/>
    <b v="0"/>
    <x v="78"/>
    <b v="0"/>
    <s v="film &amp; video/animation"/>
    <n v="0"/>
    <s v="No Backers"/>
    <x v="0"/>
    <s v="animation"/>
    <x v="510"/>
    <d v="2016-03-01T04:13:59"/>
  </r>
  <r>
    <x v="511"/>
    <s v="Stuck On An Eyeland"/>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d v="2016-11-20T18:48:47"/>
  </r>
  <r>
    <x v="513"/>
    <s v="Paradigm Spiral - The Animated Series"/>
    <s v="A sci-fi fantasy 2.5D anime styled series about some guys trying to save the world, probably..."/>
    <n v="50000"/>
    <n v="6962"/>
    <x v="2"/>
    <s v="US"/>
    <s v="USD"/>
    <n v="1471244400"/>
    <n v="1467387705"/>
    <b v="0"/>
    <x v="32"/>
    <b v="0"/>
    <s v="film &amp; video/animation"/>
    <n v="0.13924"/>
    <n v="102.38235294117646"/>
    <x v="0"/>
    <s v="animation"/>
    <x v="513"/>
    <d v="2016-08-15T07:00:00"/>
  </r>
  <r>
    <x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d v="2014-08-09T14:44:07"/>
  </r>
  <r>
    <x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d v="2015-12-29T11:46:41"/>
  </r>
  <r>
    <x v="516"/>
    <s v="Shipmates"/>
    <s v="A big brother style comedy animation series starring famous seafarers"/>
    <n v="5000"/>
    <n v="0"/>
    <x v="2"/>
    <s v="GB"/>
    <s v="GBP"/>
    <n v="1432752080"/>
    <n v="1427568080"/>
    <b v="0"/>
    <x v="78"/>
    <b v="0"/>
    <s v="film &amp; video/animation"/>
    <n v="0"/>
    <s v="No Backers"/>
    <x v="0"/>
    <s v="animation"/>
    <x v="516"/>
    <d v="2015-05-27T18:41:20"/>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d v="2017-02-02T14:46:01"/>
  </r>
  <r>
    <x v="518"/>
    <s v="Somorrah"/>
    <s v="The community of Somorrah is peaceful and unblemished until &quot;The Boss&quot; power and money starts to diminish &amp; plans to gain it all back!"/>
    <n v="7175"/>
    <n v="0"/>
    <x v="2"/>
    <s v="US"/>
    <s v="USD"/>
    <n v="1441550760"/>
    <n v="1438958824"/>
    <b v="0"/>
    <x v="78"/>
    <b v="0"/>
    <s v="film &amp; video/animation"/>
    <n v="0"/>
    <s v="No Backers"/>
    <x v="0"/>
    <s v="animation"/>
    <x v="518"/>
    <d v="2015-09-06T14:46:00"/>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d v="2012-12-05T09:23:41"/>
  </r>
  <r>
    <x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d v="2015-12-10T16:51:01"/>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x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x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x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x v="528"/>
    <s v="Devastated No Matter What"/>
    <s v="A Festival Backed Production of a Full-Length Play."/>
    <n v="1150"/>
    <n v="1330"/>
    <x v="0"/>
    <s v="US"/>
    <s v="USD"/>
    <n v="1434921600"/>
    <n v="1433109907"/>
    <b v="0"/>
    <x v="209"/>
    <b v="1"/>
    <s v="theater/plays"/>
    <n v="1.1565217391304348"/>
    <n v="44.333333333333336"/>
    <x v="1"/>
    <s v="plays"/>
    <x v="528"/>
    <d v="2015-06-21T21:20:00"/>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d v="2017-01-11T05:00:00"/>
  </r>
  <r>
    <x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d v="2015-06-24T02:00:00"/>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x v="1"/>
    <s v="plays"/>
    <x v="531"/>
    <d v="2016-12-17T06:59:00"/>
  </r>
  <r>
    <x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d v="2016-05-13T00:10:08"/>
  </r>
  <r>
    <x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x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d v="2015-11-04T19:26:31"/>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x v="1"/>
    <s v="plays"/>
    <x v="539"/>
    <d v="2016-07-05T01:11:47"/>
  </r>
  <r>
    <x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x v="2"/>
    <s v="web"/>
    <x v="540"/>
    <d v="2015-02-04T19:36:46"/>
  </r>
  <r>
    <x v="541"/>
    <s v="Deviations"/>
    <s v="A website dedicated to local Kink Communities; to find others with matching interests and bring them together."/>
    <n v="4500"/>
    <n v="25"/>
    <x v="2"/>
    <s v="US"/>
    <s v="USD"/>
    <n v="1446080834"/>
    <n v="1443488834"/>
    <b v="0"/>
    <x v="29"/>
    <b v="0"/>
    <s v="technology/web"/>
    <n v="5.5555555555555558E-3"/>
    <n v="25"/>
    <x v="2"/>
    <s v="web"/>
    <x v="541"/>
    <d v="2015-10-29T01:07:14"/>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x v="2"/>
    <s v="web"/>
    <x v="542"/>
    <d v="2016-05-03T16:41:56"/>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x v="2"/>
    <s v="web"/>
    <x v="543"/>
    <d v="2014-11-01T02:12:42"/>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d v="2015-11-15T15:13:09"/>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x v="2"/>
    <s v="web"/>
    <x v="546"/>
    <d v="2015-10-17T16:01:55"/>
  </r>
  <r>
    <x v="547"/>
    <s v="Secure Email and Document sharing"/>
    <s v="We are looking to build a secure email / document sharing system for companies needing to send sensitive information to clients."/>
    <n v="7500"/>
    <n v="0"/>
    <x v="2"/>
    <s v="GB"/>
    <s v="GBP"/>
    <n v="1455122564"/>
    <n v="1452530564"/>
    <b v="0"/>
    <x v="78"/>
    <b v="0"/>
    <s v="technology/web"/>
    <n v="0"/>
    <s v="No Backers"/>
    <x v="2"/>
    <s v="web"/>
    <x v="547"/>
    <d v="2016-02-10T16:42:44"/>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d v="2015-08-01T17:53:00"/>
  </r>
  <r>
    <x v="552"/>
    <s v="Spinnable Social Media"/>
    <s v="Axoral is a 3d interactive social media interface, with the potential to be so much more, but we need your help!"/>
    <n v="45000"/>
    <n v="0"/>
    <x v="2"/>
    <s v="CA"/>
    <s v="CAD"/>
    <n v="1452350896"/>
    <n v="1447166896"/>
    <b v="0"/>
    <x v="78"/>
    <b v="0"/>
    <s v="technology/web"/>
    <n v="0"/>
    <s v="No Backers"/>
    <x v="2"/>
    <s v="web"/>
    <x v="552"/>
    <d v="2016-01-09T14:48:16"/>
  </r>
  <r>
    <x v="553"/>
    <s v="sellorshopusa.com"/>
    <s v="Groundbreaking New Classifieds Website Grows Into Largest Nationwide Coverage By Turning Users Into Entrepreneurs"/>
    <n v="25000"/>
    <n v="123"/>
    <x v="2"/>
    <s v="US"/>
    <s v="USD"/>
    <n v="1415988991"/>
    <n v="1413393391"/>
    <b v="0"/>
    <x v="79"/>
    <b v="0"/>
    <s v="technology/web"/>
    <n v="4.9199999999999999E-3"/>
    <n v="20.5"/>
    <x v="2"/>
    <s v="web"/>
    <x v="553"/>
    <d v="2014-11-14T18:16:31"/>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d v="2014-10-19T16:26:12"/>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s v="No Backers"/>
    <x v="2"/>
    <s v="web"/>
    <x v="555"/>
    <d v="2016-06-12T08:29:03"/>
  </r>
  <r>
    <x v="556"/>
    <s v="Braille Academy"/>
    <s v="An educational platform for learning Unified English Braille Code"/>
    <n v="8000"/>
    <n v="200"/>
    <x v="2"/>
    <s v="US"/>
    <s v="USD"/>
    <n v="1452112717"/>
    <n v="1449520717"/>
    <b v="0"/>
    <x v="29"/>
    <b v="0"/>
    <s v="technology/web"/>
    <n v="2.5000000000000001E-2"/>
    <n v="200"/>
    <x v="2"/>
    <s v="web"/>
    <x v="556"/>
    <d v="2016-01-06T20:38:37"/>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x v="2"/>
    <s v="web"/>
    <x v="557"/>
    <d v="2016-12-02T23:36:43"/>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s v="No Backers"/>
    <x v="2"/>
    <s v="web"/>
    <x v="558"/>
    <d v="2015-03-24T20:11:45"/>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d v="2015-12-13T06:47:40"/>
  </r>
  <r>
    <x v="560"/>
    <s v="DOWNLOAD THE INTERNET,...."/>
    <s v="In the future the possibility exists that the internet it's self could be felled, we have world seed banks, it's time for a net bank,.."/>
    <n v="100000"/>
    <n v="12"/>
    <x v="2"/>
    <s v="CA"/>
    <s v="CAD"/>
    <n v="1418841045"/>
    <n v="1416249045"/>
    <b v="0"/>
    <x v="83"/>
    <b v="0"/>
    <s v="technology/web"/>
    <n v="1.2E-4"/>
    <n v="4"/>
    <x v="2"/>
    <s v="web"/>
    <x v="560"/>
    <d v="2014-12-17T18:30:45"/>
  </r>
  <r>
    <x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x v="2"/>
    <s v="web"/>
    <x v="561"/>
    <d v="2015-10-26T15:48:33"/>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s v="No Backers"/>
    <x v="2"/>
    <s v="web"/>
    <x v="562"/>
    <d v="2016-12-18T09:20:15"/>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x v="2"/>
    <s v="web"/>
    <x v="563"/>
    <d v="2015-02-17T01:40:47"/>
  </r>
  <r>
    <x v="564"/>
    <s v="TOC TOC TROC"/>
    <s v="Plateforme de troc gratuit et d'Ã©changes en tous genres par nature. Mieux s'entraider, Ã©changer, de donner, louer ou vendre Ã  distance."/>
    <n v="18000"/>
    <n v="1"/>
    <x v="2"/>
    <s v="FR"/>
    <s v="EUR"/>
    <n v="1457822275"/>
    <n v="1455230275"/>
    <b v="0"/>
    <x v="29"/>
    <b v="0"/>
    <s v="technology/web"/>
    <n v="5.5555555555555558E-5"/>
    <n v="1"/>
    <x v="2"/>
    <s v="web"/>
    <x v="564"/>
    <d v="2016-03-12T22:37:55"/>
  </r>
  <r>
    <x v="565"/>
    <s v="EasyLearnings"/>
    <s v="Our objective is to provide a platform which helps teachers to provide courses to leaners in wide range of locations including Africa."/>
    <n v="25000"/>
    <n v="0"/>
    <x v="2"/>
    <s v="GB"/>
    <s v="GBP"/>
    <n v="1436554249"/>
    <n v="1433962249"/>
    <b v="0"/>
    <x v="78"/>
    <b v="0"/>
    <s v="technology/web"/>
    <n v="0"/>
    <s v="No Backers"/>
    <x v="2"/>
    <s v="web"/>
    <x v="565"/>
    <d v="2015-07-10T18:50:49"/>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s v="No Backers"/>
    <x v="2"/>
    <s v="web"/>
    <x v="567"/>
    <d v="2015-01-01T20:13:14"/>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x v="569"/>
    <s v="Mioti"/>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x v="570"/>
    <s v="Relaunching in May"/>
    <s v="Humans have AM/FM/Satellite radio, kids have radio Disney, pets have DogCatRadio."/>
    <n v="85000"/>
    <n v="142"/>
    <x v="2"/>
    <s v="US"/>
    <s v="USD"/>
    <n v="1455822569"/>
    <n v="1453230569"/>
    <b v="0"/>
    <x v="29"/>
    <b v="0"/>
    <s v="technology/web"/>
    <n v="1.6705882352941177E-3"/>
    <n v="142"/>
    <x v="2"/>
    <s v="web"/>
    <x v="570"/>
    <d v="2016-02-18T19:09:29"/>
  </r>
  <r>
    <x v="571"/>
    <s v="Snag-A-Slip"/>
    <s v="Snag-A-Slip is an online platform that connects boaters with awesome marinas and available boat slips so that they can book with ease."/>
    <n v="25000"/>
    <n v="106"/>
    <x v="2"/>
    <s v="US"/>
    <s v="USD"/>
    <n v="1437969540"/>
    <n v="1436297723"/>
    <b v="0"/>
    <x v="84"/>
    <b v="0"/>
    <s v="technology/web"/>
    <n v="4.2399999999999998E-3"/>
    <n v="53"/>
    <x v="2"/>
    <s v="web"/>
    <x v="571"/>
    <d v="2015-07-27T03:59:00"/>
  </r>
  <r>
    <x v="572"/>
    <s v="FairwayJockey.com Custom Golf Equipment"/>
    <s v="FairwayJockey.com is a web platform to make high quality custom tour golf equipment available at a lower cost to the consumer."/>
    <n v="2500"/>
    <n v="0"/>
    <x v="2"/>
    <s v="US"/>
    <s v="USD"/>
    <n v="1446660688"/>
    <n v="1444065088"/>
    <b v="0"/>
    <x v="78"/>
    <b v="0"/>
    <s v="technology/web"/>
    <n v="0"/>
    <s v="No Backers"/>
    <x v="2"/>
    <s v="web"/>
    <x v="572"/>
    <d v="2015-11-04T18:11:28"/>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d v="2015-01-18T01:12:00"/>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x v="2"/>
    <s v="web"/>
    <x v="574"/>
    <d v="2016-10-19T10:38:27"/>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d v="2015-06-13T16:37:23"/>
  </r>
  <r>
    <x v="576"/>
    <s v="Uthtopia"/>
    <s v="UthTopia Is a social media organization that believes in positive online usage, youth mentorship, and youth empowerment."/>
    <n v="80000"/>
    <n v="1"/>
    <x v="2"/>
    <s v="US"/>
    <s v="USD"/>
    <n v="1427537952"/>
    <n v="1422357552"/>
    <b v="0"/>
    <x v="29"/>
    <b v="0"/>
    <s v="technology/web"/>
    <n v="1.2500000000000001E-5"/>
    <n v="1"/>
    <x v="2"/>
    <s v="web"/>
    <x v="576"/>
    <d v="2015-03-28T10:19:12"/>
  </r>
  <r>
    <x v="577"/>
    <s v="everydayrelay"/>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x v="578"/>
    <s v="weBuy Crowdsourced Shopping"/>
    <s v="weBuy trade built on technology and Crowd Sourced Power"/>
    <n v="125000"/>
    <n v="14"/>
    <x v="2"/>
    <s v="GB"/>
    <s v="GBP"/>
    <n v="1441633993"/>
    <n v="1439560393"/>
    <b v="0"/>
    <x v="63"/>
    <b v="0"/>
    <s v="technology/web"/>
    <n v="1.12E-4"/>
    <n v="2"/>
    <x v="2"/>
    <s v="web"/>
    <x v="578"/>
    <d v="2015-09-07T13:53:13"/>
  </r>
  <r>
    <x v="579"/>
    <s v="Course: Learn Cryptography"/>
    <s v="Learn classic and public key cryptography with a full proof-of-concept system in JavaScript."/>
    <n v="12000"/>
    <n v="175"/>
    <x v="2"/>
    <s v="US"/>
    <s v="USD"/>
    <n v="1419539223"/>
    <n v="1416947223"/>
    <b v="0"/>
    <x v="81"/>
    <b v="0"/>
    <s v="technology/web"/>
    <n v="1.4583333333333334E-2"/>
    <n v="35"/>
    <x v="2"/>
    <s v="web"/>
    <x v="579"/>
    <d v="2014-12-25T20:27:03"/>
  </r>
  <r>
    <x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x v="2"/>
    <s v="web"/>
    <x v="580"/>
    <d v="2016-09-22T21:47:47"/>
  </r>
  <r>
    <x v="581"/>
    <s v="A Poets Domain"/>
    <s v="Help me raise funds so that I can be able to give passionate young poets a chance to earn money weekly for their writing &amp; spoken word."/>
    <n v="400"/>
    <n v="0"/>
    <x v="2"/>
    <s v="US"/>
    <s v="USD"/>
    <n v="1438474704"/>
    <n v="1435882704"/>
    <b v="0"/>
    <x v="78"/>
    <b v="0"/>
    <s v="technology/web"/>
    <n v="0"/>
    <s v="No Backers"/>
    <x v="2"/>
    <s v="web"/>
    <x v="581"/>
    <d v="2015-08-02T00:18:24"/>
  </r>
  <r>
    <x v="582"/>
    <s v="&quot;We the People...&quot;"/>
    <s v="A community-driven online system which promotes self-governance.  Level up by adding content; civic agendas and private associations."/>
    <n v="100000"/>
    <n v="0"/>
    <x v="2"/>
    <s v="US"/>
    <s v="USD"/>
    <n v="1426442400"/>
    <n v="1424454319"/>
    <b v="0"/>
    <x v="78"/>
    <b v="0"/>
    <s v="technology/web"/>
    <n v="0"/>
    <s v="No Backers"/>
    <x v="2"/>
    <s v="web"/>
    <x v="582"/>
    <d v="2015-03-15T18:00:00"/>
  </r>
  <r>
    <x v="583"/>
    <s v="HackersArchive.com"/>
    <s v="HackersArchive.com will help rid the web of viruses and scams found everywhere else you look!"/>
    <n v="9000"/>
    <n v="1"/>
    <x v="2"/>
    <s v="US"/>
    <s v="USD"/>
    <n v="1426800687"/>
    <n v="1424212287"/>
    <b v="0"/>
    <x v="29"/>
    <b v="0"/>
    <s v="technology/web"/>
    <n v="1.1111111111111112E-4"/>
    <n v="1"/>
    <x v="2"/>
    <s v="web"/>
    <x v="583"/>
    <d v="2015-03-19T21:31:27"/>
  </r>
  <r>
    <x v="584"/>
    <s v="scriptCall - The Personal Presentation Platform"/>
    <s v="Script Call takes your presentation from the wall to your audience; from your device to theirs."/>
    <n v="1000"/>
    <n v="10"/>
    <x v="2"/>
    <s v="US"/>
    <s v="USD"/>
    <n v="1426522316"/>
    <n v="1423933916"/>
    <b v="0"/>
    <x v="84"/>
    <b v="0"/>
    <s v="technology/web"/>
    <n v="0.01"/>
    <n v="5"/>
    <x v="2"/>
    <s v="web"/>
    <x v="584"/>
    <d v="2015-03-16T16:11:56"/>
  </r>
  <r>
    <x v="585"/>
    <s v="Link Card"/>
    <s v="SAVE UP TO 40% WHEN YOU SPEND!_x000a__x000a_PRE-ORDER YOUR LINK CARD TODAY"/>
    <n v="9000"/>
    <n v="0"/>
    <x v="2"/>
    <s v="GB"/>
    <s v="GBP"/>
    <n v="1448928000"/>
    <n v="1444123377"/>
    <b v="0"/>
    <x v="78"/>
    <b v="0"/>
    <s v="technology/web"/>
    <n v="0"/>
    <s v="No Backers"/>
    <x v="2"/>
    <s v="web"/>
    <x v="585"/>
    <d v="2015-12-01T00:00:00"/>
  </r>
  <r>
    <x v="586"/>
    <s v="Employ College 2K"/>
    <s v="Employ College is a movement for companies to hire college graduates from their respected institutions."/>
    <n v="10000"/>
    <n v="56"/>
    <x v="2"/>
    <s v="US"/>
    <s v="USD"/>
    <n v="1424032207"/>
    <n v="1421440207"/>
    <b v="0"/>
    <x v="80"/>
    <b v="0"/>
    <s v="technology/web"/>
    <n v="5.5999999999999999E-3"/>
    <n v="14"/>
    <x v="2"/>
    <s v="web"/>
    <x v="586"/>
    <d v="2015-02-15T20:30:07"/>
  </r>
  <r>
    <x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d v="2015-04-16T18:10:33"/>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d v="2016-11-17T19:28:06"/>
  </r>
  <r>
    <x v="589"/>
    <s v="Get Neighborly"/>
    <s v="Services closer than you think..."/>
    <n v="7500"/>
    <n v="1"/>
    <x v="2"/>
    <s v="US"/>
    <s v="USD"/>
    <n v="1436366699"/>
    <n v="1435070699"/>
    <b v="0"/>
    <x v="29"/>
    <b v="0"/>
    <s v="technology/web"/>
    <n v="1.3333333333333334E-4"/>
    <n v="1"/>
    <x v="2"/>
    <s v="web"/>
    <x v="589"/>
    <d v="2015-07-08T14:44:59"/>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d v="2016-02-08T13:01:00"/>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d v="2015-07-22T13:02:10"/>
  </r>
  <r>
    <x v="592"/>
    <s v="Go Start A Biz"/>
    <s v="Together, we can build a FREE, business start-up system that will help aspiring entrepreneurs change their economic circumstances."/>
    <n v="7500"/>
    <n v="250"/>
    <x v="2"/>
    <s v="US"/>
    <s v="USD"/>
    <n v="1417584860"/>
    <n v="1414992860"/>
    <b v="0"/>
    <x v="29"/>
    <b v="0"/>
    <s v="technology/web"/>
    <n v="3.3333333333333333E-2"/>
    <n v="250"/>
    <x v="2"/>
    <s v="web"/>
    <x v="592"/>
    <d v="2014-12-03T05:34:20"/>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x v="2"/>
    <s v="web"/>
    <x v="593"/>
    <d v="2015-04-06T15:15:45"/>
  </r>
  <r>
    <x v="594"/>
    <s v="Unleashed Fitness"/>
    <s v="Creating a fitness site that will change the fitness game forever!"/>
    <n v="25000"/>
    <n v="26"/>
    <x v="2"/>
    <s v="US"/>
    <s v="USD"/>
    <n v="1460832206"/>
    <n v="1458240206"/>
    <b v="0"/>
    <x v="84"/>
    <b v="0"/>
    <s v="technology/web"/>
    <n v="1.0399999999999999E-3"/>
    <n v="13"/>
    <x v="2"/>
    <s v="web"/>
    <x v="594"/>
    <d v="2016-04-16T18:43:26"/>
  </r>
  <r>
    <x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x v="2"/>
    <s v="web"/>
    <x v="595"/>
    <d v="2015-05-04T01:40:38"/>
  </r>
  <r>
    <x v="596"/>
    <s v="DigitaliBook free library"/>
    <s v="We present digitaibook,com site which can become a free electronic library with your help,"/>
    <n v="20000"/>
    <n v="6"/>
    <x v="2"/>
    <s v="US"/>
    <s v="USD"/>
    <n v="1478122292"/>
    <n v="1475530292"/>
    <b v="0"/>
    <x v="84"/>
    <b v="0"/>
    <s v="technology/web"/>
    <n v="2.9999999999999997E-4"/>
    <n v="3"/>
    <x v="2"/>
    <s v="web"/>
    <x v="596"/>
    <d v="2016-11-02T21:31:32"/>
  </r>
  <r>
    <x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x v="2"/>
    <s v="web"/>
    <x v="597"/>
    <d v="2016-07-31T16:00:00"/>
  </r>
  <r>
    <x v="598"/>
    <s v="Goals not creeds"/>
    <s v="This is a project to create a crowd-funding site for Urantia Book readers worldwide."/>
    <n v="2500"/>
    <n v="850"/>
    <x v="2"/>
    <s v="US"/>
    <s v="USD"/>
    <n v="1417737781"/>
    <n v="1415145781"/>
    <b v="0"/>
    <x v="63"/>
    <b v="0"/>
    <s v="technology/web"/>
    <n v="0.34"/>
    <n v="121.42857142857143"/>
    <x v="2"/>
    <s v="web"/>
    <x v="598"/>
    <d v="2014-12-05T00:03:01"/>
  </r>
  <r>
    <x v="599"/>
    <s v="Mail 4 Jail"/>
    <s v="We send care packages to incarcerated individuals throughout the country that include specific items hand picked by the sender."/>
    <n v="50000"/>
    <n v="31"/>
    <x v="2"/>
    <s v="US"/>
    <s v="USD"/>
    <n v="1425827760"/>
    <n v="1423769402"/>
    <b v="0"/>
    <x v="84"/>
    <b v="0"/>
    <s v="technology/web"/>
    <n v="6.2E-4"/>
    <n v="15.5"/>
    <x v="2"/>
    <s v="web"/>
    <x v="599"/>
    <d v="2015-03-08T15:16:00"/>
  </r>
  <r>
    <x v="600"/>
    <s v="Anaheim California here we come but we need your help."/>
    <s v="Science Technology Engineering and Math + youth = a brighter tomorrow."/>
    <n v="5000"/>
    <n v="100"/>
    <x v="1"/>
    <s v="US"/>
    <s v="USD"/>
    <n v="1431198562"/>
    <n v="1426014562"/>
    <b v="0"/>
    <x v="29"/>
    <b v="0"/>
    <s v="technology/web"/>
    <n v="0.02"/>
    <n v="100"/>
    <x v="2"/>
    <s v="web"/>
    <x v="600"/>
    <d v="2015-05-09T19:09:22"/>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x v="2"/>
    <s v="web"/>
    <x v="601"/>
    <d v="2014-12-26T20:35:39"/>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s v="No Backers"/>
    <x v="2"/>
    <s v="web"/>
    <x v="602"/>
    <d v="2015-06-18T19:03:35"/>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x v="2"/>
    <s v="web"/>
    <x v="603"/>
    <d v="2014-08-14T15:20:23"/>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s v="No Backers"/>
    <x v="2"/>
    <s v="web"/>
    <x v="604"/>
    <d v="2014-08-28T00:50:56"/>
  </r>
  <r>
    <x v="605"/>
    <s v="Teach Your Parents iPad (Canceled)"/>
    <s v="An iPad support care package for your parents / seniors."/>
    <n v="5000"/>
    <n v="131"/>
    <x v="1"/>
    <s v="US"/>
    <s v="USD"/>
    <n v="1440318908"/>
    <n v="1436430908"/>
    <b v="0"/>
    <x v="22"/>
    <b v="0"/>
    <s v="technology/web"/>
    <n v="2.6200000000000001E-2"/>
    <n v="16.375"/>
    <x v="2"/>
    <s v="web"/>
    <x v="605"/>
    <d v="2015-08-23T08:35:08"/>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x v="607"/>
    <s v="An Online Music Venue Awaits (Canceled)"/>
    <s v="Gritty, upfront reality going the distance hard with a proven track record of insatiable artist. Broadcasted live on the Web."/>
    <n v="250"/>
    <n v="0"/>
    <x v="1"/>
    <s v="US"/>
    <s v="USD"/>
    <n v="1448225336"/>
    <n v="1445629736"/>
    <b v="0"/>
    <x v="78"/>
    <b v="0"/>
    <s v="technology/web"/>
    <n v="0"/>
    <s v="No Backers"/>
    <x v="2"/>
    <s v="web"/>
    <x v="607"/>
    <d v="2015-11-22T20:48:56"/>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x v="2"/>
    <s v="web"/>
    <x v="608"/>
    <d v="2015-06-15T22:06:20"/>
  </r>
  <r>
    <x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x v="2"/>
    <s v="web"/>
    <x v="609"/>
    <d v="2015-11-29T01:49:04"/>
  </r>
  <r>
    <x v="610"/>
    <s v="UniteChrist (Canceled)"/>
    <s v="We are creating a Christian social network to empower, educate, and connect Christians all over the world."/>
    <n v="13803"/>
    <n v="0"/>
    <x v="1"/>
    <s v="US"/>
    <s v="USD"/>
    <n v="1429732586"/>
    <n v="1427140586"/>
    <b v="0"/>
    <x v="78"/>
    <b v="0"/>
    <s v="technology/web"/>
    <n v="0"/>
    <s v="No Backers"/>
    <x v="2"/>
    <s v="web"/>
    <x v="610"/>
    <d v="2015-04-22T19:56:26"/>
  </r>
  <r>
    <x v="611"/>
    <s v="Securivente (Canceled)"/>
    <s v="Finie la peur de vendre ou acheter d'occasion Ã  un inconnu ! Colis ouverts, photographiÃ©s et testÃ©s. Paiements en ligne sÃ©curisÃ©s."/>
    <n v="80000"/>
    <n v="0"/>
    <x v="1"/>
    <s v="FR"/>
    <s v="EUR"/>
    <n v="1453210037"/>
    <n v="1448026037"/>
    <b v="0"/>
    <x v="78"/>
    <b v="0"/>
    <s v="technology/web"/>
    <n v="0"/>
    <s v="No Backers"/>
    <x v="2"/>
    <s v="web"/>
    <x v="611"/>
    <d v="2016-01-19T13:27:17"/>
  </r>
  <r>
    <x v="612"/>
    <s v="Web Streaming 2.0 (Canceled)"/>
    <s v="A Fast and Reliable new Web platform to stream videos from Internet"/>
    <n v="10000"/>
    <n v="0"/>
    <x v="1"/>
    <s v="IT"/>
    <s v="EUR"/>
    <n v="1472777146"/>
    <n v="1470185146"/>
    <b v="0"/>
    <x v="78"/>
    <b v="0"/>
    <s v="technology/web"/>
    <n v="0"/>
    <s v="No Backers"/>
    <x v="2"/>
    <s v="web"/>
    <x v="612"/>
    <d v="2016-09-02T00:45:46"/>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d v="2015-10-01T04:59:00"/>
  </r>
  <r>
    <x v="614"/>
    <s v="Lets Reinvent Our Election Process (Canceled)"/>
    <s v="Something is wrong when your choices are between a &quot;giant douche and a turd sandwich.&quot;  So, lets make it better."/>
    <n v="10000"/>
    <n v="0"/>
    <x v="1"/>
    <s v="US"/>
    <s v="USD"/>
    <n v="1466731740"/>
    <n v="1464139740"/>
    <b v="0"/>
    <x v="78"/>
    <b v="0"/>
    <s v="technology/web"/>
    <n v="0"/>
    <s v="No Backers"/>
    <x v="2"/>
    <s v="web"/>
    <x v="614"/>
    <d v="2016-06-24T01:29:00"/>
  </r>
  <r>
    <x v="615"/>
    <s v="PixlDir.com - Simple and fast image hosting. (Canceled)"/>
    <s v="The aim of PixlDir is to deliver the most simple, and fast experience when it comes to uploading images to the web."/>
    <n v="515"/>
    <n v="0"/>
    <x v="1"/>
    <s v="NZ"/>
    <s v="NZD"/>
    <n v="1443149759"/>
    <n v="1440557759"/>
    <b v="0"/>
    <x v="78"/>
    <b v="0"/>
    <s v="technology/web"/>
    <n v="0"/>
    <s v="No Backers"/>
    <x v="2"/>
    <s v="web"/>
    <x v="615"/>
    <d v="2015-09-25T02:55:59"/>
  </r>
  <r>
    <x v="616"/>
    <s v="S'time Soirees (Canceled)"/>
    <s v="Hormis la similitude envers d'autres rÃ©seaux socials, celui-ci vous permettra d'organiser / participer Ã  des soirÃ©es trÃ¨s facilement !"/>
    <n v="5000"/>
    <n v="0"/>
    <x v="1"/>
    <s v="FR"/>
    <s v="EUR"/>
    <n v="1488013307"/>
    <n v="1485421307"/>
    <b v="0"/>
    <x v="78"/>
    <b v="0"/>
    <s v="technology/web"/>
    <n v="0"/>
    <s v="No Backers"/>
    <x v="2"/>
    <s v="web"/>
    <x v="616"/>
    <d v="2017-02-25T09:01:47"/>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x v="618"/>
    <s v="Y2Y Tutors (Canceled)"/>
    <s v="With the cost of education seemingly always on the rise, Y2Y aims to ensure that no student will be left behind through peer tutoring."/>
    <n v="400"/>
    <n v="0"/>
    <x v="1"/>
    <s v="US"/>
    <s v="USD"/>
    <n v="1449689203"/>
    <n v="1447097203"/>
    <b v="0"/>
    <x v="78"/>
    <b v="0"/>
    <s v="technology/web"/>
    <n v="0"/>
    <s v="No Backers"/>
    <x v="2"/>
    <s v="web"/>
    <x v="618"/>
    <d v="2015-12-09T19:26:43"/>
  </r>
  <r>
    <x v="619"/>
    <s v="Big Data (Canceled)"/>
    <s v="Big Data Sets for researchers interested in improving the quality of life."/>
    <n v="2500000"/>
    <n v="1"/>
    <x v="1"/>
    <s v="US"/>
    <s v="USD"/>
    <n v="1416933390"/>
    <n v="1411745790"/>
    <b v="0"/>
    <x v="29"/>
    <b v="0"/>
    <s v="technology/web"/>
    <n v="3.9999999999999998E-7"/>
    <n v="1"/>
    <x v="2"/>
    <s v="web"/>
    <x v="619"/>
    <d v="2014-11-25T16:36:30"/>
  </r>
  <r>
    <x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x v="2"/>
    <s v="web"/>
    <x v="620"/>
    <d v="2014-08-25T17:12:18"/>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x v="2"/>
    <s v="web"/>
    <x v="621"/>
    <d v="2016-07-07T23:42:17"/>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d v="2016-07-01T18:35:38"/>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s v="No Backers"/>
    <x v="2"/>
    <s v="web"/>
    <x v="623"/>
    <d v="2015-05-28T00:13:17"/>
  </r>
  <r>
    <x v="624"/>
    <s v="NeedSomeLoven.com (Canceled)"/>
    <s v="I am designing a fun, high tech dating website, with over 25 cool features. It is innovate as well as user friendly."/>
    <n v="5000"/>
    <n v="0"/>
    <x v="1"/>
    <s v="US"/>
    <s v="USD"/>
    <n v="1431647041"/>
    <n v="1429055041"/>
    <b v="0"/>
    <x v="78"/>
    <b v="0"/>
    <s v="technology/web"/>
    <n v="0"/>
    <s v="No Backers"/>
    <x v="2"/>
    <s v="web"/>
    <x v="624"/>
    <d v="2015-05-14T23:44:01"/>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s v="No Backers"/>
    <x v="2"/>
    <s v="web"/>
    <x v="625"/>
    <d v="2017-03-26T20:29:37"/>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d v="2015-08-15T13:22:00"/>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s v="No Backers"/>
    <x v="2"/>
    <s v="web"/>
    <x v="628"/>
    <d v="2014-07-13T16:37:37"/>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d v="2016-05-14T15:18:28"/>
  </r>
  <r>
    <x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x v="2"/>
    <s v="web"/>
    <x v="630"/>
    <d v="2015-09-06T05:10:00"/>
  </r>
  <r>
    <x v="631"/>
    <s v="Brevity: A Powerful Online Publishing Software! (Canceled)"/>
    <s v="A Powerful Multimedia-Rich Software that aims at making online publishing very simple."/>
    <n v="50000"/>
    <n v="690"/>
    <x v="1"/>
    <s v="CA"/>
    <s v="CAD"/>
    <n v="1464460329"/>
    <n v="1461954729"/>
    <b v="0"/>
    <x v="82"/>
    <b v="0"/>
    <s v="technology/web"/>
    <n v="1.38E-2"/>
    <n v="76.666666666666671"/>
    <x v="2"/>
    <s v="web"/>
    <x v="631"/>
    <d v="2016-05-28T18:32:09"/>
  </r>
  <r>
    <x v="632"/>
    <s v="UniWherse.com - Bring students future (Canceled)"/>
    <s v="Our goal is to create a system, students can find universities that best match their interests."/>
    <n v="20000"/>
    <n v="0"/>
    <x v="1"/>
    <s v="NL"/>
    <s v="EUR"/>
    <n v="1448470165"/>
    <n v="1445874565"/>
    <b v="0"/>
    <x v="78"/>
    <b v="0"/>
    <s v="technology/web"/>
    <n v="0"/>
    <s v="No Backers"/>
    <x v="2"/>
    <s v="web"/>
    <x v="632"/>
    <d v="2015-11-25T16:49:25"/>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x v="2"/>
    <s v="web"/>
    <x v="633"/>
    <d v="2016-06-17T23:00:00"/>
  </r>
  <r>
    <x v="634"/>
    <s v="pitchtograndma (Canceled)"/>
    <s v="We help companies to explain what they do in simple, grandma-would-understand terms."/>
    <n v="5000"/>
    <n v="1"/>
    <x v="1"/>
    <s v="US"/>
    <s v="USD"/>
    <n v="1424989029"/>
    <n v="1422397029"/>
    <b v="0"/>
    <x v="29"/>
    <b v="0"/>
    <s v="technology/web"/>
    <n v="2.0000000000000001E-4"/>
    <n v="1"/>
    <x v="2"/>
    <s v="web"/>
    <x v="634"/>
    <d v="2015-02-26T22:17:09"/>
  </r>
  <r>
    <x v="635"/>
    <s v="Pleero, A Technology Team Building Website (Canceled)"/>
    <s v="Network used for building technology development teams."/>
    <n v="25000"/>
    <n v="2"/>
    <x v="1"/>
    <s v="US"/>
    <s v="USD"/>
    <n v="1428804762"/>
    <n v="1426212762"/>
    <b v="0"/>
    <x v="29"/>
    <b v="0"/>
    <s v="technology/web"/>
    <n v="8.0000000000000007E-5"/>
    <n v="2"/>
    <x v="2"/>
    <s v="web"/>
    <x v="635"/>
    <d v="2015-04-12T02:12:42"/>
  </r>
  <r>
    <x v="636"/>
    <s v="Keto Advice (Canceled)"/>
    <s v="With no central location for keto knowledge, keto advice will be a community run knowledge base."/>
    <n v="2000"/>
    <n v="4"/>
    <x v="1"/>
    <s v="GB"/>
    <s v="GBP"/>
    <n v="1433587620"/>
    <n v="1430996150"/>
    <b v="0"/>
    <x v="29"/>
    <b v="0"/>
    <s v="technology/web"/>
    <n v="2E-3"/>
    <n v="4"/>
    <x v="2"/>
    <s v="web"/>
    <x v="636"/>
    <d v="2015-06-06T10:47:00"/>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s v="No Backers"/>
    <x v="2"/>
    <s v="web"/>
    <x v="637"/>
    <d v="2017-02-25T23:04:00"/>
  </r>
  <r>
    <x v="638"/>
    <s v="W (Canceled)"/>
    <s v="O0"/>
    <n v="200000"/>
    <n v="18"/>
    <x v="1"/>
    <s v="DE"/>
    <s v="EUR"/>
    <n v="1490447662"/>
    <n v="1485267262"/>
    <b v="0"/>
    <x v="79"/>
    <b v="0"/>
    <s v="technology/web"/>
    <n v="9.0000000000000006E-5"/>
    <n v="3"/>
    <x v="2"/>
    <s v="web"/>
    <x v="638"/>
    <d v="2017-03-25T13:14:22"/>
  </r>
  <r>
    <x v="639"/>
    <s v="Kids Educational Social Media Site (Canceled)"/>
    <s v="Development of a Safe and Educational Social Media site for kids."/>
    <n v="1000000"/>
    <n v="1"/>
    <x v="1"/>
    <s v="US"/>
    <s v="USD"/>
    <n v="1413208795"/>
    <n v="1408024795"/>
    <b v="0"/>
    <x v="29"/>
    <b v="0"/>
    <s v="technology/web"/>
    <n v="9.9999999999999995E-7"/>
    <n v="1"/>
    <x v="2"/>
    <s v="web"/>
    <x v="639"/>
    <d v="2014-10-13T13:59:55"/>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x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x v="645"/>
    <s v="Carbon Fiber Collar Stays"/>
    <s v="Ever wanted to own something made out of carbon fiber? Now you can!"/>
    <n v="2000"/>
    <n v="5574"/>
    <x v="0"/>
    <s v="US"/>
    <s v="USD"/>
    <n v="1470962274"/>
    <n v="1468370274"/>
    <b v="0"/>
    <x v="186"/>
    <b v="1"/>
    <s v="technology/wearables"/>
    <n v="2.7869999999999999"/>
    <n v="23.518987341772153"/>
    <x v="2"/>
    <s v="wearables"/>
    <x v="645"/>
    <d v="2016-08-12T00:37:54"/>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d v="2014-08-11T20:27:47"/>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x v="648"/>
    <s v="Audio Jacket"/>
    <s v="Get ready for the next product that you canâ€™t live without"/>
    <n v="35000"/>
    <n v="44388"/>
    <x v="0"/>
    <s v="US"/>
    <s v="USD"/>
    <n v="1413304708"/>
    <n v="1410280708"/>
    <b v="0"/>
    <x v="74"/>
    <b v="1"/>
    <s v="technology/wearables"/>
    <n v="1.2682285714285715"/>
    <n v="1644"/>
    <x v="2"/>
    <s v="wearables"/>
    <x v="648"/>
    <d v="2014-10-14T16:38:28"/>
  </r>
  <r>
    <x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d v="2014-12-19T01:53:04"/>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d v="2014-12-13T00:25:11"/>
  </r>
  <r>
    <x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d v="2016-12-01T17:34:10"/>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d v="2015-08-20T14:50:40"/>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d v="2015-07-08T22:58:33"/>
  </r>
  <r>
    <x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d v="2016-04-17T18:18:39"/>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x v="659"/>
    <s v="Lulu Watch Designs - Apple Watch"/>
    <s v="Sync up your lifestyle"/>
    <n v="3000"/>
    <n v="3017"/>
    <x v="0"/>
    <s v="US"/>
    <s v="USD"/>
    <n v="1440339295"/>
    <n v="1437747295"/>
    <b v="0"/>
    <x v="64"/>
    <b v="1"/>
    <s v="technology/wearables"/>
    <n v="1.0056666666666667"/>
    <n v="143.66666666666666"/>
    <x v="2"/>
    <s v="wearables"/>
    <x v="659"/>
    <d v="2015-08-23T14:14:55"/>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d v="2014-11-09T18:47:59"/>
  </r>
  <r>
    <x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d v="2016-10-23T15:29:19"/>
  </r>
  <r>
    <x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x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d v="2015-04-13T15:59:35"/>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d v="2017-01-13T17:04:21"/>
  </r>
  <r>
    <x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d v="2014-08-17T19:58:18"/>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d v="2016-10-29T08:57:43"/>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x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x v="2"/>
    <s v="wearables"/>
    <x v="669"/>
    <d v="2016-07-06T15:00:58"/>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d v="2016-06-19T08:10:00"/>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d v="2015-01-14T04:00:00"/>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d v="2015-01-01T04:59:00"/>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d v="2014-09-01T20:10:17"/>
  </r>
  <r>
    <x v="674"/>
    <s v="Something To Wear For Hearing Sounds By Feeling Vibrations"/>
    <s v="Listen to sounds by feeling an array of vibrational patterns against your body."/>
    <n v="50000"/>
    <n v="15"/>
    <x v="2"/>
    <s v="US"/>
    <s v="USD"/>
    <n v="1407811627"/>
    <n v="1402627627"/>
    <b v="0"/>
    <x v="84"/>
    <b v="0"/>
    <s v="technology/wearables"/>
    <n v="2.9999999999999997E-4"/>
    <n v="7.5"/>
    <x v="2"/>
    <s v="wearables"/>
    <x v="674"/>
    <d v="2014-08-12T02:47:07"/>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d v="2015-01-01T06:59:00"/>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d v="2015-02-07T18:26:21"/>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d v="2016-06-28T09:41:35"/>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d v="2016-05-21T09:02:18"/>
  </r>
  <r>
    <x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d v="2016-09-03T16:41:49"/>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d v="2014-09-17T12:02:11"/>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x v="682"/>
    <s v="Deception Belt"/>
    <s v="The Deception Belt is an innovative belt with app capability, designed to assist any user gain control over their appetite."/>
    <n v="50000"/>
    <n v="53"/>
    <x v="2"/>
    <s v="US"/>
    <s v="USD"/>
    <n v="1489512122"/>
    <n v="1486923722"/>
    <b v="0"/>
    <x v="80"/>
    <b v="0"/>
    <s v="technology/wearables"/>
    <n v="1.06E-3"/>
    <n v="13.25"/>
    <x v="2"/>
    <s v="wearables"/>
    <x v="682"/>
    <d v="2017-03-14T17:22:02"/>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d v="2016-10-31T21:36:04"/>
  </r>
  <r>
    <x v="684"/>
    <s v="Arcus Motion Analyzer | The Versatile Smart Ring"/>
    <s v="Arcus gives your fingers super powers."/>
    <n v="320000"/>
    <n v="23948"/>
    <x v="2"/>
    <s v="US"/>
    <s v="USD"/>
    <n v="1406257200"/>
    <n v="1403176891"/>
    <b v="0"/>
    <x v="125"/>
    <b v="0"/>
    <s v="technology/wearables"/>
    <n v="7.4837500000000001E-2"/>
    <n v="177.39259259259259"/>
    <x v="2"/>
    <s v="wearables"/>
    <x v="684"/>
    <d v="2014-07-25T03:00:00"/>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x v="686"/>
    <s v="Vivi di Cuore - Heart Rate Watch"/>
    <s v="La tua giornata sportiva monitorata nel tuo polso??!!!_x000a_Rendiamolo possibile... VIVI DI CUORE --- All MADE in ITALY"/>
    <n v="500000"/>
    <n v="0"/>
    <x v="2"/>
    <s v="IT"/>
    <s v="EUR"/>
    <n v="1438618170"/>
    <n v="1436026170"/>
    <b v="0"/>
    <x v="78"/>
    <b v="0"/>
    <s v="technology/wearables"/>
    <n v="0"/>
    <s v="No Backers"/>
    <x v="2"/>
    <s v="wearables"/>
    <x v="686"/>
    <d v="2015-08-03T16:09:30"/>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d v="2017-02-05T18:00:53"/>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d v="2016-12-08T04:59:00"/>
  </r>
  <r>
    <x v="690"/>
    <s v="BLOXSHIELD"/>
    <s v="A radiation shield for your fitness tracker, smartwatch or other wearable smart device"/>
    <n v="20000"/>
    <n v="2468"/>
    <x v="2"/>
    <s v="US"/>
    <s v="USD"/>
    <n v="1473400800"/>
    <n v="1469718841"/>
    <b v="0"/>
    <x v="69"/>
    <b v="0"/>
    <s v="technology/wearables"/>
    <n v="0.1234"/>
    <n v="72.588235294117652"/>
    <x v="2"/>
    <s v="wearables"/>
    <x v="690"/>
    <d v="2016-09-09T06:00:00"/>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d v="2016-12-22T09:01:03"/>
  </r>
  <r>
    <x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x v="2"/>
    <s v="wearables"/>
    <x v="693"/>
    <d v="2015-04-30T19:23:47"/>
  </r>
  <r>
    <x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d v="2017-02-01T15:55:59"/>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d v="2014-10-31T12:30:20"/>
  </r>
  <r>
    <x v="696"/>
    <s v="trustee"/>
    <s v="Show your fidelity by wearing the Trustee rings! Show where you are (at)!"/>
    <n v="175000"/>
    <n v="1"/>
    <x v="2"/>
    <s v="NL"/>
    <s v="EUR"/>
    <n v="1406326502"/>
    <n v="1403734502"/>
    <b v="0"/>
    <x v="29"/>
    <b v="0"/>
    <s v="technology/wearables"/>
    <n v="5.7142857142857145E-6"/>
    <n v="1"/>
    <x v="2"/>
    <s v="wearables"/>
    <x v="696"/>
    <d v="2014-07-25T22:15:02"/>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d v="2016-02-03T12:33:09"/>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d v="2014-09-18T02:00:00"/>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d v="2013-11-22T16:00:00"/>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d v="2017-01-10T16:31:21"/>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d v="2014-07-23T15:54:40"/>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d v="2016-11-24T18:26:27"/>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d v="2017-01-31T23:32:00"/>
  </r>
  <r>
    <x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x v="2"/>
    <s v="wearables"/>
    <x v="704"/>
    <d v="2017-02-20T04:37:48"/>
  </r>
  <r>
    <x v="705"/>
    <s v="SomnoScope"/>
    <s v="The closest thing ever to the Holy Grail of wearables technology"/>
    <n v="100000"/>
    <n v="977"/>
    <x v="2"/>
    <s v="NL"/>
    <s v="EUR"/>
    <n v="1484999278"/>
    <n v="1482407278"/>
    <b v="0"/>
    <x v="81"/>
    <b v="0"/>
    <s v="technology/wearables"/>
    <n v="9.7699999999999992E-3"/>
    <n v="195.4"/>
    <x v="2"/>
    <s v="wearables"/>
    <x v="705"/>
    <d v="2017-01-21T11:47:58"/>
  </r>
  <r>
    <x v="706"/>
    <s v="Driver Alert System"/>
    <s v="Driver Alert System es un sistema de seguridad para el conductor, que le avisa en caso de perder la posicion vertical mientras conduce."/>
    <n v="100000"/>
    <n v="0"/>
    <x v="2"/>
    <s v="ES"/>
    <s v="EUR"/>
    <n v="1481740740"/>
    <n v="1478130783"/>
    <b v="0"/>
    <x v="78"/>
    <b v="0"/>
    <s v="technology/wearables"/>
    <n v="0"/>
    <s v="No Backers"/>
    <x v="2"/>
    <s v="wearables"/>
    <x v="706"/>
    <d v="2016-12-14T18:39:00"/>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d v="2017-01-01T15:55:27"/>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d v="2014-09-13T13:56:40"/>
  </r>
  <r>
    <x v="709"/>
    <s v="lumiglove"/>
    <s v="A &quot;handheld&quot; light, which eases the way you illuminate objects and/or paths."/>
    <n v="15000"/>
    <n v="61"/>
    <x v="2"/>
    <s v="US"/>
    <s v="USD"/>
    <n v="1417741159"/>
    <n v="1415149159"/>
    <b v="0"/>
    <x v="84"/>
    <b v="0"/>
    <s v="technology/wearables"/>
    <n v="4.0666666666666663E-3"/>
    <n v="30.5"/>
    <x v="2"/>
    <s v="wearables"/>
    <x v="709"/>
    <d v="2014-12-05T00:59:19"/>
  </r>
  <r>
    <x v="710"/>
    <s v="Hate York Shirt 2.0"/>
    <s v="Shirts, so technologically advanced, they connect mentally to their audience upon sight."/>
    <n v="1200"/>
    <n v="0"/>
    <x v="2"/>
    <s v="CA"/>
    <s v="CAD"/>
    <n v="1408495440"/>
    <n v="1405640302"/>
    <b v="0"/>
    <x v="78"/>
    <b v="0"/>
    <s v="technology/wearables"/>
    <n v="0"/>
    <s v="No Backers"/>
    <x v="2"/>
    <s v="wearables"/>
    <x v="710"/>
    <d v="2014-08-20T00:44:00"/>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d v="2016-12-14T12:01:08"/>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d v="2016-02-14T16:20:32"/>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d v="2016-06-05T12:42:12"/>
  </r>
  <r>
    <x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d v="2017-02-28T18:54:42"/>
  </r>
  <r>
    <x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d v="2015-11-05T03:10:40"/>
  </r>
  <r>
    <x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x v="2"/>
    <s v="wearables"/>
    <x v="716"/>
    <d v="2014-12-01T00:00:00"/>
  </r>
  <r>
    <x v="717"/>
    <s v="cool air belt"/>
    <s v="Cool air flowing under clothing keeps you cool."/>
    <n v="100000"/>
    <n v="305"/>
    <x v="2"/>
    <s v="US"/>
    <s v="USD"/>
    <n v="1409949002"/>
    <n v="1407357002"/>
    <b v="0"/>
    <x v="80"/>
    <b v="0"/>
    <s v="technology/wearables"/>
    <n v="3.0500000000000002E-3"/>
    <n v="76.25"/>
    <x v="2"/>
    <s v="wearables"/>
    <x v="717"/>
    <d v="2014-09-05T20:30:02"/>
  </r>
  <r>
    <x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d v="2016-02-23T00:57:56"/>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d v="2012-01-29T15:34:51"/>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d v="2014-08-01T13:43:27"/>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d v="2012-04-08T18:19:38"/>
  </r>
  <r>
    <x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x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d v="2013-01-14T21:20:00"/>
  </r>
  <r>
    <x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x v="730"/>
    <s v="Encyclopedia of Surfing"/>
    <s v="A Massive but Cheerful Online Digital Archive of Surfing"/>
    <n v="20000"/>
    <n v="26438"/>
    <x v="0"/>
    <s v="US"/>
    <s v="USD"/>
    <n v="1323280391"/>
    <n v="1320688391"/>
    <b v="0"/>
    <x v="236"/>
    <b v="1"/>
    <s v="publishing/nonfiction"/>
    <n v="1.3219000000000001"/>
    <n v="99.766037735849054"/>
    <x v="3"/>
    <s v="nonfiction"/>
    <x v="730"/>
    <d v="2011-12-07T17:53:11"/>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d v="2013-09-29T10:11:01"/>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d v="2013-12-20T10:04:52"/>
  </r>
  <r>
    <x v="734"/>
    <s v="Sideswiped"/>
    <s v="Sideswiped is my story of growing in and trusting God through the mess and mysteries of life."/>
    <n v="8500"/>
    <n v="10670"/>
    <x v="0"/>
    <s v="CA"/>
    <s v="CAD"/>
    <n v="1431147600"/>
    <n v="1428465420"/>
    <b v="0"/>
    <x v="7"/>
    <b v="1"/>
    <s v="publishing/nonfiction"/>
    <n v="1.2552941176470589"/>
    <n v="187.19298245614036"/>
    <x v="3"/>
    <s v="nonfiction"/>
    <x v="734"/>
    <d v="2015-05-09T05:00:00"/>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d v="2013-11-21T04:59:00"/>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d v="2014-02-14T20:00:00"/>
  </r>
  <r>
    <x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d v="2014-08-11T12:03:49"/>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d v="2015-06-21T03:31:22"/>
  </r>
  <r>
    <x v="741"/>
    <s v="reVILNA: the vilna ghetto project"/>
    <s v="A revolutionary digital mapping project of the Vilna Ghetto"/>
    <n v="13000"/>
    <n v="13293.8"/>
    <x v="0"/>
    <s v="US"/>
    <s v="USD"/>
    <n v="1370964806"/>
    <n v="1367940806"/>
    <b v="0"/>
    <x v="225"/>
    <b v="1"/>
    <s v="publishing/nonfiction"/>
    <n v="1.0226"/>
    <n v="141.42340425531913"/>
    <x v="3"/>
    <s v="nonfiction"/>
    <x v="741"/>
    <d v="2013-06-11T15:33:26"/>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x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d v="2013-05-03T13:44:05"/>
  </r>
  <r>
    <x v="746"/>
    <s v="Attention: People With Body Parts"/>
    <s v="This is a book of letters. Letters to our body parts."/>
    <n v="2987"/>
    <n v="3318"/>
    <x v="0"/>
    <s v="US"/>
    <s v="USD"/>
    <n v="1348372740"/>
    <n v="1346806909"/>
    <b v="0"/>
    <x v="174"/>
    <b v="1"/>
    <s v="publishing/nonfiction"/>
    <n v="1.1108135252761968"/>
    <n v="34.206185567010309"/>
    <x v="3"/>
    <s v="nonfiction"/>
    <x v="746"/>
    <d v="2012-09-23T03:59:00"/>
  </r>
  <r>
    <x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d v="2014-08-10T20:19:26"/>
  </r>
  <r>
    <x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d v="2017-01-28T22:35:30"/>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d v="2013-02-24T21:04:32"/>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d v="2011-08-04T15:07:55"/>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d v="2013-05-20T00:41:00"/>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d v="2011-04-18T17:24:19"/>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x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x v="759"/>
    <s v="Wild Ruins"/>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d v="2014-07-09T07:55:39"/>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s v="No Backers"/>
    <x v="3"/>
    <s v="fiction"/>
    <x v="760"/>
    <d v="2016-11-26T19:20:13"/>
  </r>
  <r>
    <x v="761"/>
    <s v="DONE WITH DEATH"/>
    <s v="The day Chuck died was the day everything changed. Now he has to save the afterlife from extinction or die again trying."/>
    <n v="5000"/>
    <n v="235"/>
    <x v="2"/>
    <s v="US"/>
    <s v="USD"/>
    <n v="1391364126"/>
    <n v="1388772126"/>
    <b v="0"/>
    <x v="79"/>
    <b v="0"/>
    <s v="publishing/fiction"/>
    <n v="4.7E-2"/>
    <n v="39.166666666666664"/>
    <x v="3"/>
    <s v="fiction"/>
    <x v="761"/>
    <d v="2014-02-02T18:02:06"/>
  </r>
  <r>
    <x v="762"/>
    <s v="Where we used to live - eBook (PROJECT 80%)"/>
    <s v="An original-well-done eBook. Mainly about fiction, action, adventure, and mystery. A story that you've never read!"/>
    <n v="3500"/>
    <n v="0"/>
    <x v="2"/>
    <s v="MX"/>
    <s v="MXN"/>
    <n v="1480831200"/>
    <n v="1479328570"/>
    <b v="0"/>
    <x v="78"/>
    <b v="0"/>
    <s v="publishing/fiction"/>
    <n v="0"/>
    <s v="No Backers"/>
    <x v="3"/>
    <s v="fiction"/>
    <x v="762"/>
    <d v="2016-12-04T06:00:00"/>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x v="3"/>
    <s v="fiction"/>
    <x v="763"/>
    <d v="2013-08-15T10:43:28"/>
  </r>
  <r>
    <x v="764"/>
    <s v="[JOE]KES"/>
    <s v="[JOE]KES is a book full of over 200 original, sometimes funny, pun-ish Joekes. If you hate the book, use it as a coster!"/>
    <n v="5000"/>
    <n v="0"/>
    <x v="2"/>
    <s v="US"/>
    <s v="USD"/>
    <n v="1441858161"/>
    <n v="1439266161"/>
    <b v="0"/>
    <x v="78"/>
    <b v="0"/>
    <s v="publishing/fiction"/>
    <n v="0"/>
    <s v="No Backers"/>
    <x v="3"/>
    <s v="fiction"/>
    <x v="764"/>
    <d v="2015-09-10T04:09:21"/>
  </r>
  <r>
    <x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d v="2014-10-19T13:01:24"/>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s v="No Backers"/>
    <x v="3"/>
    <s v="fiction"/>
    <x v="766"/>
    <d v="2015-02-16T18:48:03"/>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s v="No Backers"/>
    <x v="3"/>
    <s v="fiction"/>
    <x v="768"/>
    <d v="2013-12-16T04:58:10"/>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d v="2013-12-26T23:54:54"/>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s v="No Backers"/>
    <x v="3"/>
    <s v="fiction"/>
    <x v="770"/>
    <d v="2013-02-24T23:59:29"/>
  </r>
  <r>
    <x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x v="3"/>
    <s v="fiction"/>
    <x v="771"/>
    <d v="2016-01-30T19:46:42"/>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d v="2009-11-01T03:59:00"/>
  </r>
  <r>
    <x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x v="3"/>
    <s v="fiction"/>
    <x v="773"/>
    <d v="2015-05-10T23:01:00"/>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x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x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d v="2015-10-11T05:00:00"/>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x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x v="3"/>
    <s v="fiction"/>
    <x v="778"/>
    <d v="2014-04-30T16:51:20"/>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d v="2010-10-15T04:00:00"/>
  </r>
  <r>
    <x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x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x v="782"/>
    <s v="Richie Ray finally records a new record!"/>
    <s v="After almost three years of being out of music, I've decided to finally make the solo record I've wanted to do for years."/>
    <n v="700"/>
    <n v="700"/>
    <x v="0"/>
    <s v="US"/>
    <s v="USD"/>
    <n v="1345918302"/>
    <n v="1343326302"/>
    <b v="0"/>
    <x v="25"/>
    <b v="1"/>
    <s v="music/rock"/>
    <n v="1"/>
    <n v="50"/>
    <x v="4"/>
    <s v="rock"/>
    <x v="782"/>
    <d v="2012-08-25T18:11:42"/>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d v="2012-04-27T22:00:00"/>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x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x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x v="4"/>
    <s v="rock"/>
    <x v="786"/>
    <d v="2012-05-11T15:47:00"/>
  </r>
  <r>
    <x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x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x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d v="2013-02-01T01:08:59"/>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x v="792"/>
    <s v="&quot;Believable Lies&quot; - The Album"/>
    <s v="Rock n' Roll about the intersection of lies and belief: the Believable Lie."/>
    <n v="2500"/>
    <n v="2511.11"/>
    <x v="0"/>
    <s v="US"/>
    <s v="USD"/>
    <n v="1383861483"/>
    <n v="1381265883"/>
    <b v="0"/>
    <x v="65"/>
    <b v="1"/>
    <s v="music/rock"/>
    <n v="1.0044440000000001"/>
    <n v="41.851833333333339"/>
    <x v="4"/>
    <s v="rock"/>
    <x v="792"/>
    <d v="2013-11-07T21:58:03"/>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d v="2013-07-03T04:59:00"/>
  </r>
  <r>
    <x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x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x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x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x v="4"/>
    <s v="rock"/>
    <x v="798"/>
    <d v="2014-09-30T14:09:47"/>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x v="800"/>
    <s v="LF4 WildFire"/>
    <s v="Scotland's premier classic rock and metal festival, 3 days, 3-4 stages, family friendly,  for people of all ages"/>
    <n v="1500"/>
    <n v="2282"/>
    <x v="0"/>
    <s v="GB"/>
    <s v="GBP"/>
    <n v="1410431054"/>
    <n v="1407839054"/>
    <b v="0"/>
    <x v="66"/>
    <b v="1"/>
    <s v="music/rock"/>
    <n v="1.5213333333333334"/>
    <n v="40.75"/>
    <x v="4"/>
    <s v="rock"/>
    <x v="800"/>
    <d v="2014-09-11T10:24:14"/>
  </r>
  <r>
    <x v="801"/>
    <s v="SLUTEVER DO AMERICA TOUR"/>
    <s v="ALL WE WANT TO DO IS DRIVE AROUND AMERICA AND PLAY A BUNCH OF SHOWS, BUT WE DON'T HAVE ANY MONEY..."/>
    <n v="2000"/>
    <n v="2230.4299999999998"/>
    <x v="0"/>
    <s v="US"/>
    <s v="USD"/>
    <n v="1309547120"/>
    <n v="1306955120"/>
    <b v="0"/>
    <x v="13"/>
    <b v="1"/>
    <s v="music/rock"/>
    <n v="1.1152149999999998"/>
    <n v="43.733921568627444"/>
    <x v="4"/>
    <s v="rock"/>
    <x v="801"/>
    <d v="2011-07-01T19:05:20"/>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x v="4"/>
    <s v="rock"/>
    <x v="804"/>
    <d v="2011-07-23T03:59:00"/>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x v="806"/>
    <s v="Golden Animals NEW Album!"/>
    <s v="Help Golden Animals finish their NEW Album!"/>
    <n v="8000"/>
    <n v="8355"/>
    <x v="0"/>
    <s v="US"/>
    <s v="USD"/>
    <n v="1315413339"/>
    <n v="1312821339"/>
    <b v="0"/>
    <x v="26"/>
    <b v="1"/>
    <s v="music/rock"/>
    <n v="1.0443750000000001"/>
    <n v="117.67605633802818"/>
    <x v="4"/>
    <s v="rock"/>
    <x v="806"/>
    <d v="2011-09-07T16:35:39"/>
  </r>
  <r>
    <x v="807"/>
    <s v="Sic Vita - New EP Release - 2017"/>
    <s v="Join the Sic Vita family and lend a hand as we create a new album!"/>
    <n v="4000"/>
    <n v="4205"/>
    <x v="0"/>
    <s v="US"/>
    <s v="USD"/>
    <n v="1488333600"/>
    <n v="1485270311"/>
    <b v="0"/>
    <x v="7"/>
    <b v="1"/>
    <s v="music/rock"/>
    <n v="1.05125"/>
    <n v="73.771929824561397"/>
    <x v="4"/>
    <s v="rock"/>
    <x v="807"/>
    <d v="2017-03-01T02:00:00"/>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x v="4"/>
    <s v="rock"/>
    <x v="808"/>
    <d v="2014-12-22T04:59:00"/>
  </r>
  <r>
    <x v="809"/>
    <s v="Peter's New Album!!"/>
    <s v="Acknowledged songwriter looking to record album of new songs to secure a Publishing Contract"/>
    <n v="4000"/>
    <n v="4151"/>
    <x v="0"/>
    <s v="US"/>
    <s v="USD"/>
    <n v="1390161630"/>
    <n v="1387569630"/>
    <b v="0"/>
    <x v="47"/>
    <b v="1"/>
    <s v="music/rock"/>
    <n v="1.03775"/>
    <n v="79.82692307692308"/>
    <x v="4"/>
    <s v="rock"/>
    <x v="809"/>
    <d v="2014-01-19T20:00:30"/>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x v="811"/>
    <s v="Love Water Tour"/>
    <s v="We need your financial support to cover the tour costs!  (Sound, lights, travel, stage design)"/>
    <n v="1000"/>
    <n v="1040"/>
    <x v="0"/>
    <s v="US"/>
    <s v="USD"/>
    <n v="1373475120"/>
    <n v="1371569202"/>
    <b v="0"/>
    <x v="8"/>
    <b v="1"/>
    <s v="music/rock"/>
    <n v="1.04"/>
    <n v="86.666666666666671"/>
    <x v="4"/>
    <s v="rock"/>
    <x v="811"/>
    <d v="2013-07-10T16:52:00"/>
  </r>
  <r>
    <x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d v="2013-03-01T13:58:00"/>
  </r>
  <r>
    <x v="813"/>
    <s v="Rules of Civility and Decent Behavior"/>
    <s v="A pre order campaign to fund the pressing of our second full length vinyl LP"/>
    <n v="1500"/>
    <n v="2399.94"/>
    <x v="0"/>
    <s v="US"/>
    <s v="USD"/>
    <n v="1342825365"/>
    <n v="1340233365"/>
    <b v="0"/>
    <x v="93"/>
    <b v="1"/>
    <s v="music/rock"/>
    <n v="1.59996"/>
    <n v="24.999375000000001"/>
    <x v="4"/>
    <s v="rock"/>
    <x v="813"/>
    <d v="2012-07-20T23:02:45"/>
  </r>
  <r>
    <x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d v="2011-05-31T18:04:00"/>
  </r>
  <r>
    <x v="815"/>
    <s v="Some Late Help for The Early Reset"/>
    <s v="Be a part of helping The Early Reset finish their new 7 song EP."/>
    <n v="4000"/>
    <n v="4280"/>
    <x v="0"/>
    <s v="US"/>
    <s v="USD"/>
    <n v="1414879303"/>
    <n v="1412287303"/>
    <b v="0"/>
    <x v="68"/>
    <b v="1"/>
    <s v="music/rock"/>
    <n v="1.07"/>
    <n v="99.534883720930239"/>
    <x v="4"/>
    <s v="rock"/>
    <x v="815"/>
    <d v="2014-11-01T22:01:43"/>
  </r>
  <r>
    <x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x v="819"/>
    <s v="Winter Tour"/>
    <s v="We are touring the Southeast in support of our new EP"/>
    <n v="400"/>
    <n v="435"/>
    <x v="0"/>
    <s v="US"/>
    <s v="USD"/>
    <n v="1387601040"/>
    <n v="1386806254"/>
    <b v="0"/>
    <x v="25"/>
    <b v="1"/>
    <s v="music/rock"/>
    <n v="1.0874999999999999"/>
    <n v="31.071428571428573"/>
    <x v="4"/>
    <s v="rock"/>
    <x v="819"/>
    <d v="2013-12-21T04:44:00"/>
  </r>
  <r>
    <x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x v="4"/>
    <s v="rock"/>
    <x v="820"/>
    <d v="2014-06-09T05:00:00"/>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x v="4"/>
    <s v="rock"/>
    <x v="821"/>
    <d v="2015-05-04T04:01:00"/>
  </r>
  <r>
    <x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x v="823"/>
    <s v="Debut Album"/>
    <s v="Eyes For Fire is finally ready to release their Debut Album but we need YOU to help us put the final touches on it."/>
    <n v="800"/>
    <n v="1436"/>
    <x v="0"/>
    <s v="US"/>
    <s v="USD"/>
    <n v="1427062852"/>
    <n v="1424474452"/>
    <b v="0"/>
    <x v="51"/>
    <b v="1"/>
    <s v="music/rock"/>
    <n v="1.7949999999999999"/>
    <n v="43.515151515151516"/>
    <x v="4"/>
    <s v="rock"/>
    <x v="823"/>
    <d v="2015-03-22T22:20:52"/>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x v="825"/>
    <s v="KILL FREEMAN"/>
    <s v="Kickstarting Kill Freeman independently. Help fund the New Record, Video and Live Shows."/>
    <n v="12500"/>
    <n v="12554"/>
    <x v="0"/>
    <s v="US"/>
    <s v="USD"/>
    <n v="1351495284"/>
    <n v="1349335284"/>
    <b v="0"/>
    <x v="221"/>
    <b v="1"/>
    <s v="music/rock"/>
    <n v="1.0043200000000001"/>
    <n v="126.8080808080808"/>
    <x v="4"/>
    <s v="rock"/>
    <x v="825"/>
    <d v="2012-10-29T07:21:24"/>
  </r>
  <r>
    <x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x v="4"/>
    <s v="rock"/>
    <x v="826"/>
    <d v="2012-03-25T23:55:30"/>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x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x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x v="831"/>
    <s v="Let The 7Horse Run!"/>
    <s v="7Horse is a new band with a self-funded album and a show they want to rock in your town!"/>
    <n v="1500"/>
    <n v="3500"/>
    <x v="0"/>
    <s v="US"/>
    <s v="USD"/>
    <n v="1335540694"/>
    <n v="1332948694"/>
    <b v="0"/>
    <x v="9"/>
    <b v="1"/>
    <s v="music/rock"/>
    <n v="2.3333333333333335"/>
    <n v="175"/>
    <x v="4"/>
    <s v="rock"/>
    <x v="831"/>
    <d v="2012-04-27T15:31:34"/>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d v="2012-01-21T08:13:00"/>
  </r>
  <r>
    <x v="833"/>
    <s v="Ragman Rolls"/>
    <s v="This is an American rock album."/>
    <n v="6000"/>
    <n v="6100"/>
    <x v="0"/>
    <s v="US"/>
    <s v="USD"/>
    <n v="1397941475"/>
    <n v="1395349475"/>
    <b v="0"/>
    <x v="14"/>
    <b v="1"/>
    <s v="music/rock"/>
    <n v="1.0166666666666666"/>
    <n v="148.78048780487805"/>
    <x v="4"/>
    <s v="rock"/>
    <x v="833"/>
    <d v="2014-04-19T21:04:35"/>
  </r>
  <r>
    <x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x v="4"/>
    <s v="rock"/>
    <x v="834"/>
    <d v="2013-07-01T03:59:00"/>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x v="836"/>
    <s v="DESMADRE Full Album + Press Kit"/>
    <s v="An album you can bring home to mom."/>
    <n v="5000"/>
    <n v="5046.5200000000004"/>
    <x v="0"/>
    <s v="US"/>
    <s v="USD"/>
    <n v="1381108918"/>
    <n v="1378516918"/>
    <b v="0"/>
    <x v="67"/>
    <b v="1"/>
    <s v="music/rock"/>
    <n v="1.009304"/>
    <n v="109.70695652173914"/>
    <x v="4"/>
    <s v="rock"/>
    <x v="836"/>
    <d v="2013-10-07T01:21:58"/>
  </r>
  <r>
    <x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x v="839"/>
    <s v="The Waffle Stompers - We'll Never Die"/>
    <s v="The Waffle Stompers need your support to keep doing what we love--go on tour, make music and music videos."/>
    <n v="5000"/>
    <n v="5830.83"/>
    <x v="0"/>
    <s v="US"/>
    <s v="USD"/>
    <n v="1348337956"/>
    <n v="1345745956"/>
    <b v="0"/>
    <x v="93"/>
    <b v="1"/>
    <s v="music/rock"/>
    <n v="1.166166"/>
    <n v="60.737812499999997"/>
    <x v="4"/>
    <s v="rock"/>
    <x v="839"/>
    <d v="2012-09-22T18:19:16"/>
  </r>
  <r>
    <x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x v="4"/>
    <s v="metal"/>
    <x v="840"/>
    <d v="2016-09-24T05:26:27"/>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d v="2013-10-14T03:59:00"/>
  </r>
  <r>
    <x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d v="2016-12-08T08:00:00"/>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d v="2014-11-01T04:59:00"/>
  </r>
  <r>
    <x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x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x v="847"/>
    <s v="CENTROPYMUSIC"/>
    <s v="MUSIC WITH MEANING!  MUSIC THAT MATTERS!!!"/>
    <n v="10"/>
    <n v="10"/>
    <x v="0"/>
    <s v="US"/>
    <s v="USD"/>
    <n v="1436555376"/>
    <n v="1433963376"/>
    <b v="0"/>
    <x v="29"/>
    <b v="1"/>
    <s v="music/metal"/>
    <n v="1"/>
    <n v="10"/>
    <x v="4"/>
    <s v="metal"/>
    <x v="847"/>
    <d v="2015-07-10T19:09:36"/>
  </r>
  <r>
    <x v="848"/>
    <s v="God Am"/>
    <s v="God Am, a Grunge/Doom metal band, who have been trying to fund the production of our EP to bring you a unique aural assault."/>
    <n v="300"/>
    <n v="300"/>
    <x v="0"/>
    <s v="US"/>
    <s v="USD"/>
    <n v="1429038033"/>
    <n v="1426446033"/>
    <b v="0"/>
    <x v="38"/>
    <b v="1"/>
    <s v="music/metal"/>
    <n v="1"/>
    <n v="18.75"/>
    <x v="4"/>
    <s v="metal"/>
    <x v="848"/>
    <d v="2015-04-14T19:00:33"/>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d v="2015-03-16T02:34:24"/>
  </r>
  <r>
    <x v="850"/>
    <s v="Yet Further: Sioum's Second Full-Length Album"/>
    <s v="Help Chicago-based instrumental group Sioum complete the production of their 2nd full-length album."/>
    <n v="4000"/>
    <n v="6207"/>
    <x v="0"/>
    <s v="US"/>
    <s v="USD"/>
    <n v="1461560340"/>
    <n v="1458762717"/>
    <b v="0"/>
    <x v="182"/>
    <b v="1"/>
    <s v="music/metal"/>
    <n v="1.55175"/>
    <n v="46.669172932330824"/>
    <x v="4"/>
    <s v="metal"/>
    <x v="850"/>
    <d v="2016-04-25T04:59:00"/>
  </r>
  <r>
    <x v="851"/>
    <s v="M.F.Crew, 1er Album &quot;First Ride&quot;"/>
    <s v="Salut, nous c'est M.F.Crew, on a besoin de vous pour produire notre premier album &quot;First Ride&quot; ! :)"/>
    <n v="2000"/>
    <n v="2609"/>
    <x v="0"/>
    <s v="FR"/>
    <s v="EUR"/>
    <n v="1469994300"/>
    <n v="1464815253"/>
    <b v="0"/>
    <x v="16"/>
    <b v="1"/>
    <s v="music/metal"/>
    <n v="1.3045"/>
    <n v="37.271428571428572"/>
    <x v="4"/>
    <s v="metal"/>
    <x v="851"/>
    <d v="2016-07-31T19:45:00"/>
  </r>
  <r>
    <x v="852"/>
    <s v="Covers Album - Limited Vinyl Pressing"/>
    <s v="Limited edition 2x12&quot; vinyl pressing of our latest album &quot;Who Do You Think We Are?&quot;"/>
    <n v="3500"/>
    <n v="3674"/>
    <x v="0"/>
    <s v="US"/>
    <s v="USD"/>
    <n v="1477342800"/>
    <n v="1476386395"/>
    <b v="0"/>
    <x v="95"/>
    <b v="1"/>
    <s v="music/metal"/>
    <n v="1.0497142857142858"/>
    <n v="59.258064516129032"/>
    <x v="4"/>
    <s v="metal"/>
    <x v="852"/>
    <d v="2016-10-24T21:00:00"/>
  </r>
  <r>
    <x v="853"/>
    <s v="sloggoth"/>
    <s v="Help release a CD of sloggoth's first album &quot;sloggoth&quot;.  All contributors of $5 or more get a CD when the goal is met!"/>
    <n v="300"/>
    <n v="300"/>
    <x v="0"/>
    <s v="US"/>
    <s v="USD"/>
    <n v="1424116709"/>
    <n v="1421524709"/>
    <b v="0"/>
    <x v="73"/>
    <b v="1"/>
    <s v="music/metal"/>
    <n v="1"/>
    <n v="30"/>
    <x v="4"/>
    <s v="metal"/>
    <x v="853"/>
    <d v="2015-02-16T19:58:29"/>
  </r>
  <r>
    <x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x v="4"/>
    <s v="metal"/>
    <x v="854"/>
    <d v="2016-12-28T05:05:46"/>
  </r>
  <r>
    <x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d v="2016-10-25T19:00:00"/>
  </r>
  <r>
    <x v="857"/>
    <s v="A Reason To Breathe - DEBUT ALBUM"/>
    <s v="Modern Post-Hardcore/Electro music (Hardstyle, EDM, Trap, Dubstep, Dembow, House)."/>
    <n v="1200"/>
    <n v="1200"/>
    <x v="0"/>
    <s v="ES"/>
    <s v="EUR"/>
    <n v="1448463431"/>
    <n v="1444831031"/>
    <b v="0"/>
    <x v="54"/>
    <b v="1"/>
    <s v="music/metal"/>
    <n v="1"/>
    <n v="50"/>
    <x v="4"/>
    <s v="metal"/>
    <x v="857"/>
    <d v="2015-11-25T14:57:11"/>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d v="2015-04-15T22:59:00"/>
  </r>
  <r>
    <x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d v="2013-11-22T12:35:13"/>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x v="4"/>
    <s v="jazz"/>
    <x v="861"/>
    <d v="2016-09-16T23:10:04"/>
  </r>
  <r>
    <x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x v="4"/>
    <s v="jazz"/>
    <x v="862"/>
    <d v="2013-11-11T14:19:08"/>
  </r>
  <r>
    <x v="863"/>
    <s v="Help Fund Jason's Debut Jazz CD &quot;Exodus&quot;"/>
    <s v="I'm making the move from a side man in local groups to the leader with this debut jazz CD project."/>
    <n v="2000"/>
    <n v="90"/>
    <x v="2"/>
    <s v="US"/>
    <s v="USD"/>
    <n v="1329014966"/>
    <n v="1326422966"/>
    <b v="0"/>
    <x v="81"/>
    <b v="0"/>
    <s v="music/jazz"/>
    <n v="4.4999999999999998E-2"/>
    <n v="18"/>
    <x v="4"/>
    <s v="jazz"/>
    <x v="863"/>
    <d v="2012-02-12T02:49:26"/>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d v="2013-10-16T09:59:00"/>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x v="4"/>
    <s v="jazz"/>
    <x v="865"/>
    <d v="2013-01-16T18:33:17"/>
  </r>
  <r>
    <x v="866"/>
    <s v="California Dreamin' Tour 2015"/>
    <s v="Drivetime heads to Cali for summer tour supported by @Smoothjazz.com &amp; @JJZPhilly  #Spaghettini #The Roxy"/>
    <n v="3500"/>
    <n v="640"/>
    <x v="2"/>
    <s v="US"/>
    <s v="USD"/>
    <n v="1425136200"/>
    <n v="1421853518"/>
    <b v="0"/>
    <x v="202"/>
    <b v="0"/>
    <s v="music/jazz"/>
    <n v="0.18285714285714286"/>
    <n v="58.18181818181818"/>
    <x v="4"/>
    <s v="jazz"/>
    <x v="866"/>
    <d v="2015-02-28T15:10:00"/>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x v="4"/>
    <s v="jazz"/>
    <x v="867"/>
    <d v="2009-12-01T04:59:00"/>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x v="4"/>
    <s v="jazz"/>
    <x v="868"/>
    <d v="2014-01-07T00:39:58"/>
  </r>
  <r>
    <x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d v="2013-04-08T19:17:37"/>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d v="2013-11-29T14:28:15"/>
  </r>
  <r>
    <x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x v="4"/>
    <s v="jazz"/>
    <x v="872"/>
    <d v="2011-03-10T19:48:47"/>
  </r>
  <r>
    <x v="873"/>
    <s v="The Dreamer-An Original Jazz CD"/>
    <s v="Fall in love with &quot;The Dreamer&quot;, new original music from trumpeter Freddie Dunn!"/>
    <n v="3500"/>
    <n v="45"/>
    <x v="2"/>
    <s v="US"/>
    <s v="USD"/>
    <n v="1352610040"/>
    <n v="1349150440"/>
    <b v="0"/>
    <x v="81"/>
    <b v="0"/>
    <s v="music/jazz"/>
    <n v="1.2857142857142857E-2"/>
    <n v="9"/>
    <x v="4"/>
    <s v="jazz"/>
    <x v="873"/>
    <d v="2012-11-11T05:00:40"/>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d v="2013-05-04T14:00:34"/>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s v="No Backers"/>
    <x v="4"/>
    <s v="jazz"/>
    <x v="875"/>
    <d v="2015-09-21T17:22:11"/>
  </r>
  <r>
    <x v="876"/>
    <s v="Sound Of Dobells"/>
    <s v="What was the greatest record shop ever?  DOBELLS!"/>
    <n v="3152"/>
    <n v="1286"/>
    <x v="2"/>
    <s v="GB"/>
    <s v="GBP"/>
    <n v="1359978927"/>
    <n v="1357127727"/>
    <b v="0"/>
    <x v="43"/>
    <b v="0"/>
    <s v="music/jazz"/>
    <n v="0.40799492385786801"/>
    <n v="28.577777777777779"/>
    <x v="4"/>
    <s v="jazz"/>
    <x v="876"/>
    <d v="2013-02-04T11:55:27"/>
  </r>
  <r>
    <x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d v="2013-12-19T18:56:00"/>
  </r>
  <r>
    <x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d v="2012-05-29T19:55:05"/>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d v="2012-10-30T07:42:18"/>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d v="2011-09-06T20:39:10"/>
  </r>
  <r>
    <x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x v="4"/>
    <s v="indie rock"/>
    <x v="883"/>
    <d v="2016-03-02T22:27:15"/>
  </r>
  <r>
    <x v="884"/>
    <s v="Angwish &quot;I Wanna Be Your Monkey&quot; Music Video"/>
    <s v="We need to hire an animal trainer to have a chimpanzee actor perform in our music video with us!"/>
    <n v="2000"/>
    <n v="20"/>
    <x v="2"/>
    <s v="US"/>
    <s v="USD"/>
    <n v="1336789860"/>
    <n v="1331666146"/>
    <b v="0"/>
    <x v="84"/>
    <b v="0"/>
    <s v="music/indie rock"/>
    <n v="0.01"/>
    <n v="10"/>
    <x v="4"/>
    <s v="indie rock"/>
    <x v="884"/>
    <d v="2012-05-12T02:31:00"/>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x v="4"/>
    <s v="indie rock"/>
    <x v="885"/>
    <d v="2016-12-30T22:35:11"/>
  </r>
  <r>
    <x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d v="2016-09-15T20:53:33"/>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s v="No Backers"/>
    <x v="4"/>
    <s v="indie rock"/>
    <x v="887"/>
    <d v="2012-05-27T23:00:55"/>
  </r>
  <r>
    <x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d v="2014-10-05T18:49:03"/>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d v="2013-11-21T17:46:19"/>
  </r>
  <r>
    <x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d v="2014-08-21T00:45:30"/>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d v="2010-08-01T04:00:00"/>
  </r>
  <r>
    <x v="893"/>
    <s v="The Big Band Theory Music Festival"/>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d v="2016-06-05T23:33:30"/>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d v="2010-10-25T03:03:49"/>
  </r>
  <r>
    <x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x v="4"/>
    <s v="indie rock"/>
    <x v="896"/>
    <d v="2015-08-28T04:00:00"/>
  </r>
  <r>
    <x v="897"/>
    <s v="Park XXVII Album Release"/>
    <s v="Park XXVII is putting together an album of up and coming Georgia bands. We need money to fund the recording/production costs of this cd"/>
    <n v="3000"/>
    <n v="0"/>
    <x v="2"/>
    <s v="US"/>
    <s v="USD"/>
    <n v="1354123908"/>
    <n v="1351528308"/>
    <b v="0"/>
    <x v="78"/>
    <b v="0"/>
    <s v="music/indie rock"/>
    <n v="0"/>
    <s v="No Backers"/>
    <x v="4"/>
    <s v="indie rock"/>
    <x v="897"/>
    <d v="2012-11-28T17:31:48"/>
  </r>
  <r>
    <x v="898"/>
    <s v="Foundations: 12 Songs in 2012"/>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x v="899"/>
    <s v="Lets get 48/14 pressed!!!"/>
    <s v="Lets get 48/14 pressed and in your cd players,ipods,blogs, and facebook status'. Lets get it everywhere!"/>
    <n v="750"/>
    <n v="280"/>
    <x v="2"/>
    <s v="US"/>
    <s v="USD"/>
    <n v="1306549362"/>
    <n v="1302661362"/>
    <b v="0"/>
    <x v="22"/>
    <b v="0"/>
    <s v="music/indie rock"/>
    <n v="0.37333333333333335"/>
    <n v="35"/>
    <x v="4"/>
    <s v="indie rock"/>
    <x v="899"/>
    <d v="2011-05-28T02:22:42"/>
  </r>
  <r>
    <x v="900"/>
    <s v="Project Revive: Protecting the Creative Impulse"/>
    <s v="With Project Revive, I aim to protect and nurture the creative impulse through music."/>
    <n v="5000"/>
    <n v="21"/>
    <x v="2"/>
    <s v="US"/>
    <s v="USD"/>
    <n v="1459365802"/>
    <n v="1456777402"/>
    <b v="0"/>
    <x v="84"/>
    <b v="0"/>
    <s v="music/jazz"/>
    <n v="4.1999999999999997E-3"/>
    <n v="10.5"/>
    <x v="4"/>
    <s v="jazz"/>
    <x v="900"/>
    <d v="2016-03-30T19:23:22"/>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s v="No Backers"/>
    <x v="4"/>
    <s v="jazz"/>
    <x v="901"/>
    <d v="2010-06-08T19:11:00"/>
  </r>
  <r>
    <x v="902"/>
    <s v="MISTER BROWN"/>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x v="903"/>
    <s v="U City Jazz Festival, St. Louis, MO"/>
    <s v="The U City Jazz Festival is offered for free to the community and features the best jazz talent from the midwest."/>
    <n v="5000"/>
    <n v="160"/>
    <x v="2"/>
    <s v="US"/>
    <s v="USD"/>
    <n v="1348367100"/>
    <n v="1346180780"/>
    <b v="0"/>
    <x v="80"/>
    <b v="0"/>
    <s v="music/jazz"/>
    <n v="3.2000000000000001E-2"/>
    <n v="40"/>
    <x v="4"/>
    <s v="jazz"/>
    <x v="903"/>
    <d v="2012-09-23T02:25:00"/>
  </r>
  <r>
    <x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d v="2016-01-03T01:55:37"/>
  </r>
  <r>
    <x v="905"/>
    <s v="Jazz For Everyone!"/>
    <s v="Working hard to get into the studio to record, produce, and edit my break out CD. I hope to realize my vision!"/>
    <n v="6500"/>
    <n v="196"/>
    <x v="2"/>
    <s v="US"/>
    <s v="USD"/>
    <n v="1295847926"/>
    <n v="1290663926"/>
    <b v="0"/>
    <x v="79"/>
    <b v="0"/>
    <s v="music/jazz"/>
    <n v="3.0153846153846153E-2"/>
    <n v="32.666666666666664"/>
    <x v="4"/>
    <s v="jazz"/>
    <x v="905"/>
    <d v="2011-01-24T05:45:26"/>
  </r>
  <r>
    <x v="906"/>
    <s v="24th Music Presents Channeling Motown (Live)"/>
    <s v="The DMV's most respected saxophonist pay tribute to Motown."/>
    <n v="15000"/>
    <n v="0"/>
    <x v="2"/>
    <s v="US"/>
    <s v="USD"/>
    <n v="1394681590"/>
    <n v="1392093190"/>
    <b v="0"/>
    <x v="78"/>
    <b v="0"/>
    <s v="music/jazz"/>
    <n v="0"/>
    <s v="No Backers"/>
    <x v="4"/>
    <s v="jazz"/>
    <x v="906"/>
    <d v="2014-03-13T03:33:10"/>
  </r>
  <r>
    <x v="907"/>
    <s v="Greg Chambers Saxophone CD"/>
    <s v="Greg Chambers' self-titled CD needs support for post production, replication, and promotion."/>
    <n v="2900"/>
    <n v="0"/>
    <x v="2"/>
    <s v="US"/>
    <s v="USD"/>
    <n v="1315715823"/>
    <n v="1313123823"/>
    <b v="0"/>
    <x v="78"/>
    <b v="0"/>
    <s v="music/jazz"/>
    <n v="0"/>
    <s v="No Backers"/>
    <x v="4"/>
    <s v="jazz"/>
    <x v="907"/>
    <d v="2011-09-11T04:37:03"/>
  </r>
  <r>
    <x v="908"/>
    <s v="Help Tony Copeland and get free cd's and mp3's"/>
    <s v="This project is designed to help protect the environment by using Eco-friendly product packaging."/>
    <n v="2500"/>
    <n v="0"/>
    <x v="2"/>
    <s v="US"/>
    <s v="USD"/>
    <n v="1280206740"/>
    <n v="1276283655"/>
    <b v="0"/>
    <x v="78"/>
    <b v="0"/>
    <s v="music/jazz"/>
    <n v="0"/>
    <s v="No Backers"/>
    <x v="4"/>
    <s v="jazz"/>
    <x v="908"/>
    <d v="2010-07-27T04:59:00"/>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x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x v="4"/>
    <s v="jazz"/>
    <x v="910"/>
    <d v="2017-03-03T13:05:19"/>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s v="No Backers"/>
    <x v="4"/>
    <s v="jazz"/>
    <x v="911"/>
    <d v="2014-01-24T00:07:25"/>
  </r>
  <r>
    <x v="912"/>
    <s v="Triad a new album by James Murrell"/>
    <s v="My new album will be called Triad, an album of original music performed by me &amp; guest musical artists."/>
    <n v="3500"/>
    <n v="30"/>
    <x v="2"/>
    <s v="US"/>
    <s v="USD"/>
    <n v="1355197047"/>
    <n v="1350009447"/>
    <b v="0"/>
    <x v="84"/>
    <b v="0"/>
    <s v="music/jazz"/>
    <n v="8.5714285714285719E-3"/>
    <n v="15"/>
    <x v="4"/>
    <s v="jazz"/>
    <x v="912"/>
    <d v="2012-12-11T03:37:27"/>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d v="2012-05-05T03:20:19"/>
  </r>
  <r>
    <x v="914"/>
    <s v="Soul Of Man Video Project"/>
    <s v="This project is for the making of a music video. All funds will go towards production costs for this event only."/>
    <n v="1500"/>
    <n v="0"/>
    <x v="2"/>
    <s v="US"/>
    <s v="USD"/>
    <n v="1345918747"/>
    <n v="1343326747"/>
    <b v="0"/>
    <x v="78"/>
    <b v="0"/>
    <s v="music/jazz"/>
    <n v="0"/>
    <s v="No Backers"/>
    <x v="4"/>
    <s v="jazz"/>
    <x v="914"/>
    <d v="2012-08-25T18:19:07"/>
  </r>
  <r>
    <x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x v="4"/>
    <s v="jazz"/>
    <x v="915"/>
    <d v="2012-03-01T04:59:00"/>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s v="No Backers"/>
    <x v="4"/>
    <s v="jazz"/>
    <x v="916"/>
    <d v="2010-10-22T05:00:00"/>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d v="2014-12-01T22:59:21"/>
  </r>
  <r>
    <x v="919"/>
    <s v="Jazz CD:  Out of The Blue"/>
    <s v="Cool jazz with a New Orleans flavor."/>
    <n v="20000"/>
    <n v="100"/>
    <x v="2"/>
    <s v="US"/>
    <s v="USD"/>
    <n v="1355930645"/>
    <n v="1352906645"/>
    <b v="0"/>
    <x v="29"/>
    <b v="0"/>
    <s v="music/jazz"/>
    <n v="5.0000000000000001E-3"/>
    <n v="100"/>
    <x v="4"/>
    <s v="jazz"/>
    <x v="919"/>
    <d v="2012-12-19T15:24:05"/>
  </r>
  <r>
    <x v="920"/>
    <s v="MIAMI JAZZ PROJECT: TEST OF TIME RECORDING"/>
    <s v="Miami club band records powerhouse fusion album. You don't have to be a musician to understand the sound of jazz."/>
    <n v="5500"/>
    <n v="0"/>
    <x v="2"/>
    <s v="US"/>
    <s v="USD"/>
    <n v="1384448822"/>
    <n v="1381853222"/>
    <b v="0"/>
    <x v="78"/>
    <b v="0"/>
    <s v="music/jazz"/>
    <n v="0"/>
    <s v="No Backers"/>
    <x v="4"/>
    <s v="jazz"/>
    <x v="920"/>
    <d v="2013-11-14T17:07:02"/>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x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x v="4"/>
    <s v="jazz"/>
    <x v="922"/>
    <d v="2014-10-01T12:43:13"/>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x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x v="4"/>
    <s v="jazz"/>
    <x v="925"/>
    <d v="2013-11-27T22:08:31"/>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s v="No Backers"/>
    <x v="4"/>
    <s v="jazz"/>
    <x v="926"/>
    <d v="2010-07-08T22:40:00"/>
  </r>
  <r>
    <x v="927"/>
    <s v="JETRO DA SILVA FUNK PROJECT"/>
    <s v="Studio CD/DVD Solo project of Pianist &amp; Keyboardist Jetro da Silva"/>
    <n v="20000"/>
    <n v="0"/>
    <x v="2"/>
    <s v="US"/>
    <s v="USD"/>
    <n v="1337024695"/>
    <n v="1334432695"/>
    <b v="0"/>
    <x v="78"/>
    <b v="0"/>
    <s v="music/jazz"/>
    <n v="0"/>
    <s v="No Backers"/>
    <x v="4"/>
    <s v="jazz"/>
    <x v="927"/>
    <d v="2012-05-14T19:44:55"/>
  </r>
  <r>
    <x v="928"/>
    <s v="In a Jazzy Motown"/>
    <s v="A real Motown Backup singer on 22 gold and platinum albums headlines her own Jazz CD of Motown songs."/>
    <n v="14500"/>
    <n v="1575"/>
    <x v="2"/>
    <s v="US"/>
    <s v="USD"/>
    <n v="1353196800"/>
    <n v="1348864913"/>
    <b v="0"/>
    <x v="33"/>
    <b v="0"/>
    <s v="music/jazz"/>
    <n v="0.10862068965517241"/>
    <n v="56.25"/>
    <x v="4"/>
    <s v="jazz"/>
    <x v="928"/>
    <d v="2012-11-18T00:00:00"/>
  </r>
  <r>
    <x v="929"/>
    <s v="EXPERIMENTAL JAZZ STUDIO RECORDING"/>
    <s v="I am searching for monetary funding to go into a good recording studio and record experimental intuitive improv jazz."/>
    <n v="500"/>
    <n v="0"/>
    <x v="2"/>
    <s v="US"/>
    <s v="USD"/>
    <n v="1333946569"/>
    <n v="1331358169"/>
    <b v="0"/>
    <x v="78"/>
    <b v="0"/>
    <s v="music/jazz"/>
    <n v="0"/>
    <s v="No Backers"/>
    <x v="4"/>
    <s v="jazz"/>
    <x v="929"/>
    <d v="2012-04-09T04:42:49"/>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d v="2010-06-25T21:32:00"/>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x v="4"/>
    <s v="jazz"/>
    <x v="931"/>
    <d v="2014-03-16T22:00:00"/>
  </r>
  <r>
    <x v="932"/>
    <s v="Mandy Harvey Christmas Album"/>
    <s v="Help me to create my 3rd album, a Christmas CD with 16 Holiday/Original favorites!"/>
    <n v="9500"/>
    <n v="1381"/>
    <x v="2"/>
    <s v="US"/>
    <s v="USD"/>
    <n v="1363990545"/>
    <n v="1360106145"/>
    <b v="0"/>
    <x v="209"/>
    <b v="0"/>
    <s v="music/jazz"/>
    <n v="0.14536842105263159"/>
    <n v="46.033333333333331"/>
    <x v="4"/>
    <s v="jazz"/>
    <x v="932"/>
    <d v="2013-03-22T22:15:45"/>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x v="4"/>
    <s v="jazz"/>
    <x v="933"/>
    <d v="2014-05-12T04:03:29"/>
  </r>
  <r>
    <x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d v="2014-05-04T06:00:00"/>
  </r>
  <r>
    <x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x v="4"/>
    <s v="jazz"/>
    <x v="935"/>
    <d v="2016-01-29T08:00:29"/>
  </r>
  <r>
    <x v="936"/>
    <s v="Jazz Singer, Marti Mendenhall Live Concert Recording"/>
    <s v="A CD of a live Jazz concert featuring Marti Mendenhall, George Mitchell, Scott Steed and Todd Strait."/>
    <n v="1400"/>
    <n v="0"/>
    <x v="2"/>
    <s v="US"/>
    <s v="USD"/>
    <n v="1326916800"/>
    <n v="1323131689"/>
    <b v="0"/>
    <x v="78"/>
    <b v="0"/>
    <s v="music/jazz"/>
    <n v="0"/>
    <s v="No Backers"/>
    <x v="4"/>
    <s v="jazz"/>
    <x v="936"/>
    <d v="2012-01-18T20:00:00"/>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x v="4"/>
    <s v="jazz"/>
    <x v="937"/>
    <d v="2013-11-03T20:09:17"/>
  </r>
  <r>
    <x v="938"/>
    <s v="Celebrating American Jazz &amp; Soul Music"/>
    <s v="Creating new avenues of exposure for young Jazz &amp; Soul artists_x000a_to express their Art of Music."/>
    <n v="7000"/>
    <n v="25"/>
    <x v="2"/>
    <s v="US"/>
    <s v="USD"/>
    <n v="1346585448"/>
    <n v="1343993448"/>
    <b v="0"/>
    <x v="29"/>
    <b v="0"/>
    <s v="music/jazz"/>
    <n v="3.5714285714285713E-3"/>
    <n v="25"/>
    <x v="4"/>
    <s v="jazz"/>
    <x v="938"/>
    <d v="2012-09-02T11:30:48"/>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x v="4"/>
    <s v="jazz"/>
    <x v="939"/>
    <d v="2013-06-30T19:58:00"/>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d v="2015-08-11T00:12:06"/>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d v="2017-02-10T02:19:05"/>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d v="2016-02-18T20:14:20"/>
  </r>
  <r>
    <x v="943"/>
    <s v="SleepMode"/>
    <s v="A mask for home or travel that will give you the best, undisturbed sleep of your life."/>
    <n v="3000"/>
    <n v="289"/>
    <x v="2"/>
    <s v="US"/>
    <s v="USD"/>
    <n v="1480438905"/>
    <n v="1477843305"/>
    <b v="0"/>
    <x v="8"/>
    <b v="0"/>
    <s v="technology/wearables"/>
    <n v="9.633333333333334E-2"/>
    <n v="24.083333333333332"/>
    <x v="2"/>
    <s v="wearables"/>
    <x v="943"/>
    <d v="2016-11-29T17:01:45"/>
  </r>
  <r>
    <x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d v="2016-04-18T14:00:00"/>
  </r>
  <r>
    <x v="945"/>
    <s v="CT BAND"/>
    <s v="Make your watch Smart ! CT Band is an ultra-thin, high-tech smart watch-strap awarded twice at CES 2017 las vegas"/>
    <n v="100000"/>
    <n v="2484"/>
    <x v="2"/>
    <s v="FR"/>
    <s v="EUR"/>
    <n v="1487462340"/>
    <n v="1482958626"/>
    <b v="0"/>
    <x v="38"/>
    <b v="0"/>
    <s v="technology/wearables"/>
    <n v="2.4840000000000001E-2"/>
    <n v="155.25"/>
    <x v="2"/>
    <s v="wearables"/>
    <x v="945"/>
    <d v="2017-02-18T23:59:00"/>
  </r>
  <r>
    <x v="946"/>
    <s v="OmniTrade Apron"/>
    <s v="Soft edged-Hard working. The perfect wearable organization for the home and professional shop."/>
    <n v="15000"/>
    <n v="286"/>
    <x v="2"/>
    <s v="US"/>
    <s v="USD"/>
    <n v="1473444048"/>
    <n v="1470852048"/>
    <b v="0"/>
    <x v="81"/>
    <b v="0"/>
    <s v="technology/wearables"/>
    <n v="1.9066666666666666E-2"/>
    <n v="57.2"/>
    <x v="2"/>
    <s v="wearables"/>
    <x v="946"/>
    <d v="2016-09-09T18:00:48"/>
  </r>
  <r>
    <x v="947"/>
    <s v="PAKPOWER, The CCP Pack"/>
    <s v="The CCP Pack is a bag that charges your smartphones and tablets on the go! Also holds small important items. &quot;Never Without Power&quot;."/>
    <n v="850"/>
    <n v="0"/>
    <x v="2"/>
    <s v="US"/>
    <s v="USD"/>
    <n v="1467312306"/>
    <n v="1462128306"/>
    <b v="0"/>
    <x v="78"/>
    <b v="0"/>
    <s v="technology/wearables"/>
    <n v="0"/>
    <s v="No Backers"/>
    <x v="2"/>
    <s v="wearables"/>
    <x v="947"/>
    <d v="2016-06-30T18:45:06"/>
  </r>
  <r>
    <x v="948"/>
    <s v="Led Shirt - WiFi Controlled"/>
    <s v="T-Shirt with Led panel controlled by Android app over WiFi. _x000a_Multiple shirts, games, text, video effects support,"/>
    <n v="4000"/>
    <n v="480"/>
    <x v="2"/>
    <s v="NL"/>
    <s v="EUR"/>
    <n v="1457812364"/>
    <n v="1455220364"/>
    <b v="0"/>
    <x v="22"/>
    <b v="0"/>
    <s v="technology/wearables"/>
    <n v="0.12"/>
    <n v="60"/>
    <x v="2"/>
    <s v="wearables"/>
    <x v="948"/>
    <d v="2016-03-12T19:52:44"/>
  </r>
  <r>
    <x v="949"/>
    <s v="INBED"/>
    <s v="Der INBED ist ein innovatives Multisensor-Wearable fÃ¼r die SturzprÃ¤vention motorisch eingeschrÃ¤nkter Personen."/>
    <n v="20000"/>
    <n v="273"/>
    <x v="2"/>
    <s v="DE"/>
    <s v="EUR"/>
    <n v="1456016576"/>
    <n v="1450832576"/>
    <b v="0"/>
    <x v="63"/>
    <b v="0"/>
    <s v="technology/wearables"/>
    <n v="1.3650000000000001E-2"/>
    <n v="39"/>
    <x v="2"/>
    <s v="wearables"/>
    <x v="949"/>
    <d v="2016-02-21T01:02:56"/>
  </r>
  <r>
    <x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d v="2016-01-17T18:01:01"/>
  </r>
  <r>
    <x v="951"/>
    <s v="Smart Harness"/>
    <s v="Revolutionizing the way we walk our dogs!"/>
    <n v="50000"/>
    <n v="19195"/>
    <x v="2"/>
    <s v="US"/>
    <s v="USD"/>
    <n v="1465054872"/>
    <n v="1461166872"/>
    <b v="0"/>
    <x v="212"/>
    <b v="0"/>
    <s v="technology/wearables"/>
    <n v="0.38390000000000002"/>
    <n v="158.63636363636363"/>
    <x v="2"/>
    <s v="wearables"/>
    <x v="951"/>
    <d v="2016-06-04T15:41:12"/>
  </r>
  <r>
    <x v="952"/>
    <s v="Audionoggin - Join the Earvolution"/>
    <s v="Audionoggin: Wireless personal surround sound for the athlete in everyone."/>
    <n v="49000"/>
    <n v="19572"/>
    <x v="2"/>
    <s v="US"/>
    <s v="USD"/>
    <n v="1479483812"/>
    <n v="1476888212"/>
    <b v="0"/>
    <x v="193"/>
    <b v="0"/>
    <s v="technology/wearables"/>
    <n v="0.39942857142857141"/>
    <n v="99.857142857142861"/>
    <x v="2"/>
    <s v="wearables"/>
    <x v="952"/>
    <d v="2016-11-18T15:43:32"/>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d v="2015-08-20T20:00:39"/>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d v="2016-09-13T07:05:00"/>
  </r>
  <r>
    <x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d v="2015-04-26T20:55:59"/>
  </r>
  <r>
    <x v="957"/>
    <s v="DUALBAND, the Leather NFC Smart Watch Band"/>
    <s v="A Leather Smart watch Band, that NEVER needs to be charged for only $37!"/>
    <n v="12000"/>
    <n v="233"/>
    <x v="2"/>
    <s v="US"/>
    <s v="USD"/>
    <n v="1479392133"/>
    <n v="1476710133"/>
    <b v="0"/>
    <x v="63"/>
    <b v="0"/>
    <s v="technology/wearables"/>
    <n v="1.9416666666666665E-2"/>
    <n v="33.285714285714285"/>
    <x v="2"/>
    <s v="wearables"/>
    <x v="957"/>
    <d v="2016-11-17T14:15:33"/>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d v="2015-04-10T04:59:00"/>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d v="2015-01-19T04:11:05"/>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d v="2017-03-14T14:02:35"/>
  </r>
  <r>
    <x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x v="2"/>
    <s v="wearables"/>
    <x v="961"/>
    <d v="2017-02-20T19:00:00"/>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d v="2016-02-11T17:05:53"/>
  </r>
  <r>
    <x v="963"/>
    <s v="The Ultimate Learning Center"/>
    <s v="WE are molding an educated, motivated, non violent GENERATION!"/>
    <n v="35000"/>
    <n v="377"/>
    <x v="2"/>
    <s v="US"/>
    <s v="USD"/>
    <n v="1476717319"/>
    <n v="1473693319"/>
    <b v="0"/>
    <x v="82"/>
    <b v="0"/>
    <s v="technology/wearables"/>
    <n v="1.0771428571428571E-2"/>
    <n v="41.888888888888886"/>
    <x v="2"/>
    <s v="wearables"/>
    <x v="963"/>
    <d v="2016-10-17T15:15:19"/>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d v="2015-09-01T15:05:19"/>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d v="2016-10-26T03:59:00"/>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x v="967"/>
    <s v="Better Beanie"/>
    <s v="Better Beanie is the new therapeutic wearable designed to assist you while keeping your hands free."/>
    <n v="20000"/>
    <n v="3562"/>
    <x v="2"/>
    <s v="US"/>
    <s v="USD"/>
    <n v="1461301574"/>
    <n v="1456121174"/>
    <b v="0"/>
    <x v="75"/>
    <b v="0"/>
    <s v="technology/wearables"/>
    <n v="0.17810000000000001"/>
    <n v="43.97530864197531"/>
    <x v="2"/>
    <s v="wearables"/>
    <x v="967"/>
    <d v="2016-04-22T05:06:14"/>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x v="2"/>
    <s v="wearables"/>
    <x v="968"/>
    <d v="2014-08-15T20:20:34"/>
  </r>
  <r>
    <x v="969"/>
    <s v="Make 100 | Geek &amp; Chic: Smart Safety Jewelry."/>
    <s v="Geek &amp; Chic Smart Jewelry Collection, Wearables Meet Style!"/>
    <n v="30000"/>
    <n v="14000"/>
    <x v="2"/>
    <s v="MX"/>
    <s v="MXN"/>
    <n v="1486624607"/>
    <n v="1483773407"/>
    <b v="0"/>
    <x v="202"/>
    <b v="0"/>
    <s v="technology/wearables"/>
    <n v="0.46666666666666667"/>
    <n v="1272.7272727272727"/>
    <x v="2"/>
    <s v="wearables"/>
    <x v="969"/>
    <d v="2017-02-09T07:16:47"/>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d v="2015-06-01T17:01:00"/>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x v="2"/>
    <s v="wearables"/>
    <x v="972"/>
    <d v="2014-09-04T06:59:00"/>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d v="2015-11-09T01:21:33"/>
  </r>
  <r>
    <x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d v="2016-03-25T16:59:16"/>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d v="2016-06-28T16:43:05"/>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d v="2015-08-14T01:24:57"/>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d v="2016-02-21T22:36:37"/>
  </r>
  <r>
    <x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d v="2016-02-25T07:25:01"/>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d v="2016-06-20T18:59:00"/>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d v="2014-11-30T22:42:02"/>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d v="2014-08-09T22:43:42"/>
  </r>
  <r>
    <x v="982"/>
    <s v="Smart 2-in-1 I-PHONE HANDLE/WALLETtm"/>
    <s v="revolutonary ultra-slim 2-in-1 Smart  2-in-1 I-PHONE handle/WALLETtm with 360 rotatiion"/>
    <n v="17500"/>
    <n v="3"/>
    <x v="2"/>
    <s v="US"/>
    <s v="USD"/>
    <n v="1475431486"/>
    <n v="1472839486"/>
    <b v="0"/>
    <x v="83"/>
    <b v="0"/>
    <s v="technology/wearables"/>
    <n v="1.7142857142857143E-4"/>
    <n v="1"/>
    <x v="2"/>
    <s v="wearables"/>
    <x v="982"/>
    <d v="2016-10-02T18:04:46"/>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d v="2016-08-23T20:54:00"/>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d v="2015-03-28T01:46:48"/>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d v="2015-12-31T23:00:00"/>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d v="2016-01-10T00:00:00"/>
  </r>
  <r>
    <x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d v="2014-06-23T07:04:10"/>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s v="No Backers"/>
    <x v="2"/>
    <s v="wearables"/>
    <x v="988"/>
    <d v="2016-10-01T08:33:45"/>
  </r>
  <r>
    <x v="989"/>
    <s v="Power Rope"/>
    <s v="The most useful phone charger you will ever buy"/>
    <n v="10000"/>
    <n v="1677"/>
    <x v="2"/>
    <s v="US"/>
    <s v="USD"/>
    <n v="1475101495"/>
    <n v="1472509495"/>
    <b v="0"/>
    <x v="58"/>
    <b v="0"/>
    <s v="technology/wearables"/>
    <n v="0.16769999999999999"/>
    <n v="52.40625"/>
    <x v="2"/>
    <s v="wearables"/>
    <x v="989"/>
    <d v="2016-09-28T22:24:55"/>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d v="2014-09-03T18:49:24"/>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d v="2016-07-12T18:51:00"/>
  </r>
  <r>
    <x v="992"/>
    <s v="WairConditioning"/>
    <s v="The HOTTEST and COOLEST thing yet! WairConditioning... an entirely new level of comfortability!"/>
    <n v="100000"/>
    <n v="467"/>
    <x v="2"/>
    <s v="US"/>
    <s v="USD"/>
    <n v="1462655519"/>
    <n v="1457475119"/>
    <b v="0"/>
    <x v="80"/>
    <b v="0"/>
    <s v="technology/wearables"/>
    <n v="4.6699999999999997E-3"/>
    <n v="116.75"/>
    <x v="2"/>
    <s v="wearables"/>
    <x v="992"/>
    <d v="2016-05-07T21:11:59"/>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d v="2016-11-12T05:00:00"/>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d v="2014-11-30T22:59:00"/>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d v="2014-11-29T16:00:00"/>
  </r>
  <r>
    <x v="996"/>
    <s v="Social behavior in technical communities"/>
    <s v="Study the behaviour of technical communities by tracking their movement  through wearables"/>
    <n v="4000"/>
    <n v="65"/>
    <x v="2"/>
    <s v="US"/>
    <s v="USD"/>
    <n v="1406474820"/>
    <n v="1403902060"/>
    <b v="0"/>
    <x v="81"/>
    <b v="0"/>
    <s v="technology/wearables"/>
    <n v="1.6250000000000001E-2"/>
    <n v="13"/>
    <x v="2"/>
    <s v="wearables"/>
    <x v="996"/>
    <d v="2014-07-27T15:27:00"/>
  </r>
  <r>
    <x v="997"/>
    <s v="iPhanny"/>
    <s v="The iPhanny keeps your iPhone 6 safe from bending in those dangerous pants pockets."/>
    <n v="5000"/>
    <n v="65"/>
    <x v="2"/>
    <s v="US"/>
    <s v="USD"/>
    <n v="1417145297"/>
    <n v="1414549697"/>
    <b v="0"/>
    <x v="22"/>
    <b v="0"/>
    <s v="technology/wearables"/>
    <n v="1.2999999999999999E-2"/>
    <n v="8.125"/>
    <x v="2"/>
    <s v="wearables"/>
    <x v="997"/>
    <d v="2014-11-28T03:28:17"/>
  </r>
  <r>
    <x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d v="2015-11-19T05:03:21"/>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d v="2014-11-13T08:02:00"/>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x v="2"/>
    <s v="wearables"/>
    <x v="1000"/>
    <d v="2017-03-15T00:26:00"/>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d v="2015-12-17T05:59:00"/>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x v="2"/>
    <s v="wearables"/>
    <x v="1003"/>
    <d v="2017-03-16T16:01:01"/>
  </r>
  <r>
    <x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x v="2"/>
    <s v="wearables"/>
    <x v="1004"/>
    <d v="2016-02-18T17:00:27"/>
  </r>
  <r>
    <x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x v="2"/>
    <s v="wearables"/>
    <x v="1005"/>
    <d v="2015-10-30T14:59:43"/>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d v="2016-12-14T15:00:23"/>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d v="2016-12-28T19:25:15"/>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d v="2016-09-05T02:59:00"/>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x v="2"/>
    <s v="wearables"/>
    <x v="1011"/>
    <d v="2014-12-18T21:33:15"/>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d v="2017-01-24T10:34:12"/>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d v="2015-12-29T20:00:00"/>
  </r>
  <r>
    <x v="1014"/>
    <s v="CHEMION: The World's First Smart Glasses (Canceled)"/>
    <s v="CHEMION is an eyewear device that lets you show your creativity to the world."/>
    <n v="10000"/>
    <n v="3060"/>
    <x v="1"/>
    <s v="US"/>
    <s v="USD"/>
    <n v="1420070615"/>
    <n v="1415750615"/>
    <b v="0"/>
    <x v="38"/>
    <b v="0"/>
    <s v="technology/wearables"/>
    <n v="0.30599999999999999"/>
    <n v="191.25"/>
    <x v="2"/>
    <s v="wearables"/>
    <x v="1014"/>
    <d v="2015-01-01T00:03:35"/>
  </r>
  <r>
    <x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x v="2"/>
    <s v="wearables"/>
    <x v="1015"/>
    <d v="2015-11-25T22:04:55"/>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d v="2016-04-07T01:34:16"/>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d v="2015-11-21T17:12:15"/>
  </r>
  <r>
    <x v="1018"/>
    <s v="Owl (Canceled)"/>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d v="2016-07-14T11:48:53"/>
  </r>
  <r>
    <x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x v="2"/>
    <s v="wearables"/>
    <x v="1019"/>
    <d v="2015-02-04T23:22:29"/>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x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d v="2015-10-17T04:00:00"/>
  </r>
  <r>
    <x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x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d v="2015-06-20T22:04:21"/>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d v="2016-01-31T13:56:03"/>
  </r>
  <r>
    <x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x v="4"/>
    <s v="electronic music"/>
    <x v="1025"/>
    <d v="2015-03-16T19:00:37"/>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d v="2014-10-23T00:49:07"/>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x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x v="1030"/>
    <s v="The Gothsicles - I FEEL SICLE"/>
    <s v="Help fund the latest Gothsicles mega-album, I FEEL SICLE!"/>
    <n v="2000"/>
    <n v="6842"/>
    <x v="0"/>
    <s v="US"/>
    <s v="USD"/>
    <n v="1473680149"/>
    <n v="1472470549"/>
    <b v="0"/>
    <x v="180"/>
    <b v="1"/>
    <s v="music/electronic music"/>
    <n v="3.4209999999999998"/>
    <n v="43.031446540880502"/>
    <x v="4"/>
    <s v="electronic music"/>
    <x v="1030"/>
    <d v="2016-09-12T11:35:49"/>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d v="2015-12-16T18:20:10"/>
  </r>
  <r>
    <x v="1032"/>
    <s v="Phantom Ship / Coastal (Album Preorder)"/>
    <s v="Ideal for living rooms and open spaces."/>
    <n v="5400"/>
    <n v="5858.84"/>
    <x v="0"/>
    <s v="US"/>
    <s v="USD"/>
    <n v="1466697625"/>
    <n v="1464105625"/>
    <b v="0"/>
    <x v="93"/>
    <b v="1"/>
    <s v="music/electronic music"/>
    <n v="1.0849703703703704"/>
    <n v="61.029583333333335"/>
    <x v="4"/>
    <s v="electronic music"/>
    <x v="1032"/>
    <d v="2016-06-23T16:00:25"/>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d v="2016-08-05T03:59:00"/>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x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d v="2015-05-18T05:00:00"/>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d v="2016-12-13T07:59:00"/>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d v="2016-08-27T17:00:09"/>
  </r>
  <r>
    <x v="1041"/>
    <s v="Industry Success Project (Canceled)"/>
    <s v="I am trying to document what it is like to plunge head first into the music/audio industry as an intern."/>
    <n v="50"/>
    <n v="0"/>
    <x v="1"/>
    <s v="US"/>
    <s v="USD"/>
    <n v="1406769992"/>
    <n v="1405041992"/>
    <b v="0"/>
    <x v="78"/>
    <b v="0"/>
    <s v="journalism/audio"/>
    <n v="0"/>
    <s v="No Backers"/>
    <x v="5"/>
    <s v="audio"/>
    <x v="1041"/>
    <d v="2014-07-31T01:26:32"/>
  </r>
  <r>
    <x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x v="5"/>
    <s v="audio"/>
    <x v="1042"/>
    <d v="2014-09-12T10:00:00"/>
  </r>
  <r>
    <x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x v="5"/>
    <s v="audio"/>
    <x v="1043"/>
    <d v="2015-05-20T06:04:15"/>
  </r>
  <r>
    <x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x v="5"/>
    <s v="audio"/>
    <x v="1044"/>
    <d v="2015-03-05T20:27:00"/>
  </r>
  <r>
    <x v="1045"/>
    <s v="In Case Of Emergency (Canceled)"/>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s v="No Backers"/>
    <x v="5"/>
    <s v="audio"/>
    <x v="1046"/>
    <d v="2015-12-26T20:26:00"/>
  </r>
  <r>
    <x v="1047"/>
    <s v="Start a New Podcast (Canceled)"/>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d v="2016-09-25T01:16:29"/>
  </r>
  <r>
    <x v="1049"/>
    <s v="J1 (Canceled)"/>
    <s v="------"/>
    <n v="12000"/>
    <n v="0"/>
    <x v="1"/>
    <s v="US"/>
    <s v="USD"/>
    <n v="1455272445"/>
    <n v="1452680445"/>
    <b v="0"/>
    <x v="78"/>
    <b v="0"/>
    <s v="journalism/audio"/>
    <n v="0"/>
    <s v="No Backers"/>
    <x v="5"/>
    <s v="audio"/>
    <x v="1049"/>
    <d v="2016-02-12T10:20:45"/>
  </r>
  <r>
    <x v="1050"/>
    <s v="The (Secular) Barbershop Podcast (Canceled)"/>
    <s v="Secularism is on the rise and I hear you.Talk to me."/>
    <n v="2500"/>
    <n v="0"/>
    <x v="1"/>
    <s v="US"/>
    <s v="USD"/>
    <n v="1442257677"/>
    <n v="1439665677"/>
    <b v="0"/>
    <x v="78"/>
    <b v="0"/>
    <s v="journalism/audio"/>
    <n v="0"/>
    <s v="No Backers"/>
    <x v="5"/>
    <s v="audio"/>
    <x v="1050"/>
    <d v="2015-09-14T19:07:57"/>
  </r>
  <r>
    <x v="1051"/>
    <s v="Now You Know Podcast (Canceled)"/>
    <s v="Inspired by some great podcasters as well as my desire to learn from many people about many topics, plus just to inform people."/>
    <n v="500"/>
    <n v="0"/>
    <x v="1"/>
    <s v="US"/>
    <s v="USD"/>
    <n v="1409098825"/>
    <n v="1406679625"/>
    <b v="0"/>
    <x v="78"/>
    <b v="0"/>
    <s v="journalism/audio"/>
    <n v="0"/>
    <s v="No Backers"/>
    <x v="5"/>
    <s v="audio"/>
    <x v="1051"/>
    <d v="2014-08-27T00:20:25"/>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s v="No Backers"/>
    <x v="5"/>
    <s v="audio"/>
    <x v="1052"/>
    <d v="2016-06-06T20:09:00"/>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s v="No Backers"/>
    <x v="5"/>
    <s v="audio"/>
    <x v="1054"/>
    <d v="2014-08-10T22:00:00"/>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s v="No Backers"/>
    <x v="5"/>
    <s v="audio"/>
    <x v="1055"/>
    <d v="2016-03-07T23:49:05"/>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s v="No Backers"/>
    <x v="5"/>
    <s v="audio"/>
    <x v="1056"/>
    <d v="2015-04-24T16:16:17"/>
  </r>
  <r>
    <x v="1057"/>
    <s v="Support Independent Media (Canceled)"/>
    <s v="Sayin it Plain is a Independent Radio Show created to inform the public and empower the community."/>
    <n v="10000"/>
    <n v="0"/>
    <x v="1"/>
    <s v="US"/>
    <s v="USD"/>
    <n v="1480888483"/>
    <n v="1478292883"/>
    <b v="0"/>
    <x v="78"/>
    <b v="0"/>
    <s v="journalism/audio"/>
    <n v="0"/>
    <s v="No Backers"/>
    <x v="5"/>
    <s v="audio"/>
    <x v="1057"/>
    <d v="2016-12-04T21:54:43"/>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s v="No Backers"/>
    <x v="5"/>
    <s v="audio"/>
    <x v="1058"/>
    <d v="2015-03-26T00:00:00"/>
  </r>
  <r>
    <x v="1059"/>
    <s v="Voice Over Artist (Canceled)"/>
    <s v="Turning myself into a vocal artist."/>
    <n v="1100"/>
    <n v="0"/>
    <x v="1"/>
    <s v="US"/>
    <s v="USD"/>
    <n v="1426269456"/>
    <n v="1423681056"/>
    <b v="0"/>
    <x v="78"/>
    <b v="0"/>
    <s v="journalism/audio"/>
    <n v="0"/>
    <s v="No Backers"/>
    <x v="5"/>
    <s v="audio"/>
    <x v="1059"/>
    <d v="2015-03-13T17:57:36"/>
  </r>
  <r>
    <x v="1060"/>
    <s v="Reality  Check (Canceled)"/>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x v="1061"/>
    <s v="Chat Box 23 (Canceled)"/>
    <s v="T.O., Adi &amp; Mercedes discuss their point of views, women's issues &amp; Hollywood Hotties."/>
    <n v="4000"/>
    <n v="0"/>
    <x v="1"/>
    <s v="US"/>
    <s v="USD"/>
    <n v="1462150800"/>
    <n v="1456987108"/>
    <b v="0"/>
    <x v="78"/>
    <b v="0"/>
    <s v="journalism/audio"/>
    <n v="0"/>
    <s v="No Backers"/>
    <x v="5"/>
    <s v="audio"/>
    <x v="1061"/>
    <d v="2016-05-02T01:00:00"/>
  </r>
  <r>
    <x v="1062"/>
    <s v="RETURNING AT A LATER DATE"/>
    <s v="SEE US ON PATREON www.badgirlartwork.com"/>
    <n v="199"/>
    <n v="190"/>
    <x v="1"/>
    <s v="US"/>
    <s v="USD"/>
    <n v="1468351341"/>
    <n v="1467746541"/>
    <b v="0"/>
    <x v="80"/>
    <b v="0"/>
    <s v="journalism/audio"/>
    <n v="0.95477386934673369"/>
    <n v="47.5"/>
    <x v="5"/>
    <s v="audio"/>
    <x v="1062"/>
    <d v="2016-07-12T19:22:21"/>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s v="No Backers"/>
    <x v="5"/>
    <s v="audio"/>
    <x v="1063"/>
    <d v="2016-08-31T00:44:22"/>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d v="2013-07-07T05:28:23"/>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x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d v="2013-08-04T23:06:22"/>
  </r>
  <r>
    <x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x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x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x v="6"/>
    <s v="video games"/>
    <x v="1069"/>
    <d v="2013-11-26T06:30:59"/>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x v="1071"/>
    <s v="DJ's Bane"/>
    <s v="I'm making a game where you choose how you want to kill the DJ, so you yourself can decide what music will be played at the party."/>
    <n v="100"/>
    <n v="0"/>
    <x v="2"/>
    <s v="NO"/>
    <s v="NOK"/>
    <n v="1447787093"/>
    <n v="1445191493"/>
    <b v="0"/>
    <x v="78"/>
    <b v="0"/>
    <s v="games/video games"/>
    <n v="0"/>
    <s v="No Backers"/>
    <x v="6"/>
    <s v="video games"/>
    <x v="1071"/>
    <d v="2015-11-17T19:04:53"/>
  </r>
  <r>
    <x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d v="2014-02-05T19:58:17"/>
  </r>
  <r>
    <x v="1073"/>
    <s v="Rainbow Ball to the Iphone"/>
    <s v="We want to bring our Game Rainbow Ball to the iphone and to do that we need a little help"/>
    <n v="750"/>
    <n v="10"/>
    <x v="2"/>
    <s v="US"/>
    <s v="USD"/>
    <n v="1318806541"/>
    <n v="1316214541"/>
    <b v="0"/>
    <x v="29"/>
    <b v="0"/>
    <s v="games/video games"/>
    <n v="1.3333333333333334E-2"/>
    <n v="10"/>
    <x v="6"/>
    <s v="video games"/>
    <x v="1073"/>
    <d v="2011-10-16T23:09:01"/>
  </r>
  <r>
    <x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d v="2014-01-04T04:09:05"/>
  </r>
  <r>
    <x v="1075"/>
    <s v="Towers Of The Apocalypse"/>
    <s v="Fully 3D, post Apocalyptic themed tower defense video game. New take on the genre."/>
    <n v="1000"/>
    <n v="45"/>
    <x v="2"/>
    <s v="US"/>
    <s v="USD"/>
    <n v="1336340516"/>
    <n v="1333748516"/>
    <b v="0"/>
    <x v="83"/>
    <b v="0"/>
    <s v="games/video games"/>
    <n v="4.4999999999999998E-2"/>
    <n v="15"/>
    <x v="6"/>
    <s v="video games"/>
    <x v="1075"/>
    <d v="2012-05-06T21:41:56"/>
  </r>
  <r>
    <x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d v="2014-09-11T09:04:10"/>
  </r>
  <r>
    <x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d v="2016-01-14T04:00:11"/>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d v="2016-05-14T13:35:36"/>
  </r>
  <r>
    <x v="1080"/>
    <s v="Skullforge: The Hunt"/>
    <s v="A fantasy action RPG which follows an elven ex-slave on a journey of magic, revenge, intrigue, and deceit."/>
    <n v="20000"/>
    <n v="1821"/>
    <x v="2"/>
    <s v="US"/>
    <s v="USD"/>
    <n v="1399778333"/>
    <n v="1397186333"/>
    <b v="0"/>
    <x v="15"/>
    <b v="0"/>
    <s v="games/video games"/>
    <n v="9.1050000000000006E-2"/>
    <n v="18.581632653061224"/>
    <x v="6"/>
    <s v="video games"/>
    <x v="1080"/>
    <d v="2014-05-11T03:18:53"/>
  </r>
  <r>
    <x v="1081"/>
    <s v="The Creature"/>
    <s v="Finishing your last job before you retire until a disaster strikes the cargo ship can you survive The Creature?"/>
    <n v="68000"/>
    <n v="12"/>
    <x v="2"/>
    <s v="US"/>
    <s v="USD"/>
    <n v="1422483292"/>
    <n v="1419891292"/>
    <b v="0"/>
    <x v="80"/>
    <b v="0"/>
    <s v="games/video games"/>
    <n v="1.7647058823529413E-4"/>
    <n v="3"/>
    <x v="6"/>
    <s v="video games"/>
    <x v="1081"/>
    <d v="2015-01-28T22:14:52"/>
  </r>
  <r>
    <x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x v="6"/>
    <s v="video games"/>
    <x v="1082"/>
    <d v="2012-08-10T21:44:48"/>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x v="1084"/>
    <s v="My own channel"/>
    <s v="I want to start my own channel for gaming"/>
    <n v="550"/>
    <n v="0"/>
    <x v="2"/>
    <s v="US"/>
    <s v="USD"/>
    <n v="1407534804"/>
    <n v="1404942804"/>
    <b v="0"/>
    <x v="78"/>
    <b v="0"/>
    <s v="games/video games"/>
    <n v="0"/>
    <s v="No Backers"/>
    <x v="6"/>
    <s v="video games"/>
    <x v="1084"/>
    <d v="2014-08-08T21:53:24"/>
  </r>
  <r>
    <x v="1085"/>
    <s v="Sun Dryd Studios"/>
    <s v="The new kid on the block. Re-imagining old games and creating new ones. Ship, Lazer, Rock is first."/>
    <n v="30000"/>
    <n v="1026"/>
    <x v="2"/>
    <s v="CA"/>
    <s v="CAD"/>
    <n v="1457967975"/>
    <n v="1455379575"/>
    <b v="0"/>
    <x v="82"/>
    <b v="0"/>
    <s v="games/video games"/>
    <n v="3.4200000000000001E-2"/>
    <n v="114"/>
    <x v="6"/>
    <s v="video games"/>
    <x v="1085"/>
    <d v="2016-03-14T15:06:15"/>
  </r>
  <r>
    <x v="1086"/>
    <s v="Cyber Universe Online"/>
    <s v="Humanity's future in the Galaxy"/>
    <n v="18000"/>
    <n v="15"/>
    <x v="2"/>
    <s v="US"/>
    <s v="USD"/>
    <n v="1408913291"/>
    <n v="1406321291"/>
    <b v="0"/>
    <x v="84"/>
    <b v="0"/>
    <s v="games/video games"/>
    <n v="8.3333333333333339E-4"/>
    <n v="7.5"/>
    <x v="6"/>
    <s v="video games"/>
    <x v="1086"/>
    <d v="2014-08-24T20:48:11"/>
  </r>
  <r>
    <x v="1087"/>
    <s v="Idle Gamers"/>
    <s v="Idle gamers are the group of gamers worth watching play video games. We have a back log of video ideas and want to entertain you."/>
    <n v="1100"/>
    <n v="0"/>
    <x v="2"/>
    <s v="US"/>
    <s v="USD"/>
    <n v="1402852087"/>
    <n v="1400260087"/>
    <b v="0"/>
    <x v="78"/>
    <b v="0"/>
    <s v="games/video games"/>
    <n v="0"/>
    <s v="No Backers"/>
    <x v="6"/>
    <s v="video games"/>
    <x v="1087"/>
    <d v="2014-06-15T17:08:07"/>
  </r>
  <r>
    <x v="1088"/>
    <s v="Still Alive"/>
    <s v="A fresh twist on survival games. Intense, high-stakes 30 minute rounds for up to 10 players."/>
    <n v="45000"/>
    <n v="6382.34"/>
    <x v="2"/>
    <s v="US"/>
    <s v="USD"/>
    <n v="1398366667"/>
    <n v="1395774667"/>
    <b v="0"/>
    <x v="206"/>
    <b v="0"/>
    <s v="games/video games"/>
    <n v="0.14182977777777778"/>
    <n v="43.41727891156463"/>
    <x v="6"/>
    <s v="video games"/>
    <x v="1088"/>
    <d v="2014-04-24T19:11:07"/>
  </r>
  <r>
    <x v="1089"/>
    <s v="Farabel"/>
    <s v="Farabel is a single player turn-based fantasy strategy game for Mac/PC/Linux"/>
    <n v="15000"/>
    <n v="1174"/>
    <x v="2"/>
    <s v="FR"/>
    <s v="EUR"/>
    <n v="1435293175"/>
    <n v="1432701175"/>
    <b v="0"/>
    <x v="72"/>
    <b v="0"/>
    <s v="games/video games"/>
    <n v="7.8266666666666665E-2"/>
    <n v="23.959183673469386"/>
    <x v="6"/>
    <s v="video games"/>
    <x v="1089"/>
    <d v="2015-06-26T04:32:55"/>
  </r>
  <r>
    <x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d v="2015-05-29T04:27:33"/>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d v="2016-02-11T23:22:17"/>
  </r>
  <r>
    <x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d v="2011-10-09T17:07:13"/>
  </r>
  <r>
    <x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d v="2013-08-30T12:53:40"/>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d v="2014-10-04T03:30:00"/>
  </r>
  <r>
    <x v="1097"/>
    <s v="Rabbly"/>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d v="2014-03-02T19:01:17"/>
  </r>
  <r>
    <x v="1098"/>
    <s v="Kick, Punch... Fireball"/>
    <s v="Kick, Punch... Fireball is an FPS type arena game set inside the fantasy world."/>
    <n v="25000"/>
    <n v="1803"/>
    <x v="2"/>
    <s v="US"/>
    <s v="USD"/>
    <n v="1397413095"/>
    <n v="1394821095"/>
    <b v="0"/>
    <x v="19"/>
    <b v="0"/>
    <s v="games/video games"/>
    <n v="7.2120000000000004E-2"/>
    <n v="81.954545454545453"/>
    <x v="6"/>
    <s v="video games"/>
    <x v="1098"/>
    <d v="2014-04-13T18:18:15"/>
  </r>
  <r>
    <x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x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x v="1101"/>
    <s v="Strain Wars"/>
    <s v="Different strains of marijuana leafs battling to the death to see which one is the top strain."/>
    <n v="100000"/>
    <n v="41"/>
    <x v="2"/>
    <s v="US"/>
    <s v="USD"/>
    <n v="1468519920"/>
    <n v="1466188338"/>
    <b v="0"/>
    <x v="79"/>
    <b v="0"/>
    <s v="games/video games"/>
    <n v="4.0999999999999999E-4"/>
    <n v="6.833333333333333"/>
    <x v="6"/>
    <s v="video games"/>
    <x v="1101"/>
    <d v="2016-07-14T18:12:00"/>
  </r>
  <r>
    <x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d v="2013-12-09T05:59:00"/>
  </r>
  <r>
    <x v="1103"/>
    <s v="The Morgue"/>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d v="2014-06-11T09:50:21"/>
  </r>
  <r>
    <x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d v="2014-03-24T02:15:27"/>
  </r>
  <r>
    <x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d v="2012-04-04T16:46:15"/>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s v="No Backers"/>
    <x v="6"/>
    <s v="video games"/>
    <x v="1107"/>
    <d v="2014-07-23T20:40:24"/>
  </r>
  <r>
    <x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d v="2012-04-13T14:17:15"/>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x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d v="2012-12-07T22:23:42"/>
  </r>
  <r>
    <x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d v="2015-01-19T08:30:00"/>
  </r>
  <r>
    <x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x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d v="2013-10-09T08:18:07"/>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x v="6"/>
    <s v="video games"/>
    <x v="1115"/>
    <d v="2016-03-30T15:41:35"/>
  </r>
  <r>
    <x v="1116"/>
    <s v="Quest Remnants of Chaos"/>
    <s v="A medieval, post apocolyptic, Online, MMORPG. Class morphing, character customization game."/>
    <n v="500000"/>
    <n v="178.52"/>
    <x v="2"/>
    <s v="US"/>
    <s v="USD"/>
    <n v="1339273208"/>
    <n v="1334089208"/>
    <b v="0"/>
    <x v="73"/>
    <b v="0"/>
    <s v="games/video games"/>
    <n v="3.5704000000000004E-4"/>
    <n v="17.852"/>
    <x v="6"/>
    <s v="video games"/>
    <x v="1116"/>
    <d v="2012-06-09T20:20:08"/>
  </r>
  <r>
    <x v="1117"/>
    <s v="Medieval Village"/>
    <s v="Experience the Medieval in your own village. Increase your village into a city and walk through the streets."/>
    <n v="1000"/>
    <n v="83"/>
    <x v="2"/>
    <s v="DE"/>
    <s v="EUR"/>
    <n v="1451053313"/>
    <n v="1448461313"/>
    <b v="0"/>
    <x v="22"/>
    <b v="0"/>
    <s v="games/video games"/>
    <n v="8.3000000000000004E-2"/>
    <n v="10.375"/>
    <x v="6"/>
    <s v="video games"/>
    <x v="1117"/>
    <d v="2015-12-25T14:21:53"/>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d v="2014-04-05T02:59:39"/>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d v="2014-04-06T19:01:04"/>
  </r>
  <r>
    <x v="1120"/>
    <s v="PlanEt Ninjahwah"/>
    <s v="Planet Ninjahwah is a highly anticipated futuristic action adventure game that will blow your mind!!"/>
    <n v="25000"/>
    <n v="0"/>
    <x v="2"/>
    <s v="US"/>
    <s v="USD"/>
    <n v="1319835400"/>
    <n v="1315947400"/>
    <b v="0"/>
    <x v="78"/>
    <b v="0"/>
    <s v="games/video games"/>
    <n v="0"/>
    <s v="No Backers"/>
    <x v="6"/>
    <s v="video games"/>
    <x v="1120"/>
    <d v="2011-10-28T20:56:40"/>
  </r>
  <r>
    <x v="1121"/>
    <s v="Pwincess"/>
    <s v="An action packed, side scrolling, platform jumping, laser shooting ADVENTURE that will be fun for everyone."/>
    <n v="250000"/>
    <n v="29"/>
    <x v="2"/>
    <s v="US"/>
    <s v="USD"/>
    <n v="1457904316"/>
    <n v="1455315916"/>
    <b v="0"/>
    <x v="81"/>
    <b v="0"/>
    <s v="games/video games"/>
    <n v="1.16E-4"/>
    <n v="5.8"/>
    <x v="6"/>
    <s v="video games"/>
    <x v="1121"/>
    <d v="2016-03-13T21:25:16"/>
  </r>
  <r>
    <x v="1122"/>
    <s v="Funny Monsters (Mobile Game)"/>
    <s v="Mobile game featuring lots of funny little monsters on the run from their mad creator. Lots of gameplay elements will keep user bussy."/>
    <n v="3200"/>
    <n v="0"/>
    <x v="2"/>
    <s v="GB"/>
    <s v="GBP"/>
    <n v="1369932825"/>
    <n v="1368723225"/>
    <b v="0"/>
    <x v="78"/>
    <b v="0"/>
    <s v="games/video games"/>
    <n v="0"/>
    <s v="No Backers"/>
    <x v="6"/>
    <s v="video games"/>
    <x v="1122"/>
    <d v="2013-05-30T16:53:45"/>
  </r>
  <r>
    <x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d v="2014-04-19T12:34:08"/>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d v="2015-04-30T16:00:51"/>
  </r>
  <r>
    <x v="1125"/>
    <s v="Ultimate Supremacy"/>
    <s v="Ultimate Supremacy will be the ultimate in mobile gaming, if you love fighting and strategy games, you will love Ultimate Supremacy."/>
    <n v="3000"/>
    <n v="0"/>
    <x v="2"/>
    <s v="GB"/>
    <s v="GBP"/>
    <n v="1443193130"/>
    <n v="1438009130"/>
    <b v="0"/>
    <x v="78"/>
    <b v="0"/>
    <s v="games/mobile games"/>
    <n v="0"/>
    <s v="No Backers"/>
    <x v="6"/>
    <s v="mobile games"/>
    <x v="1125"/>
    <d v="2015-09-25T14:58:50"/>
  </r>
  <r>
    <x v="1126"/>
    <s v="GAMING TO LEARN"/>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x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d v="2014-11-14T21:30:00"/>
  </r>
  <r>
    <x v="1128"/>
    <s v="Flying Turds"/>
    <s v="#havingfunFTW"/>
    <n v="1000"/>
    <n v="1"/>
    <x v="2"/>
    <s v="GB"/>
    <s v="GBP"/>
    <n v="1407425717"/>
    <n v="1404833717"/>
    <b v="0"/>
    <x v="29"/>
    <b v="0"/>
    <s v="games/mobile games"/>
    <n v="1E-3"/>
    <n v="1"/>
    <x v="6"/>
    <s v="mobile games"/>
    <x v="1128"/>
    <d v="2014-08-07T15:35:17"/>
  </r>
  <r>
    <x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d v="2016-06-05T06:21:33"/>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d v="2014-11-26T00:55:00"/>
  </r>
  <r>
    <x v="1131"/>
    <s v="Hot Potato - The App"/>
    <s v="Don't drop it like it's hot..Hot Potato is a battle between friends. Compete to keep Mr Potato off the ground. Who will drop him first?"/>
    <n v="40000"/>
    <n v="0"/>
    <x v="2"/>
    <s v="AU"/>
    <s v="AUD"/>
    <n v="1450993668"/>
    <n v="1448401668"/>
    <b v="0"/>
    <x v="78"/>
    <b v="0"/>
    <s v="games/mobile games"/>
    <n v="0"/>
    <s v="No Backers"/>
    <x v="6"/>
    <s v="mobile games"/>
    <x v="1131"/>
    <d v="2015-12-24T21:47:48"/>
  </r>
  <r>
    <x v="1132"/>
    <s v="One"/>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d v="2017-01-01T02:46:11"/>
  </r>
  <r>
    <x v="1133"/>
    <s v="Ping"/>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d v="2014-07-31T09:46:21"/>
  </r>
  <r>
    <x v="1134"/>
    <s v="New Mario Bro's style game!"/>
    <s v="We are creating a new Mario Bro's style game called KFK:Original. It's challenging, fun and totally awesome!!!"/>
    <n v="25000"/>
    <n v="1"/>
    <x v="2"/>
    <s v="AU"/>
    <s v="AUD"/>
    <n v="1417235580"/>
    <n v="1416034228"/>
    <b v="0"/>
    <x v="29"/>
    <b v="0"/>
    <s v="games/mobile games"/>
    <n v="4.0000000000000003E-5"/>
    <n v="1"/>
    <x v="6"/>
    <s v="mobile games"/>
    <x v="1134"/>
    <d v="2014-11-29T04:33:00"/>
  </r>
  <r>
    <x v="1135"/>
    <s v="Trumperama"/>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d v="2015-12-19T16:07:09"/>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d v="2016-04-23T19:40:21"/>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d v="2017-01-21T21:45:31"/>
  </r>
  <r>
    <x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d v="2015-01-01T08:20:26"/>
  </r>
  <r>
    <x v="1140"/>
    <s v="Medieval Empire by Bear Games"/>
    <s v="We are creating the next epic Massive Multiplayer Online-Real Time Strategy game and we want you to be a part of it!"/>
    <n v="5000"/>
    <n v="0"/>
    <x v="2"/>
    <s v="GB"/>
    <s v="GBP"/>
    <n v="1438859121"/>
    <n v="1436267121"/>
    <b v="0"/>
    <x v="78"/>
    <b v="0"/>
    <s v="games/mobile games"/>
    <n v="0"/>
    <s v="No Backers"/>
    <x v="6"/>
    <s v="mobile games"/>
    <x v="1140"/>
    <d v="2015-08-06T11:05:21"/>
  </r>
  <r>
    <x v="1141"/>
    <s v="Arena Z - Zombie Survival"/>
    <s v="I think this will be a great game!"/>
    <n v="500"/>
    <n v="0"/>
    <x v="2"/>
    <s v="DE"/>
    <s v="EUR"/>
    <n v="1436460450"/>
    <n v="1433868450"/>
    <b v="0"/>
    <x v="78"/>
    <b v="0"/>
    <s v="games/mobile games"/>
    <n v="0"/>
    <s v="No Backers"/>
    <x v="6"/>
    <s v="mobile games"/>
    <x v="1141"/>
    <d v="2015-07-09T16:47:30"/>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s v="No Backers"/>
    <x v="6"/>
    <s v="mobile games"/>
    <x v="1142"/>
    <d v="2015-02-17T00:08:47"/>
  </r>
  <r>
    <x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d v="2015-12-17T04:38:46"/>
  </r>
  <r>
    <x v="1144"/>
    <s v="We Need Your Help to Finish Our BBQ Food Truck"/>
    <s v="We need your help to finish our food truck. We are building a BBQ Food Truck to serve competition style BBQ."/>
    <n v="9300"/>
    <n v="0"/>
    <x v="2"/>
    <s v="US"/>
    <s v="USD"/>
    <n v="1430281320"/>
    <n v="1427689320"/>
    <b v="0"/>
    <x v="78"/>
    <b v="0"/>
    <s v="food/food trucks"/>
    <n v="0"/>
    <s v="No Backers"/>
    <x v="7"/>
    <s v="food trucks"/>
    <x v="1144"/>
    <d v="2015-04-29T04:22:00"/>
  </r>
  <r>
    <x v="1145"/>
    <s v="A FORK IN THE ROAD food truck"/>
    <s v="Emphasizing locally and responsibly raised ingredients, serving delicious food! I need your help."/>
    <n v="80000"/>
    <n v="100"/>
    <x v="2"/>
    <s v="US"/>
    <s v="USD"/>
    <n v="1412272592"/>
    <n v="1407088592"/>
    <b v="0"/>
    <x v="29"/>
    <b v="0"/>
    <s v="food/food trucks"/>
    <n v="1.25E-3"/>
    <n v="100"/>
    <x v="7"/>
    <s v="food trucks"/>
    <x v="1145"/>
    <d v="2014-10-02T17:56:32"/>
  </r>
  <r>
    <x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x v="7"/>
    <s v="food trucks"/>
    <x v="1146"/>
    <d v="2014-05-02T22:52:53"/>
  </r>
  <r>
    <x v="1147"/>
    <s v="baked pugtato"/>
    <s v="amazing gourmet baked potato truck with variable options for everyone, its always been my dream, help me make it come true :)."/>
    <n v="25000"/>
    <n v="0"/>
    <x v="2"/>
    <s v="CA"/>
    <s v="CAD"/>
    <n v="1413760783"/>
    <n v="1408576783"/>
    <b v="0"/>
    <x v="78"/>
    <b v="0"/>
    <s v="food/food trucks"/>
    <n v="0"/>
    <s v="No Backers"/>
    <x v="7"/>
    <s v="food trucks"/>
    <x v="1147"/>
    <d v="2014-10-19T23:19:43"/>
  </r>
  <r>
    <x v="1148"/>
    <s v="Warren's / Adilyn's Rollin' Bistro"/>
    <s v="New local (Louisville, KY.) food truck with a refreshing spin on rolling kitchens."/>
    <n v="15000"/>
    <n v="73"/>
    <x v="2"/>
    <s v="US"/>
    <s v="USD"/>
    <n v="1480568781"/>
    <n v="1477973181"/>
    <b v="0"/>
    <x v="83"/>
    <b v="0"/>
    <s v="food/food trucks"/>
    <n v="4.8666666666666667E-3"/>
    <n v="24.333333333333332"/>
    <x v="7"/>
    <s v="food trucks"/>
    <x v="1148"/>
    <d v="2016-12-01T05:06:21"/>
  </r>
  <r>
    <x v="1149"/>
    <s v="The Floridian Food Truck"/>
    <s v="Bringing culturally diverse Floridian cuisine to the people!"/>
    <n v="50000"/>
    <n v="75"/>
    <x v="2"/>
    <s v="US"/>
    <s v="USD"/>
    <n v="1466096566"/>
    <n v="1463504566"/>
    <b v="0"/>
    <x v="84"/>
    <b v="0"/>
    <s v="food/food trucks"/>
    <n v="1.5E-3"/>
    <n v="37.5"/>
    <x v="7"/>
    <s v="food trucks"/>
    <x v="1149"/>
    <d v="2016-06-16T17:02:46"/>
  </r>
  <r>
    <x v="1150"/>
    <s v="Chef Po's Food Truck"/>
    <s v="Bringing delicious authentic and fusion Taiwanese Food to the West Coast."/>
    <n v="2500"/>
    <n v="252"/>
    <x v="2"/>
    <s v="US"/>
    <s v="USD"/>
    <n v="1452293675"/>
    <n v="1447109675"/>
    <b v="0"/>
    <x v="79"/>
    <b v="0"/>
    <s v="food/food trucks"/>
    <n v="0.1008"/>
    <n v="42"/>
    <x v="7"/>
    <s v="food trucks"/>
    <x v="1150"/>
    <d v="2016-01-08T22:54:35"/>
  </r>
  <r>
    <x v="1151"/>
    <s v="Blaze'n Pontiac Grill"/>
    <s v="Basically home style foods as huge sandwiches, burgers, and apps. Limitited to NOTHING. Irish,Mexican, cajÃ£n, southern bqq even veggies"/>
    <n v="25000"/>
    <n v="0"/>
    <x v="2"/>
    <s v="US"/>
    <s v="USD"/>
    <n v="1441592863"/>
    <n v="1439000863"/>
    <b v="0"/>
    <x v="78"/>
    <b v="0"/>
    <s v="food/food trucks"/>
    <n v="0"/>
    <s v="No Backers"/>
    <x v="7"/>
    <s v="food trucks"/>
    <x v="1151"/>
    <d v="2015-09-07T02:27:43"/>
  </r>
  <r>
    <x v="1152"/>
    <s v="Peruvian King Food Truck"/>
    <s v="Peruvian food truck with an LA twist."/>
    <n v="16000"/>
    <n v="911"/>
    <x v="2"/>
    <s v="US"/>
    <s v="USD"/>
    <n v="1431709312"/>
    <n v="1429117312"/>
    <b v="0"/>
    <x v="41"/>
    <b v="0"/>
    <s v="food/food trucks"/>
    <n v="5.6937500000000002E-2"/>
    <n v="60.733333333333334"/>
    <x v="7"/>
    <s v="food trucks"/>
    <x v="1152"/>
    <d v="2015-05-15T17:01:52"/>
  </r>
  <r>
    <x v="1153"/>
    <s v="The Cold Spot Mobile Trailer"/>
    <s v="A mobile concession trailer for snow cones, ice cream, smoothies and more"/>
    <n v="8000"/>
    <n v="50"/>
    <x v="2"/>
    <s v="US"/>
    <s v="USD"/>
    <n v="1434647305"/>
    <n v="1432055305"/>
    <b v="0"/>
    <x v="29"/>
    <b v="0"/>
    <s v="food/food trucks"/>
    <n v="6.2500000000000003E-3"/>
    <n v="50"/>
    <x v="7"/>
    <s v="food trucks"/>
    <x v="1153"/>
    <d v="2015-06-18T17:08:25"/>
  </r>
  <r>
    <x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d v="2015-09-06T02:36:46"/>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d v="2014-08-14T18:20:08"/>
  </r>
  <r>
    <x v="1156"/>
    <s v="Harley Hawg Dogs, Inc"/>
    <s v="A Food Truck featuring Deep Fried Natural Casing Beef/Pork mix Hot Dogs, New York Style Rippers. Also serving Fresh Cut Fries."/>
    <n v="6500"/>
    <n v="0"/>
    <x v="2"/>
    <s v="US"/>
    <s v="USD"/>
    <n v="1424742162"/>
    <n v="1422150162"/>
    <b v="0"/>
    <x v="78"/>
    <b v="0"/>
    <s v="food/food trucks"/>
    <n v="0"/>
    <s v="No Backers"/>
    <x v="7"/>
    <s v="food trucks"/>
    <x v="1156"/>
    <d v="2015-02-24T01:42:42"/>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d v="2014-12-05T16:04:40"/>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d v="2014-12-09T02:12:08"/>
  </r>
  <r>
    <x v="1159"/>
    <s v="Skewed Up Food Truck"/>
    <s v="Skewed Up food truck is my dream and need help getting it started, presenting some to the bank for my loan, spice up logo, etc."/>
    <n v="6750"/>
    <n v="0"/>
    <x v="2"/>
    <s v="US"/>
    <s v="USD"/>
    <n v="1435679100"/>
    <n v="1433006765"/>
    <b v="0"/>
    <x v="78"/>
    <b v="0"/>
    <s v="food/food trucks"/>
    <n v="0"/>
    <s v="No Backers"/>
    <x v="7"/>
    <s v="food trucks"/>
    <x v="1159"/>
    <d v="2015-06-30T15:45:00"/>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x v="7"/>
    <s v="food trucks"/>
    <x v="1160"/>
    <d v="2015-03-28T02:43:06"/>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s v="No Backers"/>
    <x v="7"/>
    <s v="food trucks"/>
    <x v="1161"/>
    <d v="2015-05-19T15:06:29"/>
  </r>
  <r>
    <x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d v="2014-09-25T16:24:24"/>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s v="No Backers"/>
    <x v="7"/>
    <s v="food trucks"/>
    <x v="1163"/>
    <d v="2014-08-09T17:22:00"/>
  </r>
  <r>
    <x v="1164"/>
    <s v="Bayou Classic BBQ"/>
    <s v="Bayou Classic BBQ will be  Mansura,LA _x000a_newest and best mobile food truck_x000a_serving delicious BBQ Georgia style slow_x000a_smoke BBQ!"/>
    <n v="10000"/>
    <n v="0"/>
    <x v="2"/>
    <s v="US"/>
    <s v="USD"/>
    <n v="1466270582"/>
    <n v="1463678582"/>
    <b v="0"/>
    <x v="78"/>
    <b v="0"/>
    <s v="food/food trucks"/>
    <n v="0"/>
    <s v="No Backers"/>
    <x v="7"/>
    <s v="food trucks"/>
    <x v="1164"/>
    <d v="2016-06-18T17:23:02"/>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d v="2014-07-06T05:08:50"/>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d v="2015-06-26T04:00:00"/>
  </r>
  <r>
    <x v="1167"/>
    <s v="Empanada Express Food Truck"/>
    <s v="A mobile food truck serving up a Latino-inspired fusion cuisine using fresh, local, &amp; organic ingredients!"/>
    <n v="60000"/>
    <n v="979"/>
    <x v="2"/>
    <s v="US"/>
    <s v="USD"/>
    <n v="1410543495"/>
    <n v="1407865095"/>
    <b v="0"/>
    <x v="38"/>
    <b v="0"/>
    <s v="food/food trucks"/>
    <n v="1.6316666666666667E-2"/>
    <n v="61.1875"/>
    <x v="7"/>
    <s v="food trucks"/>
    <x v="1167"/>
    <d v="2014-09-12T17:38:15"/>
  </r>
  <r>
    <x v="1168"/>
    <s v="SiMpLy FreSH fOoD TrUck"/>
    <s v="Simply fresh farm to table on wheels working close with local farms to ensure the highest of quality of product ."/>
    <n v="18000"/>
    <n v="1020"/>
    <x v="2"/>
    <s v="US"/>
    <s v="USD"/>
    <n v="1474507065"/>
    <n v="1471915065"/>
    <b v="0"/>
    <x v="83"/>
    <b v="0"/>
    <s v="food/food trucks"/>
    <n v="5.6666666666666664E-2"/>
    <n v="340"/>
    <x v="7"/>
    <s v="food trucks"/>
    <x v="1168"/>
    <d v="2016-09-22T01:17:45"/>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d v="2015-02-22T08:29:23"/>
  </r>
  <r>
    <x v="1170"/>
    <s v="Its A Rib Thing"/>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x v="1171"/>
    <s v="The Mean Green Purple Machine"/>
    <s v="Tulsa's first true biodiesel, alternative energy powered food truck! Oh yeah, and delicious food!"/>
    <n v="25000"/>
    <n v="25"/>
    <x v="2"/>
    <s v="US"/>
    <s v="USD"/>
    <n v="1415909927"/>
    <n v="1414351127"/>
    <b v="0"/>
    <x v="29"/>
    <b v="0"/>
    <s v="food/food trucks"/>
    <n v="1E-3"/>
    <n v="25"/>
    <x v="7"/>
    <s v="food trucks"/>
    <x v="1171"/>
    <d v="2014-11-13T20:18:47"/>
  </r>
  <r>
    <x v="1172"/>
    <s v="let your dayz take you to the dogs."/>
    <s v="Bringing YOUR favorite dog recipes to the streets."/>
    <n v="9000"/>
    <n v="0"/>
    <x v="2"/>
    <s v="US"/>
    <s v="USD"/>
    <n v="1408551752"/>
    <n v="1405959752"/>
    <b v="0"/>
    <x v="78"/>
    <b v="0"/>
    <s v="food/food trucks"/>
    <n v="0"/>
    <s v="No Backers"/>
    <x v="7"/>
    <s v="food trucks"/>
    <x v="1172"/>
    <d v="2014-08-20T16:22:32"/>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d v="2015-08-03T04:27:37"/>
  </r>
  <r>
    <x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x v="7"/>
    <s v="food trucks"/>
    <x v="1174"/>
    <d v="2016-05-08T20:12:07"/>
  </r>
  <r>
    <x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x v="7"/>
    <s v="food trucks"/>
    <x v="1175"/>
    <d v="2015-07-15T17:28:59"/>
  </r>
  <r>
    <x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d v="2017-03-06T13:00:00"/>
  </r>
  <r>
    <x v="1177"/>
    <s v="Funnel Cakes come to the UK!"/>
    <s v="Its CRAZY the UK is still in the dark about funnel cakes! We want to convert a trailer and show the country what they've been missing!"/>
    <n v="6000"/>
    <n v="0"/>
    <x v="2"/>
    <s v="GB"/>
    <s v="GBP"/>
    <n v="1413388296"/>
    <n v="1410796296"/>
    <b v="0"/>
    <x v="78"/>
    <b v="0"/>
    <s v="food/food trucks"/>
    <n v="0"/>
    <s v="No Backers"/>
    <x v="7"/>
    <s v="food trucks"/>
    <x v="1177"/>
    <d v="2014-10-15T15:51:36"/>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d v="2014-08-16T21:44:12"/>
  </r>
  <r>
    <x v="1179"/>
    <s v="El Camion Roja"/>
    <s v="Mexican Style Food Truck, run by a Red Seal Chef, in a town with NO MEXICAN FOOD! That is a culinary emergency situation!"/>
    <n v="60000"/>
    <n v="3200"/>
    <x v="2"/>
    <s v="CA"/>
    <s v="CAD"/>
    <n v="1446052627"/>
    <n v="1443460627"/>
    <b v="0"/>
    <x v="81"/>
    <b v="0"/>
    <s v="food/food trucks"/>
    <n v="5.3333333333333337E-2"/>
    <n v="640"/>
    <x v="7"/>
    <s v="food trucks"/>
    <x v="1179"/>
    <d v="2015-10-28T17:17:07"/>
  </r>
  <r>
    <x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x v="7"/>
    <s v="food trucks"/>
    <x v="1180"/>
    <d v="2014-06-28T19:21:54"/>
  </r>
  <r>
    <x v="1181"/>
    <s v="Gringo Loco Tacos Food Truck"/>
    <s v="Bringing the best tacos to the streets of Chicago!"/>
    <n v="50000"/>
    <n v="4"/>
    <x v="2"/>
    <s v="US"/>
    <s v="USD"/>
    <n v="1425197321"/>
    <n v="1422605321"/>
    <b v="0"/>
    <x v="83"/>
    <b v="0"/>
    <s v="food/food trucks"/>
    <n v="8.0000000000000007E-5"/>
    <n v="1.3333333333333333"/>
    <x v="7"/>
    <s v="food trucks"/>
    <x v="1181"/>
    <d v="2015-03-01T08:08:41"/>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x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d v="2016-11-02T03:59:00"/>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d v="2017-02-06T14:23:31"/>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d v="2015-05-17T18:00:00"/>
  </r>
  <r>
    <x v="1188"/>
    <s v="Because Dance."/>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d v="2016-12-28T16:49:00"/>
  </r>
  <r>
    <x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x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x v="1192"/>
    <s v="Other Worlds - A Make 100 Project"/>
    <s v="A macro landscape photography art book &amp; limited edition prints. A Make 100 project."/>
    <n v="100"/>
    <n v="290"/>
    <x v="0"/>
    <s v="GB"/>
    <s v="GBP"/>
    <n v="1486814978"/>
    <n v="1484222978"/>
    <b v="0"/>
    <x v="41"/>
    <b v="1"/>
    <s v="photography/photobooks"/>
    <n v="2.9"/>
    <n v="19.333333333333332"/>
    <x v="8"/>
    <s v="photobooks"/>
    <x v="1192"/>
    <d v="2017-02-11T12:09:38"/>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d v="2015-04-08T11:42:59"/>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x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x v="8"/>
    <s v="photobooks"/>
    <x v="1196"/>
    <d v="2015-12-18T19:38:59"/>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d v="2016-06-13T05:59:00"/>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d v="2015-12-31T03:00:00"/>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x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d v="2015-12-04T05:00:00"/>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x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d v="2016-03-24T16:01:04"/>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x v="1210"/>
    <s v="Det Andra GÃ¶teborg"/>
    <s v="En fotobok om livet i det enda andra GÃ¶teborg i vÃ¤rlden"/>
    <n v="20000"/>
    <n v="50863"/>
    <x v="0"/>
    <s v="SE"/>
    <s v="SEK"/>
    <n v="1433106000"/>
    <n v="1431124572"/>
    <b v="0"/>
    <x v="273"/>
    <b v="1"/>
    <s v="photography/photobooks"/>
    <n v="2.5431499999999998"/>
    <n v="493.81553398058253"/>
    <x v="8"/>
    <s v="photobooks"/>
    <x v="1210"/>
    <d v="2015-05-31T21:00:00"/>
  </r>
  <r>
    <x v="1211"/>
    <s v="500 Views of Japan"/>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d v="2014-05-30T22:09:16"/>
  </r>
  <r>
    <x v="1216"/>
    <s v="In Training: a book of Bonsai photographs"/>
    <s v="A fine art photography book taking a new look at the art of bonsai."/>
    <n v="14000"/>
    <n v="20398"/>
    <x v="0"/>
    <s v="US"/>
    <s v="USD"/>
    <n v="1443826980"/>
    <n v="1441032457"/>
    <b v="0"/>
    <x v="147"/>
    <b v="1"/>
    <s v="photography/photobooks"/>
    <n v="1.4570000000000001"/>
    <n v="91.882882882882882"/>
    <x v="8"/>
    <s v="photobooks"/>
    <x v="1216"/>
    <d v="2015-10-02T23:03:00"/>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d v="2016-07-14T19:25:40"/>
  </r>
  <r>
    <x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x v="1219"/>
    <s v="The Box"/>
    <s v="The Box is a fine art book of Ron Amato's innovative and seductive photography project."/>
    <n v="16350"/>
    <n v="26024"/>
    <x v="0"/>
    <s v="US"/>
    <s v="USD"/>
    <n v="1476961513"/>
    <n v="1474369513"/>
    <b v="0"/>
    <x v="35"/>
    <b v="1"/>
    <s v="photography/photobooks"/>
    <n v="1.5916819571865444"/>
    <n v="102.86166007905139"/>
    <x v="8"/>
    <s v="photobooks"/>
    <x v="1219"/>
    <d v="2016-10-20T11:05:13"/>
  </r>
  <r>
    <x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d v="2015-08-25T15:05:12"/>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x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x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x v="1224"/>
    <s v="&quot;I Dreamed Last Night&quot; Album (Canceled)"/>
    <s v="Modern Celtic influenced CD.  Help me finish what I started before the stroke."/>
    <n v="15000"/>
    <n v="1060"/>
    <x v="1"/>
    <s v="US"/>
    <s v="USD"/>
    <n v="1402060302"/>
    <n v="1396876302"/>
    <b v="0"/>
    <x v="59"/>
    <b v="0"/>
    <s v="music/world music"/>
    <n v="7.0666666666666669E-2"/>
    <n v="58.888888888888886"/>
    <x v="4"/>
    <s v="world music"/>
    <x v="1224"/>
    <d v="2014-06-06T13:11:42"/>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d v="2014-04-21T01:00:00"/>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s v="No Backers"/>
    <x v="4"/>
    <s v="world music"/>
    <x v="1227"/>
    <d v="2014-08-07T07:00:00"/>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d v="2011-09-28T17:30:08"/>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d v="2012-04-16T16:00:00"/>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s v="No Backers"/>
    <x v="4"/>
    <s v="world music"/>
    <x v="1230"/>
    <d v="2011-02-24T23:20:30"/>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s v="No Backers"/>
    <x v="4"/>
    <s v="world music"/>
    <x v="1231"/>
    <d v="2015-08-28T01:00:00"/>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d v="2012-02-21T22:46:14"/>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s v="No Backers"/>
    <x v="4"/>
    <s v="world music"/>
    <x v="1234"/>
    <d v="2015-02-02T18:55:42"/>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d v="2013-12-15T03:14:59"/>
  </r>
  <r>
    <x v="1236"/>
    <s v="&quot;Volando&quot; CD Release (Canceled)"/>
    <s v="Raising money to give the musicians their due."/>
    <n v="2500"/>
    <n v="0"/>
    <x v="1"/>
    <s v="US"/>
    <s v="USD"/>
    <n v="1343491200"/>
    <n v="1342801164"/>
    <b v="0"/>
    <x v="78"/>
    <b v="0"/>
    <s v="music/world music"/>
    <n v="0"/>
    <s v="No Backers"/>
    <x v="4"/>
    <s v="world music"/>
    <x v="1236"/>
    <d v="2012-07-28T16:00:00"/>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s v="No Backers"/>
    <x v="4"/>
    <s v="world music"/>
    <x v="1237"/>
    <d v="2012-08-24T06:47:45"/>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d v="2011-08-06T14:38:56"/>
  </r>
  <r>
    <x v="1239"/>
    <s v="Help Calmenco! finance new CD and Tour (Canceled)"/>
    <s v="Please consider helping us with our new CD and Riverdance Tour"/>
    <n v="2500"/>
    <n v="0"/>
    <x v="1"/>
    <s v="US"/>
    <s v="USD"/>
    <n v="1325804767"/>
    <n v="1323212767"/>
    <b v="0"/>
    <x v="78"/>
    <b v="0"/>
    <s v="music/world music"/>
    <n v="0"/>
    <s v="No Backers"/>
    <x v="4"/>
    <s v="world music"/>
    <x v="1239"/>
    <d v="2012-01-05T23:06:07"/>
  </r>
  <r>
    <x v="1240"/>
    <s v="Message of Peace, Love &amp; Unity (Canceled)"/>
    <s v="Sharing positive vibes of Peace, Love &amp; Unity with the World through conscious Reggae Music!"/>
    <n v="8000"/>
    <n v="241"/>
    <x v="1"/>
    <s v="US"/>
    <s v="USD"/>
    <n v="1373665860"/>
    <n v="1368579457"/>
    <b v="0"/>
    <x v="22"/>
    <b v="0"/>
    <s v="music/world music"/>
    <n v="3.0124999999999999E-2"/>
    <n v="30.125"/>
    <x v="4"/>
    <s v="world music"/>
    <x v="1240"/>
    <d v="2013-07-12T21:51:00"/>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d v="2014-11-03T05:59:00"/>
  </r>
  <r>
    <x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x v="4"/>
    <s v="world music"/>
    <x v="1242"/>
    <d v="2011-09-11T13:18:00"/>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x v="4"/>
    <s v="world music"/>
    <x v="1243"/>
    <d v="2011-07-08T21:00:00"/>
  </r>
  <r>
    <x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x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x v="1248"/>
    <s v="The Vandies // Full length album!"/>
    <s v="The Vandies make pop rock in glorious Portland, Oregon. Help us fund our first full length album!"/>
    <n v="2500"/>
    <n v="3791"/>
    <x v="0"/>
    <s v="US"/>
    <s v="USD"/>
    <n v="1402642740"/>
    <n v="1399563953"/>
    <b v="1"/>
    <x v="211"/>
    <b v="1"/>
    <s v="music/rock"/>
    <n v="1.5164"/>
    <n v="64.254237288135599"/>
    <x v="4"/>
    <s v="rock"/>
    <x v="1248"/>
    <d v="2014-06-13T06:59:00"/>
  </r>
  <r>
    <x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d v="2014-09-06T15:25:31"/>
  </r>
  <r>
    <x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d v="2013-10-24T23:42:49"/>
  </r>
  <r>
    <x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d v="2014-09-03T18:48:27"/>
  </r>
  <r>
    <x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d v="2011-04-03T01:03:10"/>
  </r>
  <r>
    <x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x v="4"/>
    <s v="rock"/>
    <x v="1258"/>
    <d v="2013-08-31T14:40:12"/>
  </r>
  <r>
    <x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x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x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d v="2013-10-29T15:54:43"/>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x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x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x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x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d v="2012-08-30T16:33:45"/>
  </r>
  <r>
    <x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x v="4"/>
    <s v="rock"/>
    <x v="1275"/>
    <d v="2013-08-07T20:49:47"/>
  </r>
  <r>
    <x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d v="2014-06-25T02:00:00"/>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x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x v="4"/>
    <s v="rock"/>
    <x v="1280"/>
    <d v="2011-03-01T18:10:54"/>
  </r>
  <r>
    <x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x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x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x v="1"/>
    <s v="plays"/>
    <x v="1285"/>
    <d v="2015-06-20T13:59:35"/>
  </r>
  <r>
    <x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x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x v="1290"/>
    <s v="I Died... I Came Back, ... Whatever"/>
    <s v="Sometimes your Heart has to STOP for your Life to START."/>
    <n v="3500"/>
    <n v="3800"/>
    <x v="0"/>
    <s v="US"/>
    <s v="USD"/>
    <n v="1429772340"/>
    <n v="1427121931"/>
    <b v="0"/>
    <x v="48"/>
    <b v="1"/>
    <s v="theater/plays"/>
    <n v="1.0857142857142856"/>
    <n v="44.186046511627907"/>
    <x v="1"/>
    <s v="plays"/>
    <x v="1290"/>
    <d v="2015-04-23T06:59:00"/>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d v="2015-04-07T07:00:00"/>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x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x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x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x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x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x v="1302"/>
    <s v="Help bring Boys of a Certain Age back to NYC!"/>
    <s v="Boys of a Certain Age is a unique and special show that we're trying to remount in New York City in 2017."/>
    <n v="2500"/>
    <n v="2500"/>
    <x v="0"/>
    <s v="US"/>
    <s v="USD"/>
    <n v="1480559011"/>
    <n v="1477963411"/>
    <b v="0"/>
    <x v="133"/>
    <b v="1"/>
    <s v="theater/plays"/>
    <n v="1"/>
    <n v="50"/>
    <x v="1"/>
    <s v="plays"/>
    <x v="1302"/>
    <d v="2016-12-01T02:23:31"/>
  </r>
  <r>
    <x v="1303"/>
    <s v="Forward Arena Theatre Company: Summer Season"/>
    <s v="Groundbreaking queer theatre."/>
    <n v="3500"/>
    <n v="4559.13"/>
    <x v="0"/>
    <s v="GB"/>
    <s v="GBP"/>
    <n v="1469962800"/>
    <n v="1468578920"/>
    <b v="0"/>
    <x v="52"/>
    <b v="1"/>
    <s v="theater/plays"/>
    <n v="1.3026085714285716"/>
    <n v="42.214166666666671"/>
    <x v="1"/>
    <s v="plays"/>
    <x v="1303"/>
    <d v="2016-07-31T11:00:00"/>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d v="2017-03-13T03:40:05"/>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d v="2016-07-21T17:30:00"/>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d v="2014-12-04T10:58:54"/>
  </r>
  <r>
    <x v="1307"/>
    <s v="VR Card - Customized Virtual Reality Viewer (Canceled)"/>
    <s v="Get VR to Everyone with Mailable, Ready to Use Viewers"/>
    <n v="50000"/>
    <n v="5757"/>
    <x v="1"/>
    <s v="US"/>
    <s v="USD"/>
    <n v="1455710679"/>
    <n v="1453118679"/>
    <b v="0"/>
    <x v="43"/>
    <b v="0"/>
    <s v="technology/wearables"/>
    <n v="0.11514000000000001"/>
    <n v="127.93333333333334"/>
    <x v="2"/>
    <s v="wearables"/>
    <x v="1307"/>
    <d v="2016-02-17T12:04:39"/>
  </r>
  <r>
    <x v="1308"/>
    <s v="Boost Band: Wristband Phone Charger (Canceled)"/>
    <s v="Boost Band, a wristband that charges any device"/>
    <n v="10000"/>
    <n v="1136"/>
    <x v="1"/>
    <s v="US"/>
    <s v="USD"/>
    <n v="1475937812"/>
    <n v="1472481812"/>
    <b v="0"/>
    <x v="44"/>
    <b v="0"/>
    <s v="technology/wearables"/>
    <n v="0.11360000000000001"/>
    <n v="29.894736842105264"/>
    <x v="2"/>
    <s v="wearables"/>
    <x v="1308"/>
    <d v="2016-10-08T14:43:32"/>
  </r>
  <r>
    <x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x v="1310"/>
    <s v="k5-jkt.by kiger (Canceled)"/>
    <s v="An essential hoodie that holds all sized smart phones and keep your headphone wires tangle free."/>
    <n v="20000"/>
    <n v="3100"/>
    <x v="1"/>
    <s v="US"/>
    <s v="USD"/>
    <n v="1471622450"/>
    <n v="1467734450"/>
    <b v="0"/>
    <x v="54"/>
    <b v="0"/>
    <s v="technology/wearables"/>
    <n v="0.155"/>
    <n v="129.16666666666666"/>
    <x v="2"/>
    <s v="wearables"/>
    <x v="1310"/>
    <d v="2016-08-19T16:00:50"/>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d v="2016-11-30T20:15:19"/>
  </r>
  <r>
    <x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x v="2"/>
    <s v="wearables"/>
    <x v="1312"/>
    <d v="2015-04-18T16:52:02"/>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d v="2016-03-03T17:01:54"/>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d v="2016-10-21T16:04:20"/>
  </r>
  <r>
    <x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x v="2"/>
    <s v="wearables"/>
    <x v="1315"/>
    <d v="2015-11-06T01:00:00"/>
  </r>
  <r>
    <x v="1316"/>
    <s v="Future Belt (Canceled)"/>
    <s v="Future Belt comes in just 3 sizes, but yet, is designed to fit waists ranging from 25-55 inches. No batteries, no gimmicks."/>
    <n v="75000"/>
    <n v="1"/>
    <x v="1"/>
    <s v="US"/>
    <s v="USD"/>
    <n v="1456700709"/>
    <n v="1453676709"/>
    <b v="0"/>
    <x v="29"/>
    <b v="0"/>
    <s v="technology/wearables"/>
    <n v="1.3333333333333333E-5"/>
    <n v="1"/>
    <x v="2"/>
    <s v="wearables"/>
    <x v="1316"/>
    <d v="2016-02-28T23:05:09"/>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d v="2016-07-21T14:00:00"/>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x v="2"/>
    <s v="wearables"/>
    <x v="1318"/>
    <d v="2015-01-11T01:02:52"/>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d v="2014-07-11T16:00:00"/>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d v="2016-12-30T23:00:00"/>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d v="2016-12-23T17:58:57"/>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d v="2015-05-21T15:45:25"/>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d v="2016-04-26T06:55:00"/>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d v="2016-10-13T15:12:32"/>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d v="2015-01-15T19:00:28"/>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d v="2015-05-29T16:17:15"/>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d v="2016-10-14T15:25:34"/>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d v="2014-12-02T06:19:05"/>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x v="2"/>
    <s v="wearables"/>
    <x v="1330"/>
    <d v="2016-07-02T04:00:00"/>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x v="2"/>
    <s v="wearables"/>
    <x v="1331"/>
    <d v="2016-08-17T12:05:54"/>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s v="No Backers"/>
    <x v="2"/>
    <s v="wearables"/>
    <x v="1332"/>
    <d v="2017-01-27T01:26:48"/>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s v="No Backers"/>
    <x v="2"/>
    <s v="wearables"/>
    <x v="1333"/>
    <d v="2014-07-16T02:33:45"/>
  </r>
  <r>
    <x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x v="2"/>
    <s v="wearables"/>
    <x v="1334"/>
    <d v="2016-03-11T18:34:47"/>
  </r>
  <r>
    <x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d v="2014-12-17T20:43:48"/>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d v="2017-03-03T13:51:19"/>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d v="2015-08-02T19:17:13"/>
  </r>
  <r>
    <x v="1339"/>
    <s v="Linkoo (Canceled)"/>
    <s v="World's Smallest customizable Phone &amp; GPS Watch for kids !"/>
    <n v="50000"/>
    <n v="3317"/>
    <x v="1"/>
    <s v="US"/>
    <s v="USD"/>
    <n v="1418056315"/>
    <n v="1414164715"/>
    <b v="0"/>
    <x v="77"/>
    <b v="0"/>
    <s v="technology/wearables"/>
    <n v="6.6339999999999996E-2"/>
    <n v="89.648648648648646"/>
    <x v="2"/>
    <s v="wearables"/>
    <x v="1339"/>
    <d v="2014-12-08T16:31:55"/>
  </r>
  <r>
    <x v="1340"/>
    <s v="Glass Designs (Canceled)"/>
    <s v="I would like to make nicer, more stylish looking frames for the Google Glass using 3D printing technology."/>
    <n v="1680"/>
    <n v="0"/>
    <x v="1"/>
    <s v="US"/>
    <s v="USD"/>
    <n v="1408112253"/>
    <n v="1405520253"/>
    <b v="0"/>
    <x v="78"/>
    <b v="0"/>
    <s v="technology/wearables"/>
    <n v="0"/>
    <s v="No Backers"/>
    <x v="2"/>
    <s v="wearables"/>
    <x v="1340"/>
    <d v="2014-08-15T14:17:33"/>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d v="2016-10-01T14:58:37"/>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d v="2016-06-30T18:57:19"/>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x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d v="2013-06-27T01:49:11"/>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d v="2015-12-16T06:59:00"/>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x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x v="3"/>
    <s v="nonfiction"/>
    <x v="1351"/>
    <d v="2016-02-12T17:45:44"/>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x v="3"/>
    <s v="nonfiction"/>
    <x v="1353"/>
    <d v="2013-03-11T00:00:00"/>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x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d v="2013-03-01T05:59:00"/>
  </r>
  <r>
    <x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x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d v="2014-06-21T17:12:52"/>
  </r>
  <r>
    <x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d v="2015-03-16T16:35:52"/>
  </r>
  <r>
    <x v="1366"/>
    <s v="Kick It! A Tribute to the A.K.s"/>
    <s v="A musical memorial for Alexi Petersen."/>
    <n v="7500"/>
    <n v="9486.69"/>
    <x v="0"/>
    <s v="US"/>
    <s v="USD"/>
    <n v="1417049663"/>
    <n v="1413158063"/>
    <b v="0"/>
    <x v="206"/>
    <b v="1"/>
    <s v="music/rock"/>
    <n v="1.2648920000000001"/>
    <n v="64.535306122448986"/>
    <x v="4"/>
    <s v="rock"/>
    <x v="1366"/>
    <d v="2014-11-27T00:54:23"/>
  </r>
  <r>
    <x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x v="4"/>
    <s v="rock"/>
    <x v="1367"/>
    <d v="2015-11-14T01:04:10"/>
  </r>
  <r>
    <x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x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x v="1372"/>
    <s v="Ted Lukas &amp; the Misled new CD - &quot;FEED&quot;"/>
    <s v="Please help us raise funds to press our new CD!"/>
    <n v="500"/>
    <n v="620"/>
    <x v="0"/>
    <s v="US"/>
    <s v="USD"/>
    <n v="1342115132"/>
    <n v="1339523132"/>
    <b v="0"/>
    <x v="38"/>
    <b v="1"/>
    <s v="music/rock"/>
    <n v="1.24"/>
    <n v="38.75"/>
    <x v="4"/>
    <s v="rock"/>
    <x v="1372"/>
    <d v="2012-07-12T17:45:32"/>
  </r>
  <r>
    <x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x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x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x v="1378"/>
    <s v="SIX BY SEVEN"/>
    <s v="A psychedelic post rock masterpiece!"/>
    <n v="2000"/>
    <n v="4067"/>
    <x v="0"/>
    <s v="GB"/>
    <s v="GBP"/>
    <n v="1470075210"/>
    <n v="1468779210"/>
    <b v="0"/>
    <x v="182"/>
    <b v="1"/>
    <s v="music/rock"/>
    <n v="2.0335000000000001"/>
    <n v="30.578947368421051"/>
    <x v="4"/>
    <s v="rock"/>
    <x v="1378"/>
    <d v="2016-08-01T18:13:30"/>
  </r>
  <r>
    <x v="1379"/>
    <s v="J. Walter Makes a Record"/>
    <s v="---------The long-awaited debut full-length from Justin Ruddy--------"/>
    <n v="10000"/>
    <n v="11160"/>
    <x v="0"/>
    <s v="US"/>
    <s v="USD"/>
    <n v="1433504876"/>
    <n v="1430912876"/>
    <b v="0"/>
    <x v="299"/>
    <b v="1"/>
    <s v="music/rock"/>
    <n v="1.1160000000000001"/>
    <n v="73.907284768211923"/>
    <x v="4"/>
    <s v="rock"/>
    <x v="1379"/>
    <d v="2015-06-05T11:47:56"/>
  </r>
  <r>
    <x v="1380"/>
    <s v="BARNFEST 2015"/>
    <s v="A DIY MUSIC FESTIVAL FROM ST. LOUIS MO! Bands make their own festival, help make it legit!"/>
    <n v="25"/>
    <n v="106"/>
    <x v="0"/>
    <s v="US"/>
    <s v="USD"/>
    <n v="1433815200"/>
    <n v="1431886706"/>
    <b v="0"/>
    <x v="81"/>
    <b v="1"/>
    <s v="music/rock"/>
    <n v="4.24"/>
    <n v="21.2"/>
    <x v="4"/>
    <s v="rock"/>
    <x v="1380"/>
    <d v="2015-06-09T02:00:00"/>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x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d v="2016-12-23T01:47:58"/>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x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x v="1386"/>
    <s v="MALTESE CROSS: The First Album"/>
    <s v="We are a classic hard rock/heavy metal band just trying to keep rock alive!"/>
    <n v="400"/>
    <n v="875"/>
    <x v="0"/>
    <s v="US"/>
    <s v="USD"/>
    <n v="1438183889"/>
    <n v="1435591889"/>
    <b v="0"/>
    <x v="25"/>
    <b v="1"/>
    <s v="music/rock"/>
    <n v="2.1875"/>
    <n v="62.5"/>
    <x v="4"/>
    <s v="rock"/>
    <x v="1386"/>
    <d v="2015-07-29T15:31:29"/>
  </r>
  <r>
    <x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x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x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x v="1391"/>
    <s v="Rules and Regulations"/>
    <s v="With the money donated through this project we intend on investing in sound equipment for live shows"/>
    <n v="500"/>
    <n v="551"/>
    <x v="0"/>
    <s v="US"/>
    <s v="USD"/>
    <n v="1440219540"/>
    <n v="1436369818"/>
    <b v="0"/>
    <x v="62"/>
    <b v="1"/>
    <s v="music/rock"/>
    <n v="1.1020000000000001"/>
    <n v="42.384615384615387"/>
    <x v="4"/>
    <s v="rock"/>
    <x v="1391"/>
    <d v="2015-08-22T04:59:00"/>
  </r>
  <r>
    <x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x v="1393"/>
    <s v="WolfHunt | Social Commentary Rock Project"/>
    <s v="Rock n' Roll tales of our times"/>
    <n v="10000"/>
    <n v="10235"/>
    <x v="0"/>
    <s v="US"/>
    <s v="USD"/>
    <n v="1470068523"/>
    <n v="1467476523"/>
    <b v="0"/>
    <x v="47"/>
    <b v="1"/>
    <s v="music/rock"/>
    <n v="1.0235000000000001"/>
    <n v="196.82692307692307"/>
    <x v="4"/>
    <s v="rock"/>
    <x v="1393"/>
    <d v="2016-08-01T16:22:03"/>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x v="1395"/>
    <s v="Quiet Oaks Full Length Album"/>
    <s v="Help Quiet Oaks record their debut album!!!"/>
    <n v="3500"/>
    <n v="3916"/>
    <x v="0"/>
    <s v="US"/>
    <s v="USD"/>
    <n v="1484430481"/>
    <n v="1481838481"/>
    <b v="0"/>
    <x v="141"/>
    <b v="1"/>
    <s v="music/rock"/>
    <n v="1.1188571428571428"/>
    <n v="47.756097560975611"/>
    <x v="4"/>
    <s v="rock"/>
    <x v="1395"/>
    <d v="2017-01-14T21:48:01"/>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d v="2014-10-07T00:06:13"/>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d v="2013-05-26T23:54:34"/>
  </r>
  <r>
    <x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d v="2015-05-01T00:16:51"/>
  </r>
  <r>
    <x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x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d v="2015-02-22T12:14:45"/>
  </r>
  <r>
    <x v="1405"/>
    <s v="The Bible translated into Emoticons"/>
    <s v="Will more people read the Bible if it were translated into Emoticons?"/>
    <n v="25000"/>
    <n v="105"/>
    <x v="2"/>
    <s v="US"/>
    <s v="USD"/>
    <n v="1417195201"/>
    <n v="1414599601"/>
    <b v="1"/>
    <x v="57"/>
    <b v="0"/>
    <s v="publishing/translations"/>
    <n v="4.1999999999999997E-3"/>
    <n v="6.1764705882352944"/>
    <x v="3"/>
    <s v="translations"/>
    <x v="1405"/>
    <d v="2014-11-28T17:20:01"/>
  </r>
  <r>
    <x v="1406"/>
    <s v="Man Down! Translation project"/>
    <s v="The White coat and the battle dress uniform"/>
    <n v="12000"/>
    <n v="15"/>
    <x v="2"/>
    <s v="IT"/>
    <s v="EUR"/>
    <n v="1449914400"/>
    <n v="1445336607"/>
    <b v="0"/>
    <x v="83"/>
    <b v="0"/>
    <s v="publishing/translations"/>
    <n v="1.25E-3"/>
    <n v="5"/>
    <x v="3"/>
    <s v="translations"/>
    <x v="1406"/>
    <d v="2015-12-12T10:00:00"/>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s v="No Backers"/>
    <x v="3"/>
    <s v="translations"/>
    <x v="1409"/>
    <d v="2015-01-01T04:12:15"/>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d v="2016-06-03T07:38:40"/>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d v="2015-02-06T01:25:00"/>
  </r>
  <r>
    <x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x v="3"/>
    <s v="translations"/>
    <x v="1412"/>
    <d v="2014-12-04T01:31:39"/>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d v="2015-08-16T16:13:11"/>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s v="No Backers"/>
    <x v="3"/>
    <s v="translations"/>
    <x v="1416"/>
    <d v="2015-11-21T23:13:39"/>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d v="2015-09-15T11:11:00"/>
  </r>
  <r>
    <x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d v="2016-10-09T10:56:59"/>
  </r>
  <r>
    <x v="1420"/>
    <s v="Shakespeare in the Hood - Romeo and Juliet"/>
    <s v="Help me butcher Shakespeare in a satirical fashion."/>
    <n v="110"/>
    <n v="3"/>
    <x v="2"/>
    <s v="US"/>
    <s v="USD"/>
    <n v="1467129686"/>
    <n v="1464969686"/>
    <b v="0"/>
    <x v="83"/>
    <b v="0"/>
    <s v="publishing/translations"/>
    <n v="2.7272727272727271E-2"/>
    <n v="1"/>
    <x v="3"/>
    <s v="translations"/>
    <x v="1420"/>
    <d v="2016-06-28T16:01:26"/>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d v="2016-09-21T05:45:04"/>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d v="2016-01-01T08:38:51"/>
  </r>
  <r>
    <x v="1424"/>
    <s v="Subway Mantras"/>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d v="2016-11-15T18:13:22"/>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s v="No Backers"/>
    <x v="3"/>
    <s v="translations"/>
    <x v="1425"/>
    <d v="2015-04-29T03:09:19"/>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s v="No Backers"/>
    <x v="3"/>
    <s v="translations"/>
    <x v="1426"/>
    <d v="2015-08-24T09:22:00"/>
  </r>
  <r>
    <x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x v="1429"/>
    <s v="10 P.M."/>
    <s v="A guy in his 30's tries to live his &quot;American Dream&quot;, but quickly it turns into a nightmare. (A Novel)"/>
    <n v="10000"/>
    <n v="0"/>
    <x v="2"/>
    <s v="US"/>
    <s v="USD"/>
    <n v="1428629242"/>
    <n v="1426037242"/>
    <b v="0"/>
    <x v="78"/>
    <b v="0"/>
    <s v="publishing/translations"/>
    <n v="0"/>
    <s v="No Backers"/>
    <x v="3"/>
    <s v="translations"/>
    <x v="1429"/>
    <d v="2015-04-10T01:27:22"/>
  </r>
  <r>
    <x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d v="2015-11-26T06:03:36"/>
  </r>
  <r>
    <x v="1432"/>
    <s v="The Holy Bib-el"/>
    <s v="THE HOLY BIB-EL Translated By Leon Cook. The Creation: CHAPTER 1.  1* In the beginning Gods created The Heavens and The Planet Earth."/>
    <n v="40000"/>
    <n v="0"/>
    <x v="2"/>
    <s v="US"/>
    <s v="USD"/>
    <n v="1437417828"/>
    <n v="1434825828"/>
    <b v="0"/>
    <x v="78"/>
    <b v="0"/>
    <s v="publishing/translations"/>
    <n v="0"/>
    <s v="No Backers"/>
    <x v="3"/>
    <s v="translations"/>
    <x v="1432"/>
    <d v="2015-07-20T18:43:48"/>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d v="2016-12-10T11:00:00"/>
  </r>
  <r>
    <x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d v="2015-06-08T15:00:00"/>
  </r>
  <r>
    <x v="1435"/>
    <s v="Trilogy of Crystals, book 1, translation"/>
    <s v="English translation of the first book from a sword and sorcery Fantasy trilogy, by Paolo Parente"/>
    <n v="15000"/>
    <n v="15"/>
    <x v="2"/>
    <s v="IT"/>
    <s v="EUR"/>
    <n v="1444589020"/>
    <n v="1441997020"/>
    <b v="0"/>
    <x v="84"/>
    <b v="0"/>
    <s v="publishing/translations"/>
    <n v="1E-3"/>
    <n v="7.5"/>
    <x v="3"/>
    <s v="translations"/>
    <x v="1435"/>
    <d v="2015-10-11T18:43:40"/>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d v="2014-07-13T04:59:00"/>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d v="2015-03-07T19:55:01"/>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d v="2016-05-26T17:57:43"/>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d v="2015-09-11T18:22:49"/>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s v="No Backers"/>
    <x v="3"/>
    <s v="translations"/>
    <x v="1442"/>
    <d v="2016-05-25T15:29:18"/>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s v="No Backers"/>
    <x v="3"/>
    <s v="translations"/>
    <x v="1443"/>
    <d v="2017-01-02T22:13:29"/>
  </r>
  <r>
    <x v="1444"/>
    <s v="Expand the MillionairesLetter in the US Market!"/>
    <s v="We as a successfull german stock market newsletter publisher want expand in the US market!"/>
    <n v="4950"/>
    <n v="0"/>
    <x v="2"/>
    <s v="DE"/>
    <s v="EUR"/>
    <n v="1442091462"/>
    <n v="1436907462"/>
    <b v="0"/>
    <x v="78"/>
    <b v="0"/>
    <s v="publishing/translations"/>
    <n v="0"/>
    <s v="No Backers"/>
    <x v="3"/>
    <s v="translations"/>
    <x v="1444"/>
    <d v="2015-09-12T20:57:42"/>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s v="No Backers"/>
    <x v="3"/>
    <s v="translations"/>
    <x v="1445"/>
    <d v="2015-06-14T13:00:55"/>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s v="No Backers"/>
    <x v="3"/>
    <s v="translations"/>
    <x v="1446"/>
    <d v="2016-04-21T10:44:38"/>
  </r>
  <r>
    <x v="1447"/>
    <s v="Indian Language Dictionary"/>
    <s v="I'm creating a dictionary of multiple Indian languages."/>
    <n v="500000"/>
    <n v="75"/>
    <x v="2"/>
    <s v="US"/>
    <s v="USD"/>
    <n v="1467999134"/>
    <n v="1465407134"/>
    <b v="0"/>
    <x v="83"/>
    <b v="0"/>
    <s v="publishing/translations"/>
    <n v="1.4999999999999999E-4"/>
    <n v="25"/>
    <x v="3"/>
    <s v="translations"/>
    <x v="1447"/>
    <d v="2016-07-08T17:32:14"/>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s v="No Backers"/>
    <x v="3"/>
    <s v="translations"/>
    <x v="1448"/>
    <d v="2015-05-22T05:25:00"/>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s v="No Backers"/>
    <x v="3"/>
    <s v="translations"/>
    <x v="1449"/>
    <d v="2015-05-10T19:28:25"/>
  </r>
  <r>
    <x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d v="2016-02-20T04:06:37"/>
  </r>
  <r>
    <x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x v="3"/>
    <s v="translations"/>
    <x v="1451"/>
    <d v="2014-11-19T00:00:59"/>
  </r>
  <r>
    <x v="1452"/>
    <s v="The Judo Preservation Project (Canceled)"/>
    <s v="I am gathering rare, out-of-print Judo books for preservation, translation and sharing."/>
    <n v="14000"/>
    <n v="0"/>
    <x v="1"/>
    <s v="US"/>
    <s v="USD"/>
    <n v="1406566363"/>
    <n v="1403974363"/>
    <b v="0"/>
    <x v="78"/>
    <b v="0"/>
    <s v="publishing/translations"/>
    <n v="0"/>
    <s v="No Backers"/>
    <x v="3"/>
    <s v="translations"/>
    <x v="1452"/>
    <d v="2014-07-28T16:52:43"/>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s v="No Backers"/>
    <x v="3"/>
    <s v="translations"/>
    <x v="1453"/>
    <d v="2017-04-15T15:42:27"/>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d v="2016-04-24T21:59:00"/>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x v="1456"/>
    <s v="Sometimes you don't need love (Canceled)"/>
    <s v="English Version of my auto-published novel"/>
    <n v="5000"/>
    <n v="145"/>
    <x v="1"/>
    <s v="IT"/>
    <s v="EUR"/>
    <n v="1483459365"/>
    <n v="1480867365"/>
    <b v="0"/>
    <x v="83"/>
    <b v="0"/>
    <s v="publishing/translations"/>
    <n v="2.9000000000000001E-2"/>
    <n v="48.333333333333336"/>
    <x v="3"/>
    <s v="translations"/>
    <x v="1456"/>
    <d v="2017-01-03T16:02:45"/>
  </r>
  <r>
    <x v="1457"/>
    <s v="Hey! I&quot;m not invisable, I am Just Old (Canceled)"/>
    <s v="Age is more than just a number, I hope your younger than you feel."/>
    <n v="6000"/>
    <n v="0"/>
    <x v="1"/>
    <s v="US"/>
    <s v="USD"/>
    <n v="1447281044"/>
    <n v="1444685444"/>
    <b v="0"/>
    <x v="78"/>
    <b v="0"/>
    <s v="publishing/translations"/>
    <n v="0"/>
    <s v="No Backers"/>
    <x v="3"/>
    <s v="translations"/>
    <x v="1457"/>
    <d v="2015-11-11T22:30:44"/>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s v="No Backers"/>
    <x v="3"/>
    <s v="translations"/>
    <x v="1458"/>
    <d v="2014-08-11T04:00:00"/>
  </r>
  <r>
    <x v="1459"/>
    <s v="Like all the others (Canceled)"/>
    <s v="What if you suddenly found out, that your life wasnÂ´t the life you thought you had? What if you were like all the others!"/>
    <n v="37000"/>
    <n v="0"/>
    <x v="1"/>
    <s v="DK"/>
    <s v="DKK"/>
    <n v="1449077100"/>
    <n v="1446612896"/>
    <b v="0"/>
    <x v="78"/>
    <b v="0"/>
    <s v="publishing/translations"/>
    <n v="0"/>
    <s v="No Backers"/>
    <x v="3"/>
    <s v="translations"/>
    <x v="1459"/>
    <d v="2015-12-02T17:25:00"/>
  </r>
  <r>
    <x v="1460"/>
    <s v="KJV2015 (Canceled)"/>
    <s v="KJV2015 Easier to understand for our kids and family not leaving out one verse or changing a meaning one bit."/>
    <n v="25000000"/>
    <n v="0"/>
    <x v="1"/>
    <s v="US"/>
    <s v="USD"/>
    <n v="1417391100"/>
    <n v="1412371898"/>
    <b v="0"/>
    <x v="78"/>
    <b v="0"/>
    <s v="publishing/translations"/>
    <n v="0"/>
    <s v="No Backers"/>
    <x v="3"/>
    <s v="translations"/>
    <x v="1460"/>
    <d v="2014-11-30T23:45:00"/>
  </r>
  <r>
    <x v="1461"/>
    <s v="Relatively Prime Series 2"/>
    <s v="Series 2 of Relatively Prime, a podcast of stories from the Mathematical Domain"/>
    <n v="15000"/>
    <n v="15186.69"/>
    <x v="0"/>
    <s v="US"/>
    <s v="USD"/>
    <n v="1413849600"/>
    <n v="1410967754"/>
    <b v="1"/>
    <x v="158"/>
    <b v="1"/>
    <s v="publishing/radio &amp; podcasts"/>
    <n v="1.012446"/>
    <n v="44.66673529411765"/>
    <x v="3"/>
    <s v="radio &amp; podcasts"/>
    <x v="1461"/>
    <d v="2014-10-21T00:00:00"/>
  </r>
  <r>
    <x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x v="1464"/>
    <s v="Science Studio"/>
    <s v="The Best Science Media on the Web"/>
    <n v="5000"/>
    <n v="8160"/>
    <x v="0"/>
    <s v="US"/>
    <s v="USD"/>
    <n v="1361029958"/>
    <n v="1358437958"/>
    <b v="1"/>
    <x v="302"/>
    <b v="1"/>
    <s v="publishing/radio &amp; podcasts"/>
    <n v="1.6319999999999999"/>
    <n v="34.871794871794869"/>
    <x v="3"/>
    <s v="radio &amp; podcasts"/>
    <x v="1464"/>
    <d v="2013-02-16T15:52:38"/>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d v="2012-03-22T03:00:00"/>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x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x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x v="1473"/>
    <s v="ONE LOVES ONLY FORM"/>
    <s v="Public Radio Project"/>
    <n v="1500"/>
    <n v="1807.74"/>
    <x v="0"/>
    <s v="US"/>
    <s v="USD"/>
    <n v="1330644639"/>
    <n v="1328052639"/>
    <b v="1"/>
    <x v="5"/>
    <b v="1"/>
    <s v="publishing/radio &amp; podcasts"/>
    <n v="1.20516"/>
    <n v="38.462553191489363"/>
    <x v="3"/>
    <s v="radio &amp; podcasts"/>
    <x v="1473"/>
    <d v="2012-03-01T23:30:39"/>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x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d v="2011-09-10T01:00:22"/>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d v="2013-05-14T20:55:13"/>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d v="2013-07-26T17:00:00"/>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x v="3"/>
    <s v="fiction"/>
    <x v="1482"/>
    <d v="2012-09-07T07:51:00"/>
  </r>
  <r>
    <x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d v="2016-07-22T04:37:55"/>
  </r>
  <r>
    <x v="1484"/>
    <s v="a book called filtered down thru the stars"/>
    <s v="The mussings of an old wizard"/>
    <n v="2000"/>
    <n v="0"/>
    <x v="2"/>
    <s v="US"/>
    <s v="USD"/>
    <n v="1342882260"/>
    <n v="1337834963"/>
    <b v="0"/>
    <x v="78"/>
    <b v="0"/>
    <s v="publishing/fiction"/>
    <n v="0"/>
    <s v="No Backers"/>
    <x v="3"/>
    <s v="fiction"/>
    <x v="1484"/>
    <d v="2012-07-21T14:51:00"/>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d v="2015-06-20T19:06:13"/>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x v="1487"/>
    <s v="You Killed Me First"/>
    <s v="A lover becomes an enemy when a line has been crossed. Torn between memories and reality, his mask of sanity is slipping."/>
    <n v="10000"/>
    <n v="0"/>
    <x v="2"/>
    <s v="US"/>
    <s v="USD"/>
    <n v="1470175271"/>
    <n v="1467583271"/>
    <b v="0"/>
    <x v="78"/>
    <b v="0"/>
    <s v="publishing/fiction"/>
    <n v="0"/>
    <s v="No Backers"/>
    <x v="3"/>
    <s v="fiction"/>
    <x v="1487"/>
    <d v="2016-08-02T22:01:11"/>
  </r>
  <r>
    <x v="1488"/>
    <s v="Nanolution"/>
    <s v="A blockbuster sci-fi adventure. What would you do if one day your life changed to beyond the imaginable?"/>
    <n v="15000"/>
    <n v="360"/>
    <x v="2"/>
    <s v="AU"/>
    <s v="AUD"/>
    <n v="1388928660"/>
    <n v="1386336660"/>
    <b v="0"/>
    <x v="79"/>
    <b v="0"/>
    <s v="publishing/fiction"/>
    <n v="2.4E-2"/>
    <n v="60"/>
    <x v="3"/>
    <s v="fiction"/>
    <x v="1488"/>
    <d v="2014-01-05T13:31:00"/>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s v="No Backers"/>
    <x v="3"/>
    <s v="fiction"/>
    <x v="1489"/>
    <d v="2012-11-15T15:40:52"/>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d v="2013-10-02T13:27:54"/>
  </r>
  <r>
    <x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x v="3"/>
    <s v="fiction"/>
    <x v="1491"/>
    <d v="2015-02-15T15:38:00"/>
  </r>
  <r>
    <x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x v="1493"/>
    <s v="The Great Grand Zeppelin Chase"/>
    <s v="Help illustrate the sequel to the bestselling _x000a_The Transylvania Flying Squad of Detectives"/>
    <n v="2400"/>
    <n v="0"/>
    <x v="2"/>
    <s v="US"/>
    <s v="USD"/>
    <n v="1371415675"/>
    <n v="1368823675"/>
    <b v="0"/>
    <x v="78"/>
    <b v="0"/>
    <s v="publishing/fiction"/>
    <n v="0"/>
    <s v="No Backers"/>
    <x v="3"/>
    <s v="fiction"/>
    <x v="1493"/>
    <d v="2013-06-16T20:47:55"/>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d v="2015-04-03T15:38:00"/>
  </r>
  <r>
    <x v="1495"/>
    <s v="A Magical Bildungsroman with a Female Heroine"/>
    <s v="The Adventures of Penelope Hawthorne. Part One: The Spellbook of Dracone."/>
    <n v="2000"/>
    <n v="0"/>
    <x v="2"/>
    <s v="US"/>
    <s v="USD"/>
    <n v="1314471431"/>
    <n v="1311879431"/>
    <b v="0"/>
    <x v="78"/>
    <b v="0"/>
    <s v="publishing/fiction"/>
    <n v="0"/>
    <s v="No Backers"/>
    <x v="3"/>
    <s v="fiction"/>
    <x v="1495"/>
    <d v="2011-08-27T18:57:11"/>
  </r>
  <r>
    <x v="1496"/>
    <s v="Tainted Steel (Series 1 - 4)"/>
    <s v="Capturing the awe-inspiring magic of the likes of LoTR, Tainted Steel tells the story of one mans' struggle against Destiny."/>
    <n v="1500"/>
    <n v="0"/>
    <x v="2"/>
    <s v="US"/>
    <s v="USD"/>
    <n v="1410866659"/>
    <n v="1405682659"/>
    <b v="0"/>
    <x v="78"/>
    <b v="0"/>
    <s v="publishing/fiction"/>
    <n v="0"/>
    <s v="No Backers"/>
    <x v="3"/>
    <s v="fiction"/>
    <x v="1496"/>
    <d v="2014-09-16T11:24:19"/>
  </r>
  <r>
    <x v="1497"/>
    <s v="Daddy"/>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d v="2013-07-31T19:43:00"/>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x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d v="2013-05-01T21:42:37"/>
  </r>
  <r>
    <x v="1501"/>
    <s v="This is Nowhere"/>
    <s v="A hardcover book of surf, outdoor and nature photos from the British Columbia coast."/>
    <n v="52000"/>
    <n v="86492"/>
    <x v="0"/>
    <s v="CA"/>
    <s v="CAD"/>
    <n v="1436364023"/>
    <n v="1433772023"/>
    <b v="1"/>
    <x v="312"/>
    <b v="1"/>
    <s v="photography/photobooks"/>
    <n v="1.6633076923076924"/>
    <n v="97.731073446327684"/>
    <x v="8"/>
    <s v="photobooks"/>
    <x v="1501"/>
    <d v="2015-07-08T14:00:23"/>
  </r>
  <r>
    <x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x v="1504"/>
    <s v="RYU X RIO"/>
    <s v="A football photography book like no other about the 2014 World Cup in Brazil, by Ryu Voelkel."/>
    <n v="6500"/>
    <n v="18066"/>
    <x v="0"/>
    <s v="GB"/>
    <s v="GBP"/>
    <n v="1402389180"/>
    <n v="1399996024"/>
    <b v="1"/>
    <x v="314"/>
    <b v="1"/>
    <s v="photography/photobooks"/>
    <n v="2.7793846153846156"/>
    <n v="67.159851301115239"/>
    <x v="8"/>
    <s v="photobooks"/>
    <x v="1504"/>
    <d v="2014-06-10T08:33:00"/>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x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d v="2014-07-24T18:51:44"/>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x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d v="2017-02-05T16:25:39"/>
  </r>
  <r>
    <x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d v="2014-07-16T15:17:46"/>
  </r>
  <r>
    <x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d v="2015-09-27T14:20:40"/>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d v="2016-03-16T05:04:57"/>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x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d v="2014-06-20T21:59:00"/>
  </r>
  <r>
    <x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d v="2016-06-07T04:01:31"/>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d v="2014-10-17T19:55:39"/>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x v="8"/>
    <s v="photobooks"/>
    <x v="1524"/>
    <d v="2017-02-20T12:01:30"/>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d v="2016-08-18T16:52:18"/>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d v="2016-01-19T06:37:27"/>
  </r>
  <r>
    <x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x v="1528"/>
    <s v="Don't Go Outside: Tokyo Street Photos"/>
    <s v="A book of street photos from around Shibuya that I've made between 2011-2016."/>
    <n v="3000"/>
    <n v="8447"/>
    <x v="0"/>
    <s v="US"/>
    <s v="USD"/>
    <n v="1485907200"/>
    <n v="1483292122"/>
    <b v="1"/>
    <x v="322"/>
    <b v="1"/>
    <s v="photography/photobooks"/>
    <n v="2.8156666666666665"/>
    <n v="52.793750000000003"/>
    <x v="8"/>
    <s v="photobooks"/>
    <x v="1528"/>
    <d v="2017-02-01T00:00:00"/>
  </r>
  <r>
    <x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d v="2015-10-23T18:24:55"/>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d v="2016-02-15T15:00:00"/>
  </r>
  <r>
    <x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x v="8"/>
    <s v="photobooks"/>
    <x v="1533"/>
    <d v="2016-05-02T03:59:00"/>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d v="2015-09-04T16:11:02"/>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d v="2016-05-23T22:00:00"/>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x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x v="8"/>
    <s v="photobooks"/>
    <x v="1537"/>
    <d v="2016-08-06T18:00:00"/>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d v="2017-01-03T22:03:39"/>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d v="2014-11-26T01:15:00"/>
  </r>
  <r>
    <x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x v="8"/>
    <s v="nature"/>
    <x v="1541"/>
    <d v="2014-12-31T17:05:38"/>
  </r>
  <r>
    <x v="1542"/>
    <s v="From student to beekeeper"/>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x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x v="8"/>
    <s v="nature"/>
    <x v="1543"/>
    <d v="2014-11-22T13:13:54"/>
  </r>
  <r>
    <x v="1544"/>
    <s v="LaFee Photography"/>
    <s v="My name is Travis LaFee, I live in beautiful McCall, Idaho. I wish to display the beauty of valley county by taking pics outdoors."/>
    <n v="1000"/>
    <n v="0"/>
    <x v="2"/>
    <s v="US"/>
    <s v="USD"/>
    <n v="1427847480"/>
    <n v="1424222024"/>
    <b v="0"/>
    <x v="78"/>
    <b v="0"/>
    <s v="photography/nature"/>
    <n v="0"/>
    <s v="No Backers"/>
    <x v="8"/>
    <s v="nature"/>
    <x v="1544"/>
    <d v="2015-04-01T00:18:00"/>
  </r>
  <r>
    <x v="1545"/>
    <s v="Nevada County Hearts"/>
    <s v="&quot;He will not be a wise man who does not study human hearts!&quot;_x000a_Hope in natural art, creation!"/>
    <n v="3000"/>
    <n v="1"/>
    <x v="2"/>
    <s v="US"/>
    <s v="USD"/>
    <n v="1425330960"/>
    <n v="1422393234"/>
    <b v="0"/>
    <x v="29"/>
    <b v="0"/>
    <s v="photography/nature"/>
    <n v="3.3333333333333332E-4"/>
    <n v="1"/>
    <x v="8"/>
    <s v="nature"/>
    <x v="1545"/>
    <d v="2015-03-02T21:16:00"/>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d v="2014-09-17T05:06:39"/>
  </r>
  <r>
    <x v="1547"/>
    <s v="Sound Photography"/>
    <s v="I have produced a limited number (100) of five 8x10 prints of mixed photography I would like to share with you."/>
    <n v="20"/>
    <n v="0"/>
    <x v="2"/>
    <s v="US"/>
    <s v="USD"/>
    <n v="1487844882"/>
    <n v="1487240082"/>
    <b v="0"/>
    <x v="78"/>
    <b v="0"/>
    <s v="photography/nature"/>
    <n v="0"/>
    <s v="No Backers"/>
    <x v="8"/>
    <s v="nature"/>
    <x v="1547"/>
    <d v="2017-02-23T10:14:42"/>
  </r>
  <r>
    <x v="1548"/>
    <s v="Change the World through Color"/>
    <s v="Beauty is in the eye of the beholder and I want to inspire conservation through color."/>
    <n v="700"/>
    <n v="60"/>
    <x v="2"/>
    <s v="US"/>
    <s v="USD"/>
    <n v="1447020620"/>
    <n v="1444425020"/>
    <b v="0"/>
    <x v="29"/>
    <b v="0"/>
    <s v="photography/nature"/>
    <n v="8.5714285714285715E-2"/>
    <n v="60"/>
    <x v="8"/>
    <s v="nature"/>
    <x v="1548"/>
    <d v="2015-11-08T22:10:20"/>
  </r>
  <r>
    <x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x v="8"/>
    <s v="nature"/>
    <x v="1549"/>
    <d v="2015-11-03T04:15:59"/>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d v="2016-05-12T10:47:14"/>
  </r>
  <r>
    <x v="1551"/>
    <s v="Randy Hoffman Photography"/>
    <s v="I can do it but help can't hurt. Sweet Montana photos like never seen before. Be a part of Randy Hoffman Photography and our activities"/>
    <n v="3500"/>
    <n v="0"/>
    <x v="2"/>
    <s v="US"/>
    <s v="USD"/>
    <n v="1432756039"/>
    <n v="1430164039"/>
    <b v="0"/>
    <x v="78"/>
    <b v="0"/>
    <s v="photography/nature"/>
    <n v="0"/>
    <s v="No Backers"/>
    <x v="8"/>
    <s v="nature"/>
    <x v="1551"/>
    <d v="2015-05-27T19:47:19"/>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d v="2014-10-01T03:59:00"/>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s v="No Backers"/>
    <x v="8"/>
    <s v="nature"/>
    <x v="1553"/>
    <d v="2015-09-02T06:47:27"/>
  </r>
  <r>
    <x v="1554"/>
    <s v="Barbara O'Donovan Designs"/>
    <s v="I create art by photographing flowers/seeds i would love to buy my own camera/computer/Photoshop and restore my old shed into my studio"/>
    <n v="20000"/>
    <n v="0"/>
    <x v="2"/>
    <s v="AU"/>
    <s v="AUD"/>
    <n v="1438495390"/>
    <n v="1435903390"/>
    <b v="0"/>
    <x v="78"/>
    <b v="0"/>
    <s v="photography/nature"/>
    <n v="0"/>
    <s v="No Backers"/>
    <x v="8"/>
    <s v="nature"/>
    <x v="1554"/>
    <d v="2015-08-02T06:03:10"/>
  </r>
  <r>
    <x v="1555"/>
    <s v="Coffee Table Book of Maine"/>
    <s v="I am traveling the coastline of Maine and will be taking pictures of all the scenery and lighthouses in the area."/>
    <n v="750"/>
    <n v="0"/>
    <x v="2"/>
    <s v="US"/>
    <s v="USD"/>
    <n v="1442509200"/>
    <n v="1440513832"/>
    <b v="0"/>
    <x v="78"/>
    <b v="0"/>
    <s v="photography/nature"/>
    <n v="0"/>
    <s v="No Backers"/>
    <x v="8"/>
    <s v="nature"/>
    <x v="1555"/>
    <d v="2015-09-17T17:00:00"/>
  </r>
  <r>
    <x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x v="8"/>
    <s v="nature"/>
    <x v="1556"/>
    <d v="2016-07-04T03:40:24"/>
  </r>
  <r>
    <x v="1557"/>
    <s v="Reflecting Light Photo"/>
    <s v="I have always been captivated by photography, Now I am trying to set up my own company and publish my pictures."/>
    <n v="2500"/>
    <n v="100"/>
    <x v="2"/>
    <s v="US"/>
    <s v="USD"/>
    <n v="1411227633"/>
    <n v="1408549233"/>
    <b v="0"/>
    <x v="29"/>
    <b v="0"/>
    <s v="photography/nature"/>
    <n v="0.04"/>
    <n v="100"/>
    <x v="8"/>
    <s v="nature"/>
    <x v="1557"/>
    <d v="2014-09-20T15:40:33"/>
  </r>
  <r>
    <x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x v="8"/>
    <s v="nature"/>
    <x v="1558"/>
    <d v="2015-08-28T12:12:00"/>
  </r>
  <r>
    <x v="1559"/>
    <s v="North Cascades Bigfoot Photo Expedition"/>
    <s v="The goal of this project is to provide scientific evidence of bigfoot in the North Cascades."/>
    <n v="15000"/>
    <n v="50"/>
    <x v="2"/>
    <s v="US"/>
    <s v="USD"/>
    <n v="1430270199"/>
    <n v="1428974199"/>
    <b v="0"/>
    <x v="29"/>
    <b v="0"/>
    <s v="photography/nature"/>
    <n v="3.3333333333333335E-3"/>
    <n v="50"/>
    <x v="8"/>
    <s v="nature"/>
    <x v="1559"/>
    <d v="2015-04-29T01:16:39"/>
  </r>
  <r>
    <x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s v="No Backers"/>
    <x v="3"/>
    <s v="art books"/>
    <x v="1562"/>
    <d v="2009-12-02T00:50:00"/>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d v="2014-03-14T16:49:11"/>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x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d v="2016-07-27T22:00:00"/>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d v="2014-02-17T00:00:00"/>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x v="1569"/>
    <s v="to be removed (Canceled)"/>
    <s v="to be removed"/>
    <n v="30000"/>
    <n v="0"/>
    <x v="1"/>
    <s v="US"/>
    <s v="USD"/>
    <n v="1369498714"/>
    <n v="1366906714"/>
    <b v="0"/>
    <x v="78"/>
    <b v="0"/>
    <s v="publishing/art books"/>
    <n v="0"/>
    <s v="No Backers"/>
    <x v="3"/>
    <s v="art books"/>
    <x v="1569"/>
    <d v="2013-05-25T16:18:34"/>
  </r>
  <r>
    <x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x v="3"/>
    <s v="art books"/>
    <x v="1570"/>
    <d v="2016-04-08T18:31:22"/>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d v="2015-06-19T18:28:03"/>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d v="2016-02-28T23:59:00"/>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d v="2017-04-01T03:59:00"/>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d v="2015-02-17T22:15:29"/>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d v="2014-07-09T12:34:56"/>
  </r>
  <r>
    <x v="1576"/>
    <s v="The Obsessive Line Collection (Canceled)"/>
    <s v="For the publication of my first 3 books: an Art book, a graphic novel, and a coloring book"/>
    <n v="5000"/>
    <n v="650"/>
    <x v="1"/>
    <s v="US"/>
    <s v="USD"/>
    <n v="1435698368"/>
    <n v="1431810368"/>
    <b v="0"/>
    <x v="73"/>
    <b v="0"/>
    <s v="publishing/art books"/>
    <n v="0.13"/>
    <n v="65"/>
    <x v="3"/>
    <s v="art books"/>
    <x v="1576"/>
    <d v="2015-06-30T21:06:08"/>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d v="2010-09-02T02:00:00"/>
  </r>
  <r>
    <x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x v="3"/>
    <s v="art books"/>
    <x v="1579"/>
    <d v="2013-08-28T23:54:51"/>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s v="No Backers"/>
    <x v="3"/>
    <s v="art books"/>
    <x v="1580"/>
    <d v="2012-05-21T01:12:06"/>
  </r>
  <r>
    <x v="1581"/>
    <s v="The Sharper Image"/>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x v="1582"/>
    <s v="Scenes from New Orleans"/>
    <s v="I create canvas prints of images from in and around New Orleans"/>
    <n v="1000"/>
    <n v="93"/>
    <x v="2"/>
    <s v="US"/>
    <s v="USD"/>
    <n v="1445894400"/>
    <n v="1440961053"/>
    <b v="0"/>
    <x v="83"/>
    <b v="0"/>
    <s v="photography/places"/>
    <n v="9.2999999999999999E-2"/>
    <n v="31"/>
    <x v="8"/>
    <s v="places"/>
    <x v="1582"/>
    <d v="2015-10-26T21:20:00"/>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d v="2014-09-25T21:43:11"/>
  </r>
  <r>
    <x v="1584"/>
    <s v="Lets see Kansas together!"/>
    <s v="25 Kansas State Parks in the next year. What a great adventure to take together. Join me. Together we can photo this beautiful state."/>
    <n v="1200"/>
    <n v="0"/>
    <x v="2"/>
    <s v="US"/>
    <s v="USD"/>
    <n v="1401464101"/>
    <n v="1400600101"/>
    <b v="0"/>
    <x v="78"/>
    <b v="0"/>
    <s v="photography/places"/>
    <n v="0"/>
    <s v="No Backers"/>
    <x v="8"/>
    <s v="places"/>
    <x v="1584"/>
    <d v="2014-05-30T15:35:01"/>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d v="2016-12-25T11:00:00"/>
  </r>
  <r>
    <x v="1586"/>
    <s v="Missouri In Pictures"/>
    <s v="Show the world the beauty that is in all of our back yards!"/>
    <n v="1500"/>
    <n v="0"/>
    <x v="2"/>
    <s v="US"/>
    <s v="USD"/>
    <n v="1428197422"/>
    <n v="1425609022"/>
    <b v="0"/>
    <x v="78"/>
    <b v="0"/>
    <s v="photography/places"/>
    <n v="0"/>
    <s v="No Backers"/>
    <x v="8"/>
    <s v="places"/>
    <x v="1586"/>
    <d v="2015-04-05T01:30:22"/>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d v="2014-12-13T22:49:25"/>
  </r>
  <r>
    <x v="1588"/>
    <s v="The Right Side of Texas"/>
    <s v="Southeast Texas as seen through the lens of a cell phone camera"/>
    <n v="516"/>
    <n v="0"/>
    <x v="2"/>
    <s v="US"/>
    <s v="USD"/>
    <n v="1422735120"/>
    <n v="1420091999"/>
    <b v="0"/>
    <x v="78"/>
    <b v="0"/>
    <s v="photography/places"/>
    <n v="0"/>
    <s v="No Backers"/>
    <x v="8"/>
    <s v="places"/>
    <x v="1588"/>
    <d v="2015-01-31T20:12:00"/>
  </r>
  <r>
    <x v="1589"/>
    <s v="A Side Of The World In Canvas"/>
    <s v="I want to be able to have my own photography inside a canvas and have it be displayed everywhere."/>
    <n v="1200"/>
    <n v="0"/>
    <x v="2"/>
    <s v="US"/>
    <s v="USD"/>
    <n v="1444433886"/>
    <n v="1441841886"/>
    <b v="0"/>
    <x v="78"/>
    <b v="0"/>
    <s v="photography/places"/>
    <n v="0"/>
    <s v="No Backers"/>
    <x v="8"/>
    <s v="places"/>
    <x v="1589"/>
    <d v="2015-10-09T23:38:06"/>
  </r>
  <r>
    <x v="1590"/>
    <s v="An Italian Adventure"/>
    <s v="Discover Italy through photography."/>
    <n v="60000"/>
    <n v="1020"/>
    <x v="2"/>
    <s v="IT"/>
    <s v="EUR"/>
    <n v="1443040464"/>
    <n v="1440448464"/>
    <b v="0"/>
    <x v="84"/>
    <b v="0"/>
    <s v="photography/places"/>
    <n v="1.7000000000000001E-2"/>
    <n v="510"/>
    <x v="8"/>
    <s v="places"/>
    <x v="1590"/>
    <d v="2015-09-23T20:34:24"/>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d v="2016-04-03T16:25:41"/>
  </r>
  <r>
    <x v="1592"/>
    <s v="The Views of Pittsburgh"/>
    <s v="A portfolio collage of beautiful pictures of authentic Pittsburgh locations and scenery."/>
    <n v="25"/>
    <n v="0"/>
    <x v="2"/>
    <s v="US"/>
    <s v="USD"/>
    <n v="1427503485"/>
    <n v="1423619085"/>
    <b v="0"/>
    <x v="78"/>
    <b v="0"/>
    <s v="photography/places"/>
    <n v="0"/>
    <s v="No Backers"/>
    <x v="8"/>
    <s v="places"/>
    <x v="1592"/>
    <d v="2015-03-28T00:44:45"/>
  </r>
  <r>
    <x v="1593"/>
    <s v="Picturing Italy"/>
    <s v="A trip to fulfill a dream of capturing the wonders and history of ancient Italy in person."/>
    <n v="22000"/>
    <n v="3"/>
    <x v="2"/>
    <s v="US"/>
    <s v="USD"/>
    <n v="1425154655"/>
    <n v="1422562655"/>
    <b v="0"/>
    <x v="83"/>
    <b v="0"/>
    <s v="photography/places"/>
    <n v="1.3636363636363637E-4"/>
    <n v="1"/>
    <x v="8"/>
    <s v="places"/>
    <x v="1593"/>
    <d v="2015-02-28T20:17:35"/>
  </r>
  <r>
    <x v="1594"/>
    <s v="Scenes and Things from New Orleans"/>
    <s v="I photograph my love of New Orleans, create canvases and share those memories with you."/>
    <n v="1000"/>
    <n v="205"/>
    <x v="2"/>
    <s v="US"/>
    <s v="USD"/>
    <n v="1463329260"/>
    <n v="1458147982"/>
    <b v="0"/>
    <x v="73"/>
    <b v="0"/>
    <s v="photography/places"/>
    <n v="0.20499999999999999"/>
    <n v="20.5"/>
    <x v="8"/>
    <s v="places"/>
    <x v="1594"/>
    <d v="2016-05-15T16:21:00"/>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x v="1596"/>
    <s v="The Town We Live In"/>
    <s v="London is beautiful. I want to create a book of stunning images from in and around our great city"/>
    <n v="3250"/>
    <n v="75"/>
    <x v="2"/>
    <s v="GB"/>
    <s v="GBP"/>
    <n v="1418469569"/>
    <n v="1414577969"/>
    <b v="0"/>
    <x v="83"/>
    <b v="0"/>
    <s v="photography/places"/>
    <n v="2.3076923076923078E-2"/>
    <n v="25"/>
    <x v="8"/>
    <s v="places"/>
    <x v="1596"/>
    <d v="2014-12-13T11:19:29"/>
  </r>
  <r>
    <x v="1597"/>
    <s v="Vacation Days in Big Bear"/>
    <s v="We're starting up a new an improved way to do vacation rental management, but we need some funding to kick start it!"/>
    <n v="15000"/>
    <n v="0"/>
    <x v="2"/>
    <s v="US"/>
    <s v="USD"/>
    <n v="1474360197"/>
    <n v="1471768197"/>
    <b v="0"/>
    <x v="78"/>
    <b v="0"/>
    <s v="photography/places"/>
    <n v="0"/>
    <s v="No Backers"/>
    <x v="8"/>
    <s v="places"/>
    <x v="1597"/>
    <d v="2016-09-20T08:29:57"/>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x v="8"/>
    <s v="places"/>
    <x v="1598"/>
    <d v="2015-07-26T16:00:58"/>
  </r>
  <r>
    <x v="1599"/>
    <s v="The Londoner: Prints &amp; Canvas"/>
    <s v="A London photographer trekking 5,895m up Africa's Mount Kilimanjaro to pursue and enrich a career."/>
    <n v="500"/>
    <n v="0"/>
    <x v="2"/>
    <s v="GB"/>
    <s v="GBP"/>
    <n v="1460116576"/>
    <n v="1457528176"/>
    <b v="0"/>
    <x v="78"/>
    <b v="0"/>
    <s v="photography/places"/>
    <n v="0"/>
    <s v="No Backers"/>
    <x v="8"/>
    <s v="places"/>
    <x v="1599"/>
    <d v="2016-04-08T11:56:16"/>
  </r>
  <r>
    <x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d v="2014-07-15T05:11:00"/>
  </r>
  <r>
    <x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x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x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d v="2011-08-01T07:00:00"/>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x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x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x v="1610"/>
    <s v="So The Story Goes: The New Album by &quot;Just Joe&quot; Altier"/>
    <s v="So The Story Goes is the upcoming album from &quot;Just Joe&quot; Altier."/>
    <n v="2000"/>
    <n v="5437"/>
    <x v="0"/>
    <s v="US"/>
    <s v="USD"/>
    <n v="1355609510"/>
    <n v="1353017510"/>
    <b v="0"/>
    <x v="300"/>
    <b v="1"/>
    <s v="music/rock"/>
    <n v="2.7185000000000001"/>
    <n v="48.544642857142854"/>
    <x v="4"/>
    <s v="rock"/>
    <x v="1610"/>
    <d v="2012-12-15T22:11:50"/>
  </r>
  <r>
    <x v="1611"/>
    <s v="Skelton-Luns CD/7&quot;             No Big Deal."/>
    <s v="Skelton-Luns CD/7&quot; No Big Deal."/>
    <n v="800"/>
    <n v="1001"/>
    <x v="0"/>
    <s v="US"/>
    <s v="USD"/>
    <n v="1370390432"/>
    <n v="1368576032"/>
    <b v="0"/>
    <x v="74"/>
    <b v="1"/>
    <s v="music/rock"/>
    <n v="1.25125"/>
    <n v="37.074074074074076"/>
    <x v="4"/>
    <s v="rock"/>
    <x v="1611"/>
    <d v="2013-06-05T00:00:32"/>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x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x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x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x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x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d v="2014-09-15T04:28:06"/>
  </r>
  <r>
    <x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x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x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x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x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d v="2012-09-11T16:47:33"/>
  </r>
  <r>
    <x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x v="1628"/>
    <s v="&quot;Songs for Tsippora&quot; Byronâ€™s DEBUT EP"/>
    <s v="Original Jewish rock music on human relationships and identity"/>
    <n v="4000"/>
    <n v="4037"/>
    <x v="0"/>
    <s v="US"/>
    <s v="USD"/>
    <n v="1403026882"/>
    <n v="1400175682"/>
    <b v="0"/>
    <x v="106"/>
    <b v="1"/>
    <s v="music/rock"/>
    <n v="1.00925"/>
    <n v="45.875"/>
    <x v="4"/>
    <s v="rock"/>
    <x v="1628"/>
    <d v="2014-06-17T17:41:22"/>
  </r>
  <r>
    <x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d v="2012-03-02T06:59:00"/>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d v="2012-10-12T20:37:41"/>
  </r>
  <r>
    <x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x v="1633"/>
    <s v="ELIZABETH REX"/>
    <s v="We are a four piece rock band that has played shows in and around NYC including Mercury Lounge.  Two of our members are now in LA."/>
    <n v="10000"/>
    <n v="10000"/>
    <x v="0"/>
    <s v="US"/>
    <s v="USD"/>
    <n v="1326690000"/>
    <n v="1324329156"/>
    <b v="0"/>
    <x v="6"/>
    <b v="1"/>
    <s v="music/rock"/>
    <n v="1"/>
    <n v="172.41379310344828"/>
    <x v="4"/>
    <s v="rock"/>
    <x v="1633"/>
    <d v="2012-01-16T05:00:00"/>
  </r>
  <r>
    <x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d v="2016-07-11T20:51:01"/>
  </r>
  <r>
    <x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x v="1638"/>
    <s v="Avenues EP 2013"/>
    <s v="Avenues will be going in to the studio to record a new EP with Matt Allison!"/>
    <n v="1000"/>
    <n v="1050"/>
    <x v="0"/>
    <s v="US"/>
    <s v="USD"/>
    <n v="1362086700"/>
    <n v="1358180968"/>
    <b v="0"/>
    <x v="74"/>
    <b v="1"/>
    <s v="music/rock"/>
    <n v="1.05"/>
    <n v="38.888888888888886"/>
    <x v="4"/>
    <s v="rock"/>
    <x v="1638"/>
    <d v="2013-02-28T21:25:00"/>
  </r>
  <r>
    <x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x v="4"/>
    <s v="rock"/>
    <x v="1639"/>
    <d v="2012-03-03T15:39:25"/>
  </r>
  <r>
    <x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d v="2010-08-03T01:59:00"/>
  </r>
  <r>
    <x v="1641"/>
    <s v="Tanya Dartson- Run for Your Life music video"/>
    <s v="Music Video For Upbeat and Inspiring Song - Run For Your Life"/>
    <n v="2500"/>
    <n v="2535"/>
    <x v="0"/>
    <s v="US"/>
    <s v="USD"/>
    <n v="1418998744"/>
    <n v="1416406744"/>
    <b v="0"/>
    <x v="55"/>
    <b v="1"/>
    <s v="music/pop"/>
    <n v="1.014"/>
    <n v="97.5"/>
    <x v="4"/>
    <s v="pop"/>
    <x v="1641"/>
    <d v="2014-12-19T14:19:04"/>
  </r>
  <r>
    <x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x v="4"/>
    <s v="pop"/>
    <x v="1642"/>
    <d v="2011-06-14T00:35:27"/>
  </r>
  <r>
    <x v="1643"/>
    <s v="This Is All Now's Brand New Album!!"/>
    <s v="This Is All Now is putting out a brand new record, and we need YOUR help to do it!"/>
    <n v="5000"/>
    <n v="6235"/>
    <x v="0"/>
    <s v="US"/>
    <s v="USD"/>
    <n v="1348516012"/>
    <n v="1345924012"/>
    <b v="0"/>
    <x v="77"/>
    <b v="1"/>
    <s v="music/pop"/>
    <n v="1.2470000000000001"/>
    <n v="168.51351351351352"/>
    <x v="4"/>
    <s v="pop"/>
    <x v="1643"/>
    <d v="2012-09-24T19:46:52"/>
  </r>
  <r>
    <x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x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d v="2014-08-14T18:11:00"/>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x v="4"/>
    <s v="pop"/>
    <x v="1647"/>
    <d v="2012-06-09T09:49:37"/>
  </r>
  <r>
    <x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x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x v="1650"/>
    <s v="The Psalm Praise Project, Vol. 2"/>
    <s v="Help me record a CD that uses pop styling to give a fresh sound to ancient wisdom from scripture!"/>
    <n v="2000"/>
    <n v="2831"/>
    <x v="0"/>
    <s v="US"/>
    <s v="USD"/>
    <n v="1381314437"/>
    <n v="1378722437"/>
    <b v="0"/>
    <x v="58"/>
    <b v="1"/>
    <s v="music/pop"/>
    <n v="1.4155"/>
    <n v="88.46875"/>
    <x v="4"/>
    <s v="pop"/>
    <x v="1650"/>
    <d v="2013-10-09T10:27:17"/>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x v="4"/>
    <s v="pop"/>
    <x v="1653"/>
    <d v="2011-04-24T20:01:36"/>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d v="2012-04-18T21:22:40"/>
  </r>
  <r>
    <x v="1655"/>
    <s v="Meg Porter Debut EP!"/>
    <s v="Berklee College of Music student, Meg Porter needs YOUR help to fund her very first EP!"/>
    <n v="1500"/>
    <n v="2143"/>
    <x v="0"/>
    <s v="US"/>
    <s v="USD"/>
    <n v="1333648820"/>
    <n v="1331060420"/>
    <b v="0"/>
    <x v="53"/>
    <b v="1"/>
    <s v="music/pop"/>
    <n v="1.4286666666666668"/>
    <n v="44.645833333333336"/>
    <x v="4"/>
    <s v="pop"/>
    <x v="1655"/>
    <d v="2012-04-05T18:00:20"/>
  </r>
  <r>
    <x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x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x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d v="2012-12-18T14:20:00"/>
  </r>
  <r>
    <x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x v="4"/>
    <s v="pop"/>
    <x v="1659"/>
    <d v="2013-12-17T12:00:00"/>
  </r>
  <r>
    <x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x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d v="2016-01-17T21:00:00"/>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x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x v="1664"/>
    <s v="Grace Sings Grace"/>
    <s v="Korean-American Soprano Grace's Debut Album - coming up in June 2012. Come and be part of this exciting project!"/>
    <n v="2500"/>
    <n v="3060.22"/>
    <x v="0"/>
    <s v="US"/>
    <s v="USD"/>
    <n v="1331870340"/>
    <n v="1328033818"/>
    <b v="0"/>
    <x v="30"/>
    <b v="1"/>
    <s v="music/pop"/>
    <n v="1.2240879999999998"/>
    <n v="34.384494382022467"/>
    <x v="4"/>
    <s v="pop"/>
    <x v="1664"/>
    <d v="2012-03-16T03:59:00"/>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x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x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d v="2010-07-05T04:00:00"/>
  </r>
  <r>
    <x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x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d v="2015-03-06T21:04:52"/>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d v="2016-08-18T06:59:00"/>
  </r>
  <r>
    <x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x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x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x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x v="1680"/>
    <s v="Kick Out a Record"/>
    <s v="Working Musician dilemma #164: how the taxman put Kick the Record 2.0 on hold"/>
    <n v="1000"/>
    <n v="1175"/>
    <x v="0"/>
    <s v="US"/>
    <s v="USD"/>
    <n v="1405188667"/>
    <n v="1402596667"/>
    <b v="0"/>
    <x v="20"/>
    <b v="1"/>
    <s v="music/pop"/>
    <n v="1.175"/>
    <n v="47"/>
    <x v="4"/>
    <s v="pop"/>
    <x v="1680"/>
    <d v="2014-07-12T18:11:07"/>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x v="1682"/>
    <s v="Looking Up &amp; Holding On CD Project - Christian songwriter"/>
    <s v="Christian singer-wongerwriter searching for funding to record CD of original Christian music."/>
    <n v="6000"/>
    <n v="0"/>
    <x v="3"/>
    <s v="US"/>
    <s v="USD"/>
    <n v="1492142860"/>
    <n v="1486962460"/>
    <b v="0"/>
    <x v="78"/>
    <b v="0"/>
    <s v="music/faith"/>
    <n v="0"/>
    <s v="No Backers"/>
    <x v="4"/>
    <s v="faith"/>
    <x v="1682"/>
    <d v="2017-04-14T04:07:40"/>
  </r>
  <r>
    <x v="1683"/>
    <s v="Manman doudou tÃ©moignage d'une mÃ¨re Album"/>
    <s v="Rendre tÃ©moignage de ce que Dieu fait chaque jour pour moi et venir en  aide  aux autres, c'est  mon but."/>
    <n v="3500"/>
    <n v="760"/>
    <x v="3"/>
    <s v="FR"/>
    <s v="EUR"/>
    <n v="1491590738"/>
    <n v="1489517138"/>
    <b v="0"/>
    <x v="73"/>
    <b v="0"/>
    <s v="music/faith"/>
    <n v="0.21714285714285714"/>
    <n v="76"/>
    <x v="4"/>
    <s v="faith"/>
    <x v="1683"/>
    <d v="2017-04-07T18:45:38"/>
  </r>
  <r>
    <x v="1684"/>
    <s v="Goodness &amp; Mercy EP - Marty Mikles"/>
    <s v="New Music from Marty Mikles!  A new EP all about God's Goodness &amp; Mercy."/>
    <n v="8000"/>
    <n v="8730"/>
    <x v="3"/>
    <s v="US"/>
    <s v="USD"/>
    <n v="1489775641"/>
    <n v="1487360041"/>
    <b v="0"/>
    <x v="21"/>
    <b v="0"/>
    <s v="music/faith"/>
    <n v="1.0912500000000001"/>
    <n v="86.43564356435644"/>
    <x v="4"/>
    <s v="faith"/>
    <x v="1684"/>
    <d v="2017-03-17T18:34:01"/>
  </r>
  <r>
    <x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d v="2017-04-10T20:15:00"/>
  </r>
  <r>
    <x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x v="4"/>
    <s v="faith"/>
    <x v="1688"/>
    <d v="2017-04-09T11:49:54"/>
  </r>
  <r>
    <x v="1689"/>
    <s v="Fly Away"/>
    <s v="Praising the Living God in the second half of life."/>
    <n v="2400"/>
    <n v="2400"/>
    <x v="3"/>
    <s v="US"/>
    <s v="USD"/>
    <n v="1489700230"/>
    <n v="1487111830"/>
    <b v="0"/>
    <x v="25"/>
    <b v="0"/>
    <s v="music/faith"/>
    <n v="1"/>
    <n v="171.42857142857142"/>
    <x v="4"/>
    <s v="faith"/>
    <x v="1689"/>
    <d v="2017-03-16T21:37:10"/>
  </r>
  <r>
    <x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x v="4"/>
    <s v="faith"/>
    <x v="1690"/>
    <d v="2017-04-06T09:20:42"/>
  </r>
  <r>
    <x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d v="2017-04-03T01:00:00"/>
  </r>
  <r>
    <x v="1692"/>
    <s v="Get Your Hopes Up"/>
    <s v="After 3 years.....It's time for some new music! Album #2 is in motion and I can't wait to share it with all of you!"/>
    <n v="5000"/>
    <n v="2390"/>
    <x v="3"/>
    <s v="US"/>
    <s v="USD"/>
    <n v="1490572740"/>
    <n v="1487734667"/>
    <b v="0"/>
    <x v="41"/>
    <b v="0"/>
    <s v="music/faith"/>
    <n v="0.47799999999999998"/>
    <n v="159.33333333333334"/>
    <x v="4"/>
    <s v="faith"/>
    <x v="1692"/>
    <d v="2017-03-26T23:59:00"/>
  </r>
  <r>
    <x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d v="2017-04-09T20:00:00"/>
  </r>
  <r>
    <x v="1694"/>
    <s v="Thundercreek Studios"/>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d v="2017-04-10T01:00:00"/>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s v="No Backers"/>
    <x v="4"/>
    <s v="faith"/>
    <x v="1696"/>
    <d v="2017-04-01T00:40:11"/>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d v="2017-04-09T23:47:28"/>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s v="No Backers"/>
    <x v="4"/>
    <s v="faith"/>
    <x v="1698"/>
    <d v="2017-03-26T03:33:00"/>
  </r>
  <r>
    <x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x v="4"/>
    <s v="faith"/>
    <x v="1699"/>
    <d v="2017-04-11T20:44:05"/>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x v="4"/>
    <s v="faith"/>
    <x v="1700"/>
    <d v="2017-04-01T04:00:00"/>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x v="4"/>
    <s v="faith"/>
    <x v="1701"/>
    <d v="2015-01-15T15:56:45"/>
  </r>
  <r>
    <x v="1702"/>
    <s v="lyndale lewis and new vision prosper cd release"/>
    <s v="I can do all things through christ jesus"/>
    <n v="16500"/>
    <n v="1"/>
    <x v="2"/>
    <s v="US"/>
    <s v="USD"/>
    <n v="1427745150"/>
    <n v="1425156750"/>
    <b v="0"/>
    <x v="29"/>
    <b v="0"/>
    <s v="music/faith"/>
    <n v="6.0606060606060605E-5"/>
    <n v="1"/>
    <x v="4"/>
    <s v="faith"/>
    <x v="1702"/>
    <d v="2015-03-30T19:52:30"/>
  </r>
  <r>
    <x v="1703"/>
    <s v="Joy Full Noise!"/>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x v="1704"/>
    <s v="Jericho Down Worship Album"/>
    <s v="We want to record an album of popular praise &amp; worship songs with our own influence and style."/>
    <n v="2000"/>
    <n v="1302"/>
    <x v="2"/>
    <s v="US"/>
    <s v="USD"/>
    <n v="1424056873"/>
    <n v="1421464873"/>
    <b v="0"/>
    <x v="202"/>
    <b v="0"/>
    <s v="music/faith"/>
    <n v="0.65100000000000002"/>
    <n v="118.36363636363636"/>
    <x v="4"/>
    <s v="faith"/>
    <x v="1704"/>
    <d v="2015-02-16T03:21:13"/>
  </r>
  <r>
    <x v="1705"/>
    <s v="Piano Prayer Album - Russ James"/>
    <s v="An instrumental album that ranges from hymns to contemporary music. All the music is recorded by myself."/>
    <n v="2000"/>
    <n v="0"/>
    <x v="2"/>
    <s v="US"/>
    <s v="USD"/>
    <n v="1441814400"/>
    <n v="1440807846"/>
    <b v="0"/>
    <x v="78"/>
    <b v="0"/>
    <s v="music/faith"/>
    <n v="0"/>
    <s v="No Backers"/>
    <x v="4"/>
    <s v="faith"/>
    <x v="1705"/>
    <d v="2015-09-09T16:00:00"/>
  </r>
  <r>
    <x v="1706"/>
    <s v="Gemeinde in Bremen"/>
    <s v="Unsere &quot;Aufgabe&quot; ist es, fÃ¼r Christen da zu sein die keiner Gemeinde angehÃ¶ren. Zudem spielt Lobpreis eine Zentrale Rolle."/>
    <n v="5500"/>
    <n v="0"/>
    <x v="2"/>
    <s v="DE"/>
    <s v="EUR"/>
    <n v="1440314472"/>
    <n v="1435130472"/>
    <b v="0"/>
    <x v="78"/>
    <b v="0"/>
    <s v="music/faith"/>
    <n v="0"/>
    <s v="No Backers"/>
    <x v="4"/>
    <s v="faith"/>
    <x v="1706"/>
    <d v="2015-08-23T07:21:12"/>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d v="2016-03-28T16:18:15"/>
  </r>
  <r>
    <x v="1708"/>
    <s v="Praise: It's what we do"/>
    <s v="A debut album for the New Gate Church's praise team; making a cd filled with original songs from a team of misfits with 1 goal in mind"/>
    <n v="7000"/>
    <n v="0"/>
    <x v="2"/>
    <s v="US"/>
    <s v="USD"/>
    <n v="1462135706"/>
    <n v="1458679706"/>
    <b v="0"/>
    <x v="78"/>
    <b v="0"/>
    <s v="music/faith"/>
    <n v="0"/>
    <s v="No Backers"/>
    <x v="4"/>
    <s v="faith"/>
    <x v="1708"/>
    <d v="2016-05-01T20:48:26"/>
  </r>
  <r>
    <x v="1709"/>
    <s v="Psalms"/>
    <s v="A project to set psalms to music. The psalms are taken from the English Standard Version (ESV) of the Bible."/>
    <n v="1750"/>
    <n v="85"/>
    <x v="2"/>
    <s v="US"/>
    <s v="USD"/>
    <n v="1409513940"/>
    <n v="1405949514"/>
    <b v="0"/>
    <x v="80"/>
    <b v="0"/>
    <s v="music/faith"/>
    <n v="4.8571428571428571E-2"/>
    <n v="21.25"/>
    <x v="4"/>
    <s v="faith"/>
    <x v="1709"/>
    <d v="2014-08-31T19:39:00"/>
  </r>
  <r>
    <x v="1710"/>
    <s v="Producing a live album of our upcoming Europe tour"/>
    <s v="We want to create a gospel live album which has never been produced before."/>
    <n v="5000"/>
    <n v="34"/>
    <x v="2"/>
    <s v="DE"/>
    <s v="EUR"/>
    <n v="1453122000"/>
    <n v="1449151888"/>
    <b v="0"/>
    <x v="29"/>
    <b v="0"/>
    <s v="music/faith"/>
    <n v="6.7999999999999996E-3"/>
    <n v="34"/>
    <x v="4"/>
    <s v="faith"/>
    <x v="1710"/>
    <d v="2016-01-18T13:00:00"/>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x v="1712"/>
    <s v="Midwest Cowboy Ministries"/>
    <s v="Recording/equipment for MCM - a team of musicians who will help your local musicians to hold your own Cowboy Church with Gospel Music"/>
    <n v="5000"/>
    <n v="0"/>
    <x v="2"/>
    <s v="US"/>
    <s v="USD"/>
    <n v="1435701353"/>
    <n v="1430517353"/>
    <b v="0"/>
    <x v="78"/>
    <b v="0"/>
    <s v="music/faith"/>
    <n v="0"/>
    <s v="No Backers"/>
    <x v="4"/>
    <s v="faith"/>
    <x v="1712"/>
    <d v="2015-06-30T21:55:53"/>
  </r>
  <r>
    <x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x v="4"/>
    <s v="faith"/>
    <x v="1713"/>
    <d v="2014-10-05T19:13:32"/>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x v="4"/>
    <s v="faith"/>
    <x v="1714"/>
    <d v="2015-05-01T22:02:41"/>
  </r>
  <r>
    <x v="1715"/>
    <s v="The Heart of a P.K."/>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x v="1717"/>
    <s v="Shift Records A New EP!"/>
    <s v="Our first record created to reach, inspire, and ultimately express the love of Jesus to our generation."/>
    <n v="3265"/>
    <n v="1395"/>
    <x v="2"/>
    <s v="US"/>
    <s v="USD"/>
    <n v="1461211200"/>
    <n v="1459467238"/>
    <b v="0"/>
    <x v="14"/>
    <b v="0"/>
    <s v="music/faith"/>
    <n v="0.42725880551301687"/>
    <n v="34.024390243902438"/>
    <x v="4"/>
    <s v="faith"/>
    <x v="1717"/>
    <d v="2016-04-21T04:00:00"/>
  </r>
  <r>
    <x v="1718"/>
    <s v="The Prodigal Son"/>
    <s v="A melody for the galaxy."/>
    <n v="35000"/>
    <n v="75"/>
    <x v="2"/>
    <s v="US"/>
    <s v="USD"/>
    <n v="1463201940"/>
    <n v="1459435149"/>
    <b v="0"/>
    <x v="84"/>
    <b v="0"/>
    <s v="music/faith"/>
    <n v="2.142857142857143E-3"/>
    <n v="37.5"/>
    <x v="4"/>
    <s v="faith"/>
    <x v="1718"/>
    <d v="2016-05-14T04:59:00"/>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d v="2014-09-17T12:49:51"/>
  </r>
  <r>
    <x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x v="4"/>
    <s v="faith"/>
    <x v="1720"/>
    <d v="2014-11-09T19:47:51"/>
  </r>
  <r>
    <x v="1721"/>
    <s v="&quot;HEAVEN'S CALLING&quot;"/>
    <s v="Heavens calling is an album for people all over the world in need of a healing for the soul, positive mindset and total prosperity"/>
    <n v="5000"/>
    <n v="0"/>
    <x v="2"/>
    <s v="US"/>
    <s v="USD"/>
    <n v="1449831863"/>
    <n v="1447239863"/>
    <b v="0"/>
    <x v="78"/>
    <b v="0"/>
    <s v="music/faith"/>
    <n v="0"/>
    <s v="No Backers"/>
    <x v="4"/>
    <s v="faith"/>
    <x v="1721"/>
    <d v="2015-12-11T11:04:23"/>
  </r>
  <r>
    <x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x v="4"/>
    <s v="faith"/>
    <x v="1722"/>
    <d v="2016-04-03T00:10:00"/>
  </r>
  <r>
    <x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d v="2015-07-01T06:00:00"/>
  </r>
  <r>
    <x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x v="4"/>
    <s v="faith"/>
    <x v="1724"/>
    <d v="2014-10-30T22:22:42"/>
  </r>
  <r>
    <x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d v="2014-08-24T23:14:09"/>
  </r>
  <r>
    <x v="1726"/>
    <s v="&quot;Every Day&quot; CD by Amanda Joy Hall"/>
    <s v="Amanda Joy Hall's sophomore album, &quot;Every Day&quot;. Release expected July 2014"/>
    <n v="6500"/>
    <n v="2196"/>
    <x v="2"/>
    <s v="US"/>
    <s v="USD"/>
    <n v="1403906664"/>
    <n v="1401401064"/>
    <b v="0"/>
    <x v="38"/>
    <b v="0"/>
    <s v="music/faith"/>
    <n v="0.33784615384615385"/>
    <n v="137.25"/>
    <x v="4"/>
    <s v="faith"/>
    <x v="1726"/>
    <d v="2014-06-27T22:04:24"/>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x v="4"/>
    <s v="faith"/>
    <x v="1727"/>
    <d v="2015-04-05T11:00:00"/>
  </r>
  <r>
    <x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x v="4"/>
    <s v="faith"/>
    <x v="1728"/>
    <d v="2015-10-21T15:01:14"/>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s v="No Backers"/>
    <x v="4"/>
    <s v="faith"/>
    <x v="1729"/>
    <d v="2016-06-10T01:15:06"/>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s v="No Backers"/>
    <x v="4"/>
    <s v="faith"/>
    <x v="1730"/>
    <d v="2015-10-25T02:06:23"/>
  </r>
  <r>
    <x v="1731"/>
    <s v="Sam Cox Band First Christian Tour"/>
    <s v="We are a Christin Worship band looking to midwest tour. God Bless!"/>
    <n v="1000"/>
    <n v="0"/>
    <x v="2"/>
    <s v="US"/>
    <s v="USD"/>
    <n v="1434034800"/>
    <n v="1432849552"/>
    <b v="0"/>
    <x v="78"/>
    <b v="0"/>
    <s v="music/faith"/>
    <n v="0"/>
    <s v="No Backers"/>
    <x v="4"/>
    <s v="faith"/>
    <x v="1731"/>
    <d v="2015-06-11T15:00:00"/>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s v="No Backers"/>
    <x v="4"/>
    <s v="faith"/>
    <x v="1732"/>
    <d v="2016-01-16T05:00:00"/>
  </r>
  <r>
    <x v="1733"/>
    <s v="What Faith Is EP/Album"/>
    <s v="I am trying to share the music I am blessed to have written. https://www.johncox4.com or https://reverbnation.com/johncox4"/>
    <n v="10000"/>
    <n v="0"/>
    <x v="2"/>
    <s v="US"/>
    <s v="USD"/>
    <n v="1473802200"/>
    <n v="1472746374"/>
    <b v="0"/>
    <x v="78"/>
    <b v="0"/>
    <s v="music/faith"/>
    <n v="0"/>
    <s v="No Backers"/>
    <x v="4"/>
    <s v="faith"/>
    <x v="1733"/>
    <d v="2016-09-13T21:30:00"/>
  </r>
  <r>
    <x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x v="4"/>
    <s v="faith"/>
    <x v="1734"/>
    <d v="2015-05-08T00:52:36"/>
  </r>
  <r>
    <x v="1735"/>
    <s v="Leo's RainSong Artist program"/>
    <s v="RainSong is letting my buy a discounted guitar. I will use this to offer my talents to the ministry programs I'm a part of."/>
    <n v="1000"/>
    <n v="110"/>
    <x v="2"/>
    <s v="US"/>
    <s v="USD"/>
    <n v="1470598345"/>
    <n v="1468006345"/>
    <b v="0"/>
    <x v="84"/>
    <b v="0"/>
    <s v="music/faith"/>
    <n v="0.11"/>
    <n v="55"/>
    <x v="4"/>
    <s v="faith"/>
    <x v="1735"/>
    <d v="2016-08-07T19:32:25"/>
  </r>
  <r>
    <x v="1736"/>
    <s v="In His Presence"/>
    <s v="A unique meditative album reflecting on the life of Christ, inviting Him into your presence"/>
    <n v="3000"/>
    <n v="22"/>
    <x v="2"/>
    <s v="US"/>
    <s v="USD"/>
    <n v="1447018833"/>
    <n v="1444423233"/>
    <b v="0"/>
    <x v="29"/>
    <b v="0"/>
    <s v="music/faith"/>
    <n v="7.3333333333333332E-3"/>
    <n v="22"/>
    <x v="4"/>
    <s v="faith"/>
    <x v="1736"/>
    <d v="2015-11-08T21:40:33"/>
  </r>
  <r>
    <x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d v="2015-07-20T22:46:32"/>
  </r>
  <r>
    <x v="1738"/>
    <s v="The Flashing Lights"/>
    <s v="Music that inspires and gives hope for overcoming and change. And it is good music."/>
    <n v="5000"/>
    <n v="20"/>
    <x v="2"/>
    <s v="US"/>
    <s v="USD"/>
    <n v="1412283542"/>
    <n v="1409691542"/>
    <b v="0"/>
    <x v="29"/>
    <b v="0"/>
    <s v="music/faith"/>
    <n v="4.0000000000000001E-3"/>
    <n v="20"/>
    <x v="4"/>
    <s v="faith"/>
    <x v="1738"/>
    <d v="2014-10-02T20:59:02"/>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x v="4"/>
    <s v="faith"/>
    <x v="1739"/>
    <d v="2016-05-04T19:58:52"/>
  </r>
  <r>
    <x v="1740"/>
    <s v="Recording Studio Time"/>
    <s v="I recently recorded a new single. With your help I can return to the studio. Would you like to be part of my next worship project?"/>
    <n v="3000"/>
    <n v="0"/>
    <x v="2"/>
    <s v="US"/>
    <s v="USD"/>
    <n v="1437075422"/>
    <n v="1434483422"/>
    <b v="0"/>
    <x v="78"/>
    <b v="0"/>
    <s v="music/faith"/>
    <n v="0"/>
    <s v="No Backers"/>
    <x v="4"/>
    <s v="faith"/>
    <x v="1740"/>
    <d v="2015-07-16T19:37:02"/>
  </r>
  <r>
    <x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x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d v="2015-03-08T13:31:17"/>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d v="2016-11-24T02:00:00"/>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x v="1748"/>
    <s v="So It Is: Vancouver"/>
    <s v="Telling the story of the city through remarkable people who live in Vancouver today."/>
    <n v="50000"/>
    <n v="64974"/>
    <x v="0"/>
    <s v="CA"/>
    <s v="CAD"/>
    <n v="1441234143"/>
    <n v="1438642143"/>
    <b v="0"/>
    <x v="331"/>
    <b v="1"/>
    <s v="photography/photobooks"/>
    <n v="1.29948"/>
    <n v="358.97237569060775"/>
    <x v="8"/>
    <s v="photobooks"/>
    <x v="1748"/>
    <d v="2015-09-02T22:49:03"/>
  </r>
  <r>
    <x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x v="8"/>
    <s v="photobooks"/>
    <x v="1749"/>
    <d v="2017-03-01T19:00:00"/>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x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x v="1752"/>
    <s v="Adfectus Book"/>
    <s v="A little book of calm, in picture form, that will soothe the soul and un-furrow the brow."/>
    <n v="1200"/>
    <n v="3122"/>
    <x v="0"/>
    <s v="GB"/>
    <s v="GBP"/>
    <n v="1476425082"/>
    <n v="1473833082"/>
    <b v="0"/>
    <x v="240"/>
    <b v="1"/>
    <s v="photography/photobooks"/>
    <n v="2.6016666666666666"/>
    <n v="34.68888888888889"/>
    <x v="8"/>
    <s v="photobooks"/>
    <x v="1752"/>
    <d v="2016-10-14T06:04:42"/>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d v="2015-04-03T20:02:33"/>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x v="1759"/>
    <s v="Death Valley"/>
    <s v="Death Valley will be the first photo book of Andi State"/>
    <n v="5000"/>
    <n v="5330"/>
    <x v="0"/>
    <s v="US"/>
    <s v="USD"/>
    <n v="1427309629"/>
    <n v="1425585229"/>
    <b v="0"/>
    <x v="72"/>
    <b v="1"/>
    <s v="photography/photobooks"/>
    <n v="1.0660000000000001"/>
    <n v="108.77551020408163"/>
    <x v="8"/>
    <s v="photobooks"/>
    <x v="1759"/>
    <d v="2015-03-25T18:53:49"/>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d v="2016-02-25T16:08:33"/>
  </r>
  <r>
    <x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x v="1762"/>
    <s v="&quot;The Naked Pixel&quot; Ali Pakele"/>
    <s v="Project rewards $25 gets you 190+ digital images"/>
    <n v="100"/>
    <n v="885"/>
    <x v="0"/>
    <s v="US"/>
    <s v="USD"/>
    <n v="1457739245"/>
    <n v="1455147245"/>
    <b v="0"/>
    <x v="20"/>
    <b v="1"/>
    <s v="photography/photobooks"/>
    <n v="8.85"/>
    <n v="35.4"/>
    <x v="8"/>
    <s v="photobooks"/>
    <x v="1762"/>
    <d v="2016-03-11T23:34:05"/>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d v="2014-08-03T11:39:39"/>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d v="2014-08-13T23:31:52"/>
  </r>
  <r>
    <x v="1766"/>
    <s v="Photographic book on Melbourne's music scene"/>
    <s v="I want to create a beautiful book which documents the Melbourne music scene."/>
    <n v="1500"/>
    <n v="0"/>
    <x v="2"/>
    <s v="AU"/>
    <s v="AUD"/>
    <n v="1408999088"/>
    <n v="1407184688"/>
    <b v="1"/>
    <x v="78"/>
    <b v="0"/>
    <s v="photography/photobooks"/>
    <n v="0"/>
    <s v="No Backers"/>
    <x v="8"/>
    <s v="photobooks"/>
    <x v="1766"/>
    <d v="2014-08-25T20:38:08"/>
  </r>
  <r>
    <x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x v="8"/>
    <s v="photobooks"/>
    <x v="1767"/>
    <d v="2014-08-03T15:48:04"/>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d v="2014-09-27T13:27:24"/>
  </r>
  <r>
    <x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d v="2015-01-13T19:39:19"/>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d v="2014-10-14T18:43:14"/>
  </r>
  <r>
    <x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d v="2014-10-23T23:30:40"/>
  </r>
  <r>
    <x v="1772"/>
    <s v="White Mountain"/>
    <s v="A photobook and a short documentary film telling the story of Holocaust in Northwestern Lithuania"/>
    <n v="5500"/>
    <n v="858"/>
    <x v="2"/>
    <s v="GB"/>
    <s v="GBP"/>
    <n v="1404666836"/>
    <n v="1399482836"/>
    <b v="1"/>
    <x v="10"/>
    <b v="0"/>
    <s v="photography/photobooks"/>
    <n v="0.156"/>
    <n v="45.157894736842103"/>
    <x v="8"/>
    <s v="photobooks"/>
    <x v="1772"/>
    <d v="2014-07-06T17:13:56"/>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d v="2015-01-19T18:14:58"/>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d v="2014-11-29T14:59:00"/>
  </r>
  <r>
    <x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d v="2014-10-24T23:26:00"/>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x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d v="2015-02-20T08:34:13"/>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d v="2015-03-27T19:43:15"/>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d v="2016-09-02T16:36:20"/>
  </r>
  <r>
    <x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d v="2016-07-02T14:25:10"/>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d v="2016-09-15T14:49:05"/>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d v="2016-02-21T13:48:09"/>
  </r>
  <r>
    <x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d v="2015-05-21T22:47:58"/>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d v="2015-01-31T03:25:00"/>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d v="2014-10-16T00:00:00"/>
  </r>
  <r>
    <x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d v="2014-12-15T13:12:57"/>
  </r>
  <r>
    <x v="1787"/>
    <s v="Alpamayo to Yerupaja"/>
    <s v="Raising awareness to the effects of global warming through photographs of the high mountains of Peru."/>
    <n v="10000"/>
    <n v="1533"/>
    <x v="2"/>
    <s v="US"/>
    <s v="USD"/>
    <n v="1428158637"/>
    <n v="1425570237"/>
    <b v="1"/>
    <x v="54"/>
    <b v="0"/>
    <s v="photography/photobooks"/>
    <n v="0.15329999999999999"/>
    <n v="63.875"/>
    <x v="8"/>
    <s v="photobooks"/>
    <x v="1787"/>
    <d v="2015-04-04T14:43:57"/>
  </r>
  <r>
    <x v="1788"/>
    <s v="Beyond the Pale"/>
    <s v="A photo book celebrating Goths, exploring their lives and giving an insight into what Goth is for them."/>
    <n v="5500"/>
    <n v="76"/>
    <x v="2"/>
    <s v="GB"/>
    <s v="GBP"/>
    <n v="1414795542"/>
    <n v="1412203542"/>
    <b v="1"/>
    <x v="80"/>
    <b v="0"/>
    <s v="photography/photobooks"/>
    <n v="1.3818181818181818E-2"/>
    <n v="19"/>
    <x v="8"/>
    <s v="photobooks"/>
    <x v="1788"/>
    <d v="2014-10-31T22:45:42"/>
  </r>
  <r>
    <x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x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d v="2015-02-05T16:11:18"/>
  </r>
  <r>
    <x v="1791"/>
    <s v="disCover: Napoli"/>
    <s v="For the love of street photography and the beauty of traditional cultures in southern Italy."/>
    <n v="3000"/>
    <n v="107"/>
    <x v="2"/>
    <s v="GB"/>
    <s v="GBP"/>
    <n v="1422553565"/>
    <n v="1417369565"/>
    <b v="1"/>
    <x v="80"/>
    <b v="0"/>
    <s v="photography/photobooks"/>
    <n v="3.5666666666666666E-2"/>
    <n v="26.75"/>
    <x v="8"/>
    <s v="photobooks"/>
    <x v="1791"/>
    <d v="2015-01-29T17:46:05"/>
  </r>
  <r>
    <x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x v="8"/>
    <s v="photobooks"/>
    <x v="1792"/>
    <d v="2015-08-10T06:59:00"/>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x v="8"/>
    <s v="photobooks"/>
    <x v="1793"/>
    <d v="2014-11-27T22:24:00"/>
  </r>
  <r>
    <x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d v="2015-02-11T13:13:42"/>
  </r>
  <r>
    <x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x v="8"/>
    <s v="photobooks"/>
    <x v="1795"/>
    <d v="2016-10-14T16:00:00"/>
  </r>
  <r>
    <x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d v="2016-07-24T10:32:46"/>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d v="2016-02-04T07:50:33"/>
  </r>
  <r>
    <x v="1799"/>
    <s v="The UnDiscovered Image"/>
    <s v="The UnDiscovered Image, a monthly publication dedicated to photographers."/>
    <n v="4000"/>
    <n v="69.83"/>
    <x v="2"/>
    <s v="GB"/>
    <s v="GBP"/>
    <n v="1415740408"/>
    <n v="1414008808"/>
    <b v="1"/>
    <x v="79"/>
    <b v="0"/>
    <s v="photography/photobooks"/>
    <n v="1.7457500000000001E-2"/>
    <n v="11.638333333333334"/>
    <x v="8"/>
    <s v="photobooks"/>
    <x v="1799"/>
    <d v="2014-11-11T21:13:28"/>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d v="2016-10-10T14:32:50"/>
  </r>
  <r>
    <x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d v="2015-12-15T12:10:00"/>
  </r>
  <r>
    <x v="1802"/>
    <s v="Out Of The Dark"/>
    <s v="Inner Darkness turned into a photobook. Personal work i shot during my recovery...in Berlin."/>
    <n v="3500"/>
    <n v="1697"/>
    <x v="2"/>
    <s v="DE"/>
    <s v="EUR"/>
    <n v="1435442340"/>
    <n v="1433416830"/>
    <b v="1"/>
    <x v="59"/>
    <b v="0"/>
    <s v="photography/photobooks"/>
    <n v="0.48485714285714288"/>
    <n v="94.277777777777771"/>
    <x v="8"/>
    <s v="photobooks"/>
    <x v="1802"/>
    <d v="2015-06-27T21:59:00"/>
  </r>
  <r>
    <x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d v="2015-02-14T01:43:02"/>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d v="2015-11-14T17:16:44"/>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d v="2015-10-02T18:00:00"/>
  </r>
  <r>
    <x v="1806"/>
    <s v="American Presidents Naked"/>
    <s v="Join me in publishing an amazing and unprecedented book with full frontal photopraphs of 8 American Presidents Naked"/>
    <n v="20000"/>
    <n v="591"/>
    <x v="2"/>
    <s v="GB"/>
    <s v="GBP"/>
    <n v="1412090349"/>
    <n v="1409066349"/>
    <b v="1"/>
    <x v="22"/>
    <b v="0"/>
    <s v="photography/photobooks"/>
    <n v="2.955E-2"/>
    <n v="73.875"/>
    <x v="8"/>
    <s v="photobooks"/>
    <x v="1806"/>
    <d v="2014-09-30T15:19:09"/>
  </r>
  <r>
    <x v="1807"/>
    <s v="Anywhere but Here"/>
    <s v="I want to explore alternative cultures and lifestyles in America."/>
    <n v="5000"/>
    <n v="553"/>
    <x v="2"/>
    <s v="US"/>
    <s v="USD"/>
    <n v="1411868313"/>
    <n v="1409276313"/>
    <b v="1"/>
    <x v="22"/>
    <b v="0"/>
    <s v="photography/photobooks"/>
    <n v="0.1106"/>
    <n v="69.125"/>
    <x v="8"/>
    <s v="photobooks"/>
    <x v="1807"/>
    <d v="2014-09-28T01:38:33"/>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d v="2017-02-11T16:20:30"/>
  </r>
  <r>
    <x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d v="2015-03-01T21:47:19"/>
  </r>
  <r>
    <x v="1810"/>
    <s v="Film Speed"/>
    <s v="Film Speed is a series of Zines focusing on architecture shot completely on 35 and 120mm film."/>
    <n v="450"/>
    <n v="15"/>
    <x v="2"/>
    <s v="US"/>
    <s v="USD"/>
    <n v="1408657826"/>
    <n v="1407621026"/>
    <b v="0"/>
    <x v="84"/>
    <b v="0"/>
    <s v="photography/photobooks"/>
    <n v="3.3333333333333333E-2"/>
    <n v="7.5"/>
    <x v="8"/>
    <s v="photobooks"/>
    <x v="1810"/>
    <d v="2014-08-21T21:50:26"/>
  </r>
  <r>
    <x v="1811"/>
    <s v="The Year of Sunsets"/>
    <s v="A collection of 365 color photographs of sunsets in 2014, beautifully presented in a hardcover book."/>
    <n v="54000"/>
    <n v="40"/>
    <x v="2"/>
    <s v="US"/>
    <s v="USD"/>
    <n v="1414123200"/>
    <n v="1408962270"/>
    <b v="0"/>
    <x v="55"/>
    <b v="0"/>
    <s v="photography/photobooks"/>
    <n v="7.407407407407407E-4"/>
    <n v="1.5384615384615385"/>
    <x v="8"/>
    <s v="photobooks"/>
    <x v="1811"/>
    <d v="2014-10-24T04:00:00"/>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d v="2016-07-03T07:38:56"/>
  </r>
  <r>
    <x v="1813"/>
    <s v="Libya : The Lost Days"/>
    <s v="This project aims to document, Libyan photographic history; through both print and artisan mediums ."/>
    <n v="8750"/>
    <n v="0"/>
    <x v="2"/>
    <s v="GB"/>
    <s v="GBP"/>
    <n v="1407532812"/>
    <n v="1404940812"/>
    <b v="0"/>
    <x v="78"/>
    <b v="0"/>
    <s v="photography/photobooks"/>
    <n v="0"/>
    <s v="No Backers"/>
    <x v="8"/>
    <s v="photobooks"/>
    <x v="1813"/>
    <d v="2014-08-08T21:20:12"/>
  </r>
  <r>
    <x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d v="2015-02-28T07:32:16"/>
  </r>
  <r>
    <x v="1815"/>
    <s v="Texas to Florida"/>
    <s v="Photographic roadtrip from Dallas/Ft Worth, Texas to Florida's beaches. A summer photography roadtrip project to include 5 states."/>
    <n v="3000"/>
    <n v="0"/>
    <x v="2"/>
    <s v="US"/>
    <s v="USD"/>
    <n v="1435787137"/>
    <n v="1434577537"/>
    <b v="0"/>
    <x v="78"/>
    <b v="0"/>
    <s v="photography/photobooks"/>
    <n v="0"/>
    <s v="No Backers"/>
    <x v="8"/>
    <s v="photobooks"/>
    <x v="1815"/>
    <d v="2015-07-01T21:45:37"/>
  </r>
  <r>
    <x v="1816"/>
    <s v="Moments of Passion"/>
    <s v="A unique Photographic Book Project about the Passionate Moments and Strong Emotions that lie within Karate"/>
    <n v="25000"/>
    <n v="509"/>
    <x v="2"/>
    <s v="CH"/>
    <s v="CHF"/>
    <n v="1469473200"/>
    <n v="1467061303"/>
    <b v="0"/>
    <x v="79"/>
    <b v="0"/>
    <s v="photography/photobooks"/>
    <n v="2.036E-2"/>
    <n v="84.833333333333329"/>
    <x v="8"/>
    <s v="photobooks"/>
    <x v="1816"/>
    <d v="2016-07-25T19:00:00"/>
  </r>
  <r>
    <x v="1817"/>
    <s v="Through the Lens of Jerry Gustafson"/>
    <s v="Hundreds of breathtaking rodeo photographs collected in a beautiful coffee table book."/>
    <n v="18000"/>
    <n v="9419"/>
    <x v="2"/>
    <s v="US"/>
    <s v="USD"/>
    <n v="1485759540"/>
    <n v="1480607607"/>
    <b v="0"/>
    <x v="61"/>
    <b v="0"/>
    <s v="photography/photobooks"/>
    <n v="0.52327777777777773"/>
    <n v="94.19"/>
    <x v="8"/>
    <s v="photobooks"/>
    <x v="1817"/>
    <d v="2017-01-30T06:59:00"/>
  </r>
  <r>
    <x v="1818"/>
    <s v="Give Me Your Goofy-ist"/>
    <s v="We are all different, this is a way to honor and celebrate the authenticity in being different."/>
    <n v="15000"/>
    <n v="0"/>
    <x v="2"/>
    <s v="US"/>
    <s v="USD"/>
    <n v="1428035850"/>
    <n v="1425447450"/>
    <b v="0"/>
    <x v="78"/>
    <b v="0"/>
    <s v="photography/photobooks"/>
    <n v="0"/>
    <s v="No Backers"/>
    <x v="8"/>
    <s v="photobooks"/>
    <x v="1818"/>
    <d v="2015-04-03T04:37:30"/>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d v="2014-07-30T18:03:16"/>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d v="2015-04-01T01:01:30"/>
  </r>
  <r>
    <x v="1821"/>
    <s v="Glass Cloud on the road!"/>
    <s v="Glass Cloud tour dates are already beginning to pile up. They are turning to YOU to help get them from town to town."/>
    <n v="2500"/>
    <n v="3372.25"/>
    <x v="0"/>
    <s v="US"/>
    <s v="USD"/>
    <n v="1330760367"/>
    <n v="1326872367"/>
    <b v="0"/>
    <x v="7"/>
    <b v="1"/>
    <s v="music/rock"/>
    <n v="1.3489"/>
    <n v="59.162280701754383"/>
    <x v="4"/>
    <s v="rock"/>
    <x v="1821"/>
    <d v="2012-03-03T07:39:27"/>
  </r>
  <r>
    <x v="1822"/>
    <s v="Wood Butcher's new music video- I Don't Wanna Party"/>
    <s v="Wood Butcher needs your help to make this happen. Buy a CD, support local music!"/>
    <n v="300"/>
    <n v="300"/>
    <x v="0"/>
    <s v="CA"/>
    <s v="CAD"/>
    <n v="1391194860"/>
    <n v="1388084862"/>
    <b v="0"/>
    <x v="202"/>
    <b v="1"/>
    <s v="music/rock"/>
    <n v="1"/>
    <n v="27.272727272727273"/>
    <x v="4"/>
    <s v="rock"/>
    <x v="1822"/>
    <d v="2014-01-31T19:01:00"/>
  </r>
  <r>
    <x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x v="1824"/>
    <s v="Tin Man's Broken Wisdom Fund"/>
    <s v="cd fund raiser"/>
    <n v="3000"/>
    <n v="3002"/>
    <x v="0"/>
    <s v="US"/>
    <s v="USD"/>
    <n v="1389146880"/>
    <n v="1387403967"/>
    <b v="0"/>
    <x v="244"/>
    <b v="1"/>
    <s v="music/rock"/>
    <n v="1.0006666666666666"/>
    <n v="75.05"/>
    <x v="4"/>
    <s v="rock"/>
    <x v="1824"/>
    <d v="2014-01-08T02:08:00"/>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x v="1826"/>
    <s v="BEAR GHOST! Professional Recording! Yay!"/>
    <s v="Hear your favorite Bear Ghost in eargasmic quality!"/>
    <n v="2000"/>
    <n v="2020"/>
    <x v="0"/>
    <s v="US"/>
    <s v="USD"/>
    <n v="1392675017"/>
    <n v="1390083017"/>
    <b v="0"/>
    <x v="44"/>
    <b v="1"/>
    <s v="music/rock"/>
    <n v="1.01"/>
    <n v="53.157894736842103"/>
    <x v="4"/>
    <s v="rock"/>
    <x v="1826"/>
    <d v="2014-02-17T22:10:17"/>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d v="2014-05-09T22:00:00"/>
  </r>
  <r>
    <x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x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x v="4"/>
    <s v="rock"/>
    <x v="1830"/>
    <d v="2014-02-24T16:25:07"/>
  </r>
  <r>
    <x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x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x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x v="1834"/>
    <s v="TDJ - All Part of the Plan EP/Tour"/>
    <s v="Help us fund our first tour and promote our new EP!"/>
    <n v="10000"/>
    <n v="11805"/>
    <x v="0"/>
    <s v="US"/>
    <s v="USD"/>
    <n v="1422140895"/>
    <n v="1418684895"/>
    <b v="0"/>
    <x v="240"/>
    <b v="1"/>
    <s v="music/rock"/>
    <n v="1.1805000000000001"/>
    <n v="131.16666666666666"/>
    <x v="4"/>
    <s v="rock"/>
    <x v="1834"/>
    <d v="2015-01-24T23:08:15"/>
  </r>
  <r>
    <x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x v="1836"/>
    <s v="KICKSTART OUR &lt;+3"/>
    <s v="Help fund our 2013 Sound &amp; Lighting Touring rig!"/>
    <n v="5000"/>
    <n v="10017"/>
    <x v="0"/>
    <s v="US"/>
    <s v="USD"/>
    <n v="1361129129"/>
    <n v="1359660329"/>
    <b v="0"/>
    <x v="165"/>
    <b v="1"/>
    <s v="music/rock"/>
    <n v="2.0034000000000001"/>
    <n v="182.12727272727273"/>
    <x v="4"/>
    <s v="rock"/>
    <x v="1836"/>
    <d v="2013-02-17T19:25:29"/>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d v="2012-03-18T00:08:55"/>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x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x v="4"/>
    <s v="rock"/>
    <x v="1839"/>
    <d v="2016-10-01T17:19:42"/>
  </r>
  <r>
    <x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d v="2013-05-07T04:59:00"/>
  </r>
  <r>
    <x v="1841"/>
    <s v="Hydra Effect Debut EP"/>
    <s v="Hard Rock with a Positive Message. Help us fund, release and promote our debut EP!"/>
    <n v="2000"/>
    <n v="2035"/>
    <x v="0"/>
    <s v="US"/>
    <s v="USD"/>
    <n v="1400561940"/>
    <n v="1397679445"/>
    <b v="0"/>
    <x v="244"/>
    <b v="1"/>
    <s v="music/rock"/>
    <n v="1.0175000000000001"/>
    <n v="50.875"/>
    <x v="4"/>
    <s v="rock"/>
    <x v="1841"/>
    <d v="2014-05-20T04:59:00"/>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x v="4"/>
    <s v="rock"/>
    <x v="1842"/>
    <d v="2015-03-02T05:59:00"/>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d v="2011-02-20T23:52:34"/>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d v="2016-06-17T04:55:00"/>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d v="2012-12-15T15:36:17"/>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d v="2011-07-31T06:59:00"/>
  </r>
  <r>
    <x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x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d v="2014-07-10T23:01:40"/>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d v="2014-07-28T01:00:00"/>
  </r>
  <r>
    <x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d v="2015-04-25T00:00:00"/>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d v="2013-05-24T00:30:37"/>
  </r>
  <r>
    <x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x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x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x v="4"/>
    <s v="rock"/>
    <x v="1857"/>
    <d v="2014-09-12T18:26:53"/>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x v="1859"/>
    <s v="Queen Kwong Tour to London and Paris"/>
    <s v="Queen Kwong is going ON TOUR to London and Paris!"/>
    <n v="3000"/>
    <n v="3955"/>
    <x v="0"/>
    <s v="US"/>
    <s v="USD"/>
    <n v="1316716129"/>
    <n v="1314124129"/>
    <b v="0"/>
    <x v="66"/>
    <b v="1"/>
    <s v="music/rock"/>
    <n v="1.3183333333333334"/>
    <n v="70.625"/>
    <x v="4"/>
    <s v="rock"/>
    <x v="1859"/>
    <d v="2011-09-22T18:28:49"/>
  </r>
  <r>
    <x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s v="No Backers"/>
    <x v="6"/>
    <s v="mobile games"/>
    <x v="1861"/>
    <d v="2015-01-26T07:12:21"/>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d v="2017-03-08T07:30:00"/>
  </r>
  <r>
    <x v="1863"/>
    <s v="Project: 20M81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d v="2014-05-04T17:11:40"/>
  </r>
  <r>
    <x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d v="2016-11-06T09:49:07"/>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x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d v="2015-12-15T07:59:00"/>
  </r>
  <r>
    <x v="1869"/>
    <s v="Castle Crawler RPG"/>
    <s v="CCRPG will be a 2D Pixel Art Game based on similar elements to the SNES game &quot;Zelda: A Link to the Past&quot; with RPG elements added in."/>
    <n v="10000"/>
    <n v="0"/>
    <x v="2"/>
    <s v="US"/>
    <s v="USD"/>
    <n v="1483488249"/>
    <n v="1480896249"/>
    <b v="0"/>
    <x v="78"/>
    <b v="0"/>
    <s v="games/mobile games"/>
    <n v="0"/>
    <s v="No Backers"/>
    <x v="6"/>
    <s v="mobile games"/>
    <x v="1869"/>
    <d v="2017-01-04T00:04:09"/>
  </r>
  <r>
    <x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d v="2016-01-31T04:17:00"/>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d v="2014-11-20T19:48:21"/>
  </r>
  <r>
    <x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d v="2015-06-30T03:06:42"/>
  </r>
  <r>
    <x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x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d v="2016-06-28T23:15:33"/>
  </r>
  <r>
    <x v="1875"/>
    <s v="Claws &amp; Fins"/>
    <s v="Sea opposition of Crab's family and angry fishes. Who is going to win, and who is going to loose ?!"/>
    <n v="10000"/>
    <n v="51"/>
    <x v="2"/>
    <s v="US"/>
    <s v="USD"/>
    <n v="1470519308"/>
    <n v="1465335308"/>
    <b v="0"/>
    <x v="83"/>
    <b v="0"/>
    <s v="games/mobile games"/>
    <n v="5.1000000000000004E-3"/>
    <n v="17"/>
    <x v="6"/>
    <s v="mobile games"/>
    <x v="1875"/>
    <d v="2016-08-06T21:35:08"/>
  </r>
  <r>
    <x v="1876"/>
    <s v="Migration Madness (Android)"/>
    <s v="An arcade styled side scroller. Help Bob the pilot steer his plane through hordes of migrating birds strapped with explosives."/>
    <n v="280"/>
    <n v="0"/>
    <x v="2"/>
    <s v="AU"/>
    <s v="AUD"/>
    <n v="1402901405"/>
    <n v="1400309405"/>
    <b v="0"/>
    <x v="78"/>
    <b v="0"/>
    <s v="games/mobile games"/>
    <n v="0"/>
    <s v="No Backers"/>
    <x v="6"/>
    <s v="mobile games"/>
    <x v="1876"/>
    <d v="2014-06-16T06:50:05"/>
  </r>
  <r>
    <x v="1877"/>
    <s v="Chip Dip II: Son of Chip Dip! - A Terrible, Terrible Game"/>
    <s v="It's obvious you won't survive by your wits alone. Unfortunately that's all you've got, Chip. Run!"/>
    <n v="60"/>
    <n v="0"/>
    <x v="2"/>
    <s v="US"/>
    <s v="USD"/>
    <n v="1425170525"/>
    <n v="1422664925"/>
    <b v="0"/>
    <x v="78"/>
    <b v="0"/>
    <s v="games/mobile games"/>
    <n v="0"/>
    <s v="No Backers"/>
    <x v="6"/>
    <s v="mobile games"/>
    <x v="1877"/>
    <d v="2015-03-01T00:42:05"/>
  </r>
  <r>
    <x v="1878"/>
    <s v="Aussies versus Zombies"/>
    <s v="Action game now playable on Android/iOS platforms and PC browsers. Easy gameplay even for starters yet hard to be skilled. Multi-player"/>
    <n v="8000"/>
    <n v="0"/>
    <x v="2"/>
    <s v="AU"/>
    <s v="AUD"/>
    <n v="1402618355"/>
    <n v="1400026355"/>
    <b v="0"/>
    <x v="78"/>
    <b v="0"/>
    <s v="games/mobile games"/>
    <n v="0"/>
    <s v="No Backers"/>
    <x v="6"/>
    <s v="mobile games"/>
    <x v="1878"/>
    <d v="2014-06-13T00:12:35"/>
  </r>
  <r>
    <x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x v="1880"/>
    <s v="Sim Betting Football"/>
    <s v="Sim Betting Football is the only football (soccer) betting simulation  game."/>
    <n v="5000"/>
    <n v="1004"/>
    <x v="2"/>
    <s v="GB"/>
    <s v="GBP"/>
    <n v="1459341380"/>
    <n v="1456839380"/>
    <b v="0"/>
    <x v="54"/>
    <b v="0"/>
    <s v="games/mobile games"/>
    <n v="0.20080000000000001"/>
    <n v="41.833333333333336"/>
    <x v="6"/>
    <s v="mobile games"/>
    <x v="1880"/>
    <d v="2016-03-30T12:36:20"/>
  </r>
  <r>
    <x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x v="4"/>
    <s v="indie rock"/>
    <x v="1881"/>
    <d v="2015-03-10T02:39:49"/>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x v="4"/>
    <s v="indie rock"/>
    <x v="1883"/>
    <d v="2012-04-08T21:45:08"/>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d v="2010-06-01T04:59:00"/>
  </r>
  <r>
    <x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x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x v="4"/>
    <s v="indie rock"/>
    <x v="1892"/>
    <d v="2011-06-07T15:18:0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x v="1894"/>
    <s v="Help me release my first 3 song EP!!"/>
    <s v="Im trying to raise $1000 for a 3 song EP in a studio!"/>
    <n v="1000"/>
    <n v="1145"/>
    <x v="0"/>
    <s v="US"/>
    <s v="USD"/>
    <n v="1329082983"/>
    <n v="1326404583"/>
    <b v="0"/>
    <x v="9"/>
    <b v="1"/>
    <s v="music/indie rock"/>
    <n v="1.145"/>
    <n v="57.25"/>
    <x v="4"/>
    <s v="indie rock"/>
    <x v="1894"/>
    <d v="2012-02-12T21:43:03"/>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x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d v="2016-02-01T18:00:00"/>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d v="2015-03-25T21:36:06"/>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d v="2012-10-06T09:59:00"/>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d v="2015-05-22T13:00:00"/>
  </r>
  <r>
    <x v="1902"/>
    <s v="Cardboard reality"/>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x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d v="2017-01-27T18:29:51"/>
  </r>
  <r>
    <x v="1904"/>
    <s v="Small Animal Deterrent Latch (S.A.D.L.)"/>
    <s v="Animals knocking over your waste wheeler making a mess on trash day? The S.A.D.L. will help prevent that from happening!"/>
    <n v="50000"/>
    <n v="50"/>
    <x v="2"/>
    <s v="US"/>
    <s v="USD"/>
    <n v="1451752021"/>
    <n v="1447864021"/>
    <b v="0"/>
    <x v="84"/>
    <b v="0"/>
    <s v="technology/gadgets"/>
    <n v="1E-3"/>
    <n v="25"/>
    <x v="2"/>
    <s v="gadgets"/>
    <x v="1904"/>
    <d v="2016-01-02T16:27:01"/>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d v="2014-09-07T22:13:14"/>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d v="2016-06-23T16:06:23"/>
  </r>
  <r>
    <x v="1907"/>
    <s v="Litter-Buddy"/>
    <s v="Litter-Buddy is great economical alternative to leading pet waste disposal systems with cartridge bag elements."/>
    <n v="30000"/>
    <n v="85"/>
    <x v="2"/>
    <s v="US"/>
    <s v="USD"/>
    <n v="1400853925"/>
    <n v="1399557925"/>
    <b v="0"/>
    <x v="80"/>
    <b v="0"/>
    <s v="technology/gadgets"/>
    <n v="2.8333333333333335E-3"/>
    <n v="21.25"/>
    <x v="2"/>
    <s v="gadgets"/>
    <x v="1907"/>
    <d v="2014-05-23T14:05:25"/>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d v="2016-12-29T22:01:40"/>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d v="2014-10-23T10:17:59"/>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d v="2015-10-31T22:45:00"/>
  </r>
  <r>
    <x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d v="2014-08-09T00:48:54"/>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d v="2015-06-04T05:26:00"/>
  </r>
  <r>
    <x v="1913"/>
    <s v="Tibio - Spreading warmth in everyones home"/>
    <s v="Tibio is a revolutionary new product designed to solve an age old problem."/>
    <n v="48000"/>
    <n v="637"/>
    <x v="2"/>
    <s v="GB"/>
    <s v="GBP"/>
    <n v="1412770578"/>
    <n v="1410178578"/>
    <b v="0"/>
    <x v="55"/>
    <b v="0"/>
    <s v="technology/gadgets"/>
    <n v="1.3270833333333334E-2"/>
    <n v="24.5"/>
    <x v="2"/>
    <s v="gadgets"/>
    <x v="1913"/>
    <d v="2014-10-08T12:16:18"/>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d v="2014-11-01T03:59:00"/>
  </r>
  <r>
    <x v="1915"/>
    <s v="The Cat-Bath Contraption"/>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x v="1916"/>
    <s v="The Paint Can Holder by U.S. Green Products"/>
    <s v="The Paint Can Holder Makes Painting Easier and Safer on Extension Ladders."/>
    <n v="20000"/>
    <n v="102"/>
    <x v="2"/>
    <s v="US"/>
    <s v="USD"/>
    <n v="1478542375"/>
    <n v="1476378775"/>
    <b v="0"/>
    <x v="79"/>
    <b v="0"/>
    <s v="technology/gadgets"/>
    <n v="5.1000000000000004E-3"/>
    <n v="17"/>
    <x v="2"/>
    <s v="gadgets"/>
    <x v="1916"/>
    <d v="2016-11-07T18:12:55"/>
  </r>
  <r>
    <x v="1917"/>
    <s v="Chronovisor:The MOST innovative watch for night time reading"/>
    <s v="Let's build a legendary brand altogether"/>
    <n v="390000"/>
    <n v="205025"/>
    <x v="2"/>
    <s v="HK"/>
    <s v="HKD"/>
    <n v="1486708133"/>
    <n v="1484116133"/>
    <b v="0"/>
    <x v="16"/>
    <b v="0"/>
    <s v="technology/gadgets"/>
    <n v="0.52570512820512816"/>
    <n v="2928.9285714285716"/>
    <x v="2"/>
    <s v="gadgets"/>
    <x v="1917"/>
    <d v="2017-02-10T06:28:53"/>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x v="2"/>
    <s v="gadgets"/>
    <x v="1918"/>
    <d v="2014-08-12T18:57:31"/>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d v="2015-05-19T21:00:49"/>
  </r>
  <r>
    <x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x v="2"/>
    <s v="gadgets"/>
    <x v="1920"/>
    <d v="2015-10-21T23:00:00"/>
  </r>
  <r>
    <x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x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x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x v="4"/>
    <s v="indie rock"/>
    <x v="1923"/>
    <d v="2011-09-27T04:59:00"/>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x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d v="2010-11-02T00:26:00"/>
  </r>
  <r>
    <x v="1927"/>
    <s v="GBS Detroit Presents Hampshire"/>
    <s v="Hampshire is headed to GBS Detroit."/>
    <n v="600"/>
    <n v="620"/>
    <x v="0"/>
    <s v="US"/>
    <s v="USD"/>
    <n v="1331182740"/>
    <n v="1329856839"/>
    <b v="0"/>
    <x v="202"/>
    <b v="1"/>
    <s v="music/indie rock"/>
    <n v="1.0333333333333334"/>
    <n v="56.363636363636367"/>
    <x v="4"/>
    <s v="indie rock"/>
    <x v="1927"/>
    <d v="2012-03-08T04:59:00"/>
  </r>
  <r>
    <x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x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x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x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d v="2014-09-27T03:08:27"/>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d v="2011-12-25T05:00:00"/>
  </r>
  <r>
    <x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x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x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d v="2012-06-15T03:59:00"/>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d v="2013-07-02T05:00:00"/>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x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d v="2014-05-01T14:01:30"/>
  </r>
  <r>
    <x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d v="2015-07-12T06:02:38"/>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x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x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d v="2014-07-10T10:09:11"/>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x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d v="2013-10-16T14:33:35"/>
  </r>
  <r>
    <x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x v="2"/>
    <s v="hardware"/>
    <x v="1953"/>
    <d v="2012-03-02T03:00:00"/>
  </r>
  <r>
    <x v="1954"/>
    <s v="Orison â€“ Rethink the Power of Energy"/>
    <s v="The First Home Battery System You Simply Plug in to Install"/>
    <n v="50000"/>
    <n v="349474"/>
    <x v="0"/>
    <s v="US"/>
    <s v="USD"/>
    <n v="1457758800"/>
    <n v="1453730176"/>
    <b v="1"/>
    <x v="119"/>
    <b v="1"/>
    <s v="technology/hardware"/>
    <n v="6.9894800000000004"/>
    <n v="842.10602409638557"/>
    <x v="2"/>
    <s v="hardware"/>
    <x v="1954"/>
    <d v="2016-03-12T05:00:00"/>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d v="2015-04-18T21:10:05"/>
  </r>
  <r>
    <x v="1957"/>
    <s v="freeSoC and freeSoC Mini"/>
    <s v="An open hardware platform for the best microcontroller in the world."/>
    <n v="30000"/>
    <n v="50251.41"/>
    <x v="0"/>
    <s v="US"/>
    <s v="USD"/>
    <n v="1351304513"/>
    <n v="1348712513"/>
    <b v="1"/>
    <x v="347"/>
    <b v="1"/>
    <s v="technology/hardware"/>
    <n v="1.6750470000000002"/>
    <n v="76.138500000000008"/>
    <x v="2"/>
    <s v="hardware"/>
    <x v="1957"/>
    <d v="2012-10-27T02:21:53"/>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x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d v="2014-10-01T00:00:00"/>
  </r>
  <r>
    <x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d v="2014-12-21T08:42:21"/>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d v="2012-10-06T03:59:00"/>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d v="2014-05-13T18:43:56"/>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d v="2016-04-22T06:32:52"/>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d v="2012-01-12T01:00:00"/>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d v="2014-05-01T15:55:29"/>
  </r>
  <r>
    <x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d v="2016-08-05T19:01:08"/>
  </r>
  <r>
    <x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d v="2013-11-15T04:00:00"/>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d v="2012-11-18T01:17:24"/>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d v="2016-08-06T07:00:00"/>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d v="2013-08-19T08:01:09"/>
  </r>
  <r>
    <x v="1975"/>
    <s v="Bugle2: A DIY Phono Preamp"/>
    <s v="The Bugle2 is a second generation DIY kit phono preamplifier for vinyl playback."/>
    <n v="16000"/>
    <n v="33393.339999999997"/>
    <x v="0"/>
    <s v="US"/>
    <s v="USD"/>
    <n v="1362938851"/>
    <n v="1360346851"/>
    <b v="1"/>
    <x v="35"/>
    <b v="1"/>
    <s v="technology/hardware"/>
    <n v="2.0870837499999997"/>
    <n v="131.98948616600788"/>
    <x v="2"/>
    <s v="hardware"/>
    <x v="1975"/>
    <d v="2013-03-10T18:07:31"/>
  </r>
  <r>
    <x v="1976"/>
    <s v="Pi Lite white - Bright white LED display for Raspberry Pi"/>
    <s v="Can you help us make an ultra bright white one a reality?"/>
    <n v="4000"/>
    <n v="13864"/>
    <x v="0"/>
    <s v="GB"/>
    <s v="GBP"/>
    <n v="1373751325"/>
    <n v="1371159325"/>
    <b v="1"/>
    <x v="360"/>
    <b v="1"/>
    <s v="technology/hardware"/>
    <n v="3.4660000000000002"/>
    <n v="29.310782241014799"/>
    <x v="2"/>
    <s v="hardware"/>
    <x v="1976"/>
    <d v="2013-07-13T21:35:25"/>
  </r>
  <r>
    <x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x v="2"/>
    <s v="hardware"/>
    <x v="1977"/>
    <d v="2015-12-19T07:59:00"/>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d v="2012-06-12T07:00:00"/>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x v="1980"/>
    <s v="YOUMO - Your Smart Modular Power Strip"/>
    <s v="Multi-power charging that is smarter, stylish and designed for you."/>
    <n v="50000"/>
    <n v="177412.01"/>
    <x v="0"/>
    <s v="DE"/>
    <s v="EUR"/>
    <n v="1459684862"/>
    <n v="1456232462"/>
    <b v="1"/>
    <x v="364"/>
    <b v="1"/>
    <s v="technology/hardware"/>
    <n v="3.5482402000000004"/>
    <n v="91.214401028277635"/>
    <x v="2"/>
    <s v="hardware"/>
    <x v="1980"/>
    <d v="2016-04-03T12:01:02"/>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x v="1982"/>
    <s v="Lonely Boy: 55 male models 200s sensual expression"/>
    <s v="Express a very dark place in my childhood. Release my emotions through photography in a form of Art."/>
    <n v="180000"/>
    <n v="0"/>
    <x v="2"/>
    <s v="HK"/>
    <s v="HKD"/>
    <n v="1480863887"/>
    <n v="1478268287"/>
    <b v="0"/>
    <x v="78"/>
    <b v="0"/>
    <s v="photography/people"/>
    <n v="0"/>
    <s v="No Backers"/>
    <x v="8"/>
    <s v="people"/>
    <x v="1982"/>
    <d v="2016-12-04T15:04:47"/>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d v="2016-09-02T07:00:00"/>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d v="2014-11-30T19:58:01"/>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d v="2016-08-02T23:00:00"/>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x v="1987"/>
    <s v="Ethiopia: Beheld"/>
    <s v="A collection of images that depicts the beauty and diversity within Ethiopia"/>
    <n v="5500"/>
    <n v="2336"/>
    <x v="2"/>
    <s v="GB"/>
    <s v="GBP"/>
    <n v="1425223276"/>
    <n v="1422631276"/>
    <b v="0"/>
    <x v="33"/>
    <b v="0"/>
    <s v="photography/people"/>
    <n v="0.42472727272727273"/>
    <n v="83.428571428571431"/>
    <x v="8"/>
    <s v="people"/>
    <x v="1987"/>
    <d v="2015-03-01T15:21:16"/>
  </r>
  <r>
    <x v="1988"/>
    <s v="Phillip Michael Photography"/>
    <s v="Expressing art in an image!"/>
    <n v="6000"/>
    <n v="25"/>
    <x v="2"/>
    <s v="US"/>
    <s v="USD"/>
    <n v="1440094742"/>
    <n v="1437502742"/>
    <b v="0"/>
    <x v="29"/>
    <b v="0"/>
    <s v="photography/people"/>
    <n v="4.1666666666666666E-3"/>
    <n v="25"/>
    <x v="8"/>
    <s v="people"/>
    <x v="1988"/>
    <d v="2015-08-20T18:19:02"/>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x v="8"/>
    <s v="people"/>
    <x v="1989"/>
    <d v="2016-12-11T16:20:08"/>
  </r>
  <r>
    <x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x v="8"/>
    <s v="people"/>
    <x v="1990"/>
    <d v="2016-02-13T04:42:12"/>
  </r>
  <r>
    <x v="1991"/>
    <s v="Portraits of Resilience"/>
    <s v="Taking (and giving) professional portraits of survivors of human trafficking in Myanmar."/>
    <n v="2000"/>
    <n v="140"/>
    <x v="2"/>
    <s v="US"/>
    <s v="USD"/>
    <n v="1435958786"/>
    <n v="1434144386"/>
    <b v="0"/>
    <x v="83"/>
    <b v="0"/>
    <s v="photography/people"/>
    <n v="7.0000000000000007E-2"/>
    <n v="46.666666666666664"/>
    <x v="8"/>
    <s v="people"/>
    <x v="1991"/>
    <d v="2015-07-03T21:26:26"/>
  </r>
  <r>
    <x v="1992"/>
    <s v="The Wonderful World of Princes &amp; Princesses"/>
    <s v="A complete revamp of all the Disney Princes &amp; Princesses!"/>
    <n v="1500"/>
    <n v="2"/>
    <x v="2"/>
    <s v="US"/>
    <s v="USD"/>
    <n v="1424229991"/>
    <n v="1421637991"/>
    <b v="0"/>
    <x v="84"/>
    <b v="0"/>
    <s v="photography/people"/>
    <n v="1.3333333333333333E-3"/>
    <n v="1"/>
    <x v="8"/>
    <s v="people"/>
    <x v="1992"/>
    <d v="2015-02-18T03:26:31"/>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s v="No Backers"/>
    <x v="8"/>
    <s v="people"/>
    <x v="1993"/>
    <d v="2015-12-21T14:07:17"/>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s v="No Backers"/>
    <x v="8"/>
    <s v="people"/>
    <x v="1994"/>
    <d v="2016-12-07T01:09:02"/>
  </r>
  <r>
    <x v="1995"/>
    <s v="The Girl With(out) The Camera"/>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s v="No Backers"/>
    <x v="8"/>
    <s v="people"/>
    <x v="1996"/>
    <d v="2014-07-10T19:40:11"/>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s v="No Backers"/>
    <x v="8"/>
    <s v="people"/>
    <x v="1997"/>
    <d v="2014-08-26T22:20:12"/>
  </r>
  <r>
    <x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d v="2014-08-01T02:50:38"/>
  </r>
  <r>
    <x v="1999"/>
    <s v="Planet Venus"/>
    <s v="This is a portrait photo project aiming to inspire women to explore themselves and live their passion"/>
    <n v="31000"/>
    <n v="236"/>
    <x v="2"/>
    <s v="GB"/>
    <s v="GBP"/>
    <n v="1415882108"/>
    <n v="1413286508"/>
    <b v="0"/>
    <x v="63"/>
    <b v="0"/>
    <s v="photography/people"/>
    <n v="7.6129032258064515E-3"/>
    <n v="33.714285714285715"/>
    <x v="8"/>
    <s v="people"/>
    <x v="1999"/>
    <d v="2014-11-13T12:35:08"/>
  </r>
  <r>
    <x v="2000"/>
    <s v="Jacs+Cam 2016 calendar"/>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x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x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d v="2013-10-16T03:59:00"/>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d v="2014-12-03T13:00:45"/>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d v="2016-11-23T08:45:43"/>
  </r>
  <r>
    <x v="2010"/>
    <s v="Weighitz: Weigh Smarter"/>
    <s v="Weighitz are miniature smart scales designed to weigh anything in the home."/>
    <n v="30000"/>
    <n v="96015.9"/>
    <x v="0"/>
    <s v="US"/>
    <s v="USD"/>
    <n v="1471564491"/>
    <n v="1468972491"/>
    <b v="1"/>
    <x v="368"/>
    <b v="1"/>
    <s v="technology/hardware"/>
    <n v="3.2005299999999997"/>
    <n v="55.276856649395505"/>
    <x v="2"/>
    <s v="hardware"/>
    <x v="2010"/>
    <d v="2016-08-18T23:54:51"/>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d v="2016-01-11T23:00:00"/>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d v="2015-02-05T19:44:01"/>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d v="2016-07-08T23:03:34"/>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d v="2013-03-25T04:08:59"/>
  </r>
  <r>
    <x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d v="2011-09-09T21:02:43"/>
  </r>
  <r>
    <x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x v="2"/>
    <s v="hardware"/>
    <x v="2016"/>
    <d v="2013-03-09T21:08:19"/>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d v="2016-09-22T17:00:21"/>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d v="2014-05-14T23:04:00"/>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d v="2014-09-24T01:41:37"/>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d v="2012-08-13T03:00:00"/>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x v="2026"/>
    <s v="MIDI Sprout - Biodata Sonification Device"/>
    <s v="MIDI Sprout enables plants to play synthesizers in real time."/>
    <n v="25000"/>
    <n v="33370.769999999997"/>
    <x v="0"/>
    <s v="US"/>
    <s v="USD"/>
    <n v="1398052740"/>
    <n v="1394127585"/>
    <b v="1"/>
    <x v="379"/>
    <b v="1"/>
    <s v="technology/hardware"/>
    <n v="1.3348307999999998"/>
    <n v="73.503898678414089"/>
    <x v="2"/>
    <s v="hardware"/>
    <x v="2026"/>
    <d v="2014-04-21T03:59:00"/>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x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x v="2029"/>
    <s v="Lumin8 Pro"/>
    <s v="Lumin8 Pro is a fun and easy to use light controller that makes light dance to your favorite music."/>
    <n v="2500"/>
    <n v="9030"/>
    <x v="0"/>
    <s v="US"/>
    <s v="USD"/>
    <n v="1409099481"/>
    <n v="1406507481"/>
    <b v="1"/>
    <x v="225"/>
    <b v="1"/>
    <s v="technology/hardware"/>
    <n v="3.6120000000000001"/>
    <n v="96.063829787234042"/>
    <x v="2"/>
    <s v="hardware"/>
    <x v="2029"/>
    <d v="2014-08-27T00:31:21"/>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x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d v="2015-05-07T06:58:00"/>
  </r>
  <r>
    <x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x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d v="2014-05-09T20:45:19"/>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d v="2013-12-30T06:02:33"/>
  </r>
  <r>
    <x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d v="2013-07-01T18:00:00"/>
  </r>
  <r>
    <x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x v="2"/>
    <s v="hardware"/>
    <x v="2039"/>
    <d v="2016-12-01T04:59:00"/>
  </r>
  <r>
    <x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d v="2016-01-22T16:59:34"/>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d v="2016-12-11T04:59:00"/>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d v="2012-07-09T02:07:27"/>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d v="2013-05-23T15:38:11"/>
  </r>
  <r>
    <x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d v="2013-12-26T00:32:17"/>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d v="2016-02-20T02:00:53"/>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d v="2013-04-17T18:15:42"/>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d v="2016-02-26T11:52:12"/>
  </r>
  <r>
    <x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x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d v="2016-03-24T08:11:38"/>
  </r>
  <r>
    <x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x v="2"/>
    <s v="hardware"/>
    <x v="2063"/>
    <d v="2016-05-15T17:35:01"/>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d v="2014-08-23T18:31:23"/>
  </r>
  <r>
    <x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d v="2016-10-20T20:11:55"/>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d v="2016-01-02T23:19:51"/>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d v="2016-06-28T15:45:23"/>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d v="2016-10-02T06:41:24"/>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d v="2015-05-08T16:01:58"/>
  </r>
  <r>
    <x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x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x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x v="2"/>
    <s v="hardware"/>
    <x v="2076"/>
    <d v="2014-07-23T21:08:09"/>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x v="2"/>
    <s v="hardware"/>
    <x v="2078"/>
    <d v="2016-12-18T18:30:57"/>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d v="2015-06-25T19:00:00"/>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x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x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x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d v="2012-07-15T20:03:07"/>
  </r>
  <r>
    <x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d v="2011-09-08T04:54:18"/>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d v="2010-09-11T03:59:00"/>
  </r>
  <r>
    <x v="2089"/>
    <s v="Little Moses EP"/>
    <s v="Little Moses is trying to record their first EP, and we can't do it without your help!"/>
    <n v="2500"/>
    <n v="3010.01"/>
    <x v="0"/>
    <s v="US"/>
    <s v="USD"/>
    <n v="1375408194"/>
    <n v="1372384194"/>
    <b v="0"/>
    <x v="95"/>
    <b v="1"/>
    <s v="music/indie rock"/>
    <n v="1.2040040000000001"/>
    <n v="48.54854838709678"/>
    <x v="4"/>
    <s v="indie rock"/>
    <x v="2089"/>
    <d v="2013-08-02T01:49:54"/>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d v="2013-02-24T09:09:15"/>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x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d v="2012-12-22T21:30:3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d v="2012-03-05T03:00:00"/>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x v="4"/>
    <s v="indie rock"/>
    <x v="2095"/>
    <d v="2011-10-02T17:36:13"/>
  </r>
  <r>
    <x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x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d v="2011-12-01T15:02:15"/>
  </r>
  <r>
    <x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x v="2099"/>
    <s v="Roosevelt Died."/>
    <s v="Our tour van died, we need help!"/>
    <n v="3000"/>
    <n v="3971"/>
    <x v="0"/>
    <s v="US"/>
    <s v="USD"/>
    <n v="1435808400"/>
    <n v="1434650084"/>
    <b v="0"/>
    <x v="287"/>
    <b v="1"/>
    <s v="music/indie rock"/>
    <n v="1.3236666666666668"/>
    <n v="63.031746031746032"/>
    <x v="4"/>
    <s v="indie rock"/>
    <x v="2099"/>
    <d v="2015-07-02T03:40:00"/>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d v="2012-06-30T03:59:00"/>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d v="2012-02-13T03:35:14"/>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x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x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d v="2013-01-26T05:09:34"/>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x v="2109"/>
    <s v="Skyline Sounds - First Studio Album (and Merch!)"/>
    <s v="We are ready to make our first full-length album, and with your help, we can make it happen!"/>
    <n v="4000"/>
    <n v="4261"/>
    <x v="0"/>
    <s v="US"/>
    <s v="USD"/>
    <n v="1436115617"/>
    <n v="1433523617"/>
    <b v="0"/>
    <x v="244"/>
    <b v="1"/>
    <s v="music/indie rock"/>
    <n v="1.06525"/>
    <n v="106.52500000000001"/>
    <x v="4"/>
    <s v="indie rock"/>
    <x v="2109"/>
    <d v="2015-07-05T17:00:17"/>
  </r>
  <r>
    <x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d v="2011-08-15T01:00:00"/>
  </r>
  <r>
    <x v="2112"/>
    <s v="BBB Kickstarter Two"/>
    <s v="BBB is going back into the studio to record and release &quot;Felix From Canada&quot; by popular demand.  We need your help!"/>
    <n v="300"/>
    <n v="300"/>
    <x v="0"/>
    <s v="US"/>
    <s v="USD"/>
    <n v="1366064193"/>
    <n v="1364854593"/>
    <b v="0"/>
    <x v="202"/>
    <b v="1"/>
    <s v="music/indie rock"/>
    <n v="1"/>
    <n v="27.272727272727273"/>
    <x v="4"/>
    <s v="indie rock"/>
    <x v="2112"/>
    <d v="2013-04-15T22:16:33"/>
  </r>
  <r>
    <x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x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d v="2011-02-20T01:56:41"/>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d v="2012-10-02T18:40:03"/>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x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x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x v="4"/>
    <s v="indie rock"/>
    <x v="2119"/>
    <d v="2012-08-16T03:07:25"/>
  </r>
  <r>
    <x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x v="2121"/>
    <s v="Legend of Decay"/>
    <s v="Join us on an epic journey to discover a millennia old secret which will change the world forever."/>
    <n v="50000"/>
    <n v="284"/>
    <x v="2"/>
    <s v="CH"/>
    <s v="CHF"/>
    <n v="1484156948"/>
    <n v="1481564948"/>
    <b v="0"/>
    <x v="73"/>
    <b v="0"/>
    <s v="games/video games"/>
    <n v="5.6800000000000002E-3"/>
    <n v="28.4"/>
    <x v="6"/>
    <s v="video games"/>
    <x v="2121"/>
    <d v="2017-01-11T17:49:08"/>
  </r>
  <r>
    <x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x v="6"/>
    <s v="video games"/>
    <x v="2122"/>
    <d v="2017-01-07T07:12:49"/>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x v="2124"/>
    <s v="AZAMAR"/>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d v="2010-11-30T05:00:00"/>
  </r>
  <r>
    <x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x v="6"/>
    <s v="video games"/>
    <x v="2125"/>
    <d v="2015-08-05T00:33:53"/>
  </r>
  <r>
    <x v="2126"/>
    <s v="DodgeBall Blitz"/>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x v="2127"/>
    <s v="Three Monkeys - Part 1: Into the Abyss"/>
    <s v="Three Monkeys is an audio adventure game for PC."/>
    <n v="28000"/>
    <n v="8076"/>
    <x v="2"/>
    <s v="GB"/>
    <s v="GBP"/>
    <n v="1426158463"/>
    <n v="1423570063"/>
    <b v="0"/>
    <x v="163"/>
    <b v="0"/>
    <s v="games/video games"/>
    <n v="0.28842857142857142"/>
    <n v="34.220338983050844"/>
    <x v="6"/>
    <s v="video games"/>
    <x v="2127"/>
    <d v="2015-03-12T11:07:43"/>
  </r>
  <r>
    <x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d v="2014-09-21T18:32:49"/>
  </r>
  <r>
    <x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d v="2016-03-10T00:35:00"/>
  </r>
  <r>
    <x v="2130"/>
    <s v="Wondrous Adventures: A Kid's Game"/>
    <s v="You are the hero tasked to save your home from the villainous Sanword."/>
    <n v="42000"/>
    <n v="85"/>
    <x v="2"/>
    <s v="US"/>
    <s v="USD"/>
    <n v="1408154663"/>
    <n v="1405130663"/>
    <b v="0"/>
    <x v="80"/>
    <b v="0"/>
    <s v="games/video games"/>
    <n v="2.0238095238095236E-3"/>
    <n v="21.25"/>
    <x v="6"/>
    <s v="video games"/>
    <x v="2130"/>
    <d v="2014-08-16T02:04:23"/>
  </r>
  <r>
    <x v="2131"/>
    <s v="Scout's Honor"/>
    <s v="From frightened girl to empowered woman, Scout's Honor is a tale about facing your fears and overcoming odds."/>
    <n v="500"/>
    <n v="25"/>
    <x v="2"/>
    <s v="US"/>
    <s v="USD"/>
    <n v="1436677091"/>
    <n v="1434085091"/>
    <b v="0"/>
    <x v="83"/>
    <b v="0"/>
    <s v="games/video games"/>
    <n v="0.05"/>
    <n v="8.3333333333333339"/>
    <x v="6"/>
    <s v="video games"/>
    <x v="2131"/>
    <d v="2015-07-12T04:58:11"/>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d v="2014-02-03T11:41:32"/>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d v="2011-04-24T06:59:00"/>
  </r>
  <r>
    <x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d v="2013-04-27T21:16:31"/>
  </r>
  <r>
    <x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d v="2012-10-04T23:07:13"/>
  </r>
  <r>
    <x v="2136"/>
    <s v="Dark Paradise"/>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d v="2013-10-19T12:13:06"/>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d v="2014-12-05T18:30:29"/>
  </r>
  <r>
    <x v="2138"/>
    <s v="Tales Of Tameria - Dawning Light"/>
    <s v="A game with a mixture of a few genres from RPG, Simulation and to adventure elements."/>
    <n v="1000"/>
    <n v="128"/>
    <x v="2"/>
    <s v="GB"/>
    <s v="GBP"/>
    <n v="1383959939"/>
    <n v="1381364339"/>
    <b v="0"/>
    <x v="8"/>
    <b v="0"/>
    <s v="games/video games"/>
    <n v="0.128"/>
    <n v="10.666666666666666"/>
    <x v="6"/>
    <s v="video games"/>
    <x v="2138"/>
    <d v="2013-11-09T01:18:59"/>
  </r>
  <r>
    <x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d v="2016-11-03T18:00:08"/>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d v="2013-01-11T20:00:24"/>
  </r>
  <r>
    <x v="2141"/>
    <s v="King of Consoles"/>
    <s v="A place where people can test out the latest video games, for an hourly fee. It's cheaper than wasting money on a $60 game that sucked"/>
    <n v="15000"/>
    <n v="0"/>
    <x v="2"/>
    <s v="US"/>
    <s v="USD"/>
    <n v="1415947159"/>
    <n v="1413351559"/>
    <b v="0"/>
    <x v="78"/>
    <b v="0"/>
    <s v="games/video games"/>
    <n v="0"/>
    <s v="No Backers"/>
    <x v="6"/>
    <s v="video games"/>
    <x v="2141"/>
    <d v="2014-11-14T06:39:19"/>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d v="2015-12-30T16:50:10"/>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x v="2144"/>
    <s v="Project Starborn"/>
    <s v="A thousand community-built sandbox games (and more!) with a fully-customizable game engine."/>
    <n v="35500"/>
    <n v="607"/>
    <x v="2"/>
    <s v="US"/>
    <s v="USD"/>
    <n v="1379164040"/>
    <n v="1376399240"/>
    <b v="0"/>
    <x v="54"/>
    <b v="0"/>
    <s v="games/video games"/>
    <n v="1.7098591549295775E-2"/>
    <n v="25.291666666666668"/>
    <x v="6"/>
    <s v="video games"/>
    <x v="2144"/>
    <d v="2013-09-14T13:07:20"/>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d v="2013-11-27T06:41:54"/>
  </r>
  <r>
    <x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x v="2147"/>
    <s v="Johnny Rocketfingers 3"/>
    <s v="A Point and Click Adventure on Steroids."/>
    <n v="390000"/>
    <n v="2716"/>
    <x v="2"/>
    <s v="US"/>
    <s v="USD"/>
    <n v="1416125148"/>
    <n v="1413356748"/>
    <b v="0"/>
    <x v="165"/>
    <b v="0"/>
    <s v="games/video games"/>
    <n v="6.9641025641025639E-3"/>
    <n v="49.381818181818183"/>
    <x v="6"/>
    <s v="video games"/>
    <x v="2147"/>
    <d v="2014-11-16T08:05:48"/>
  </r>
  <r>
    <x v="2148"/>
    <s v="ZomBlock's"/>
    <s v="zomblock's is a online zombie survival game where you can craft new weapons,find food and water to keep yourself alive."/>
    <n v="100"/>
    <n v="2"/>
    <x v="2"/>
    <s v="GB"/>
    <s v="GBP"/>
    <n v="1427992582"/>
    <n v="1425404182"/>
    <b v="0"/>
    <x v="84"/>
    <b v="0"/>
    <s v="games/video games"/>
    <n v="0.02"/>
    <n v="1"/>
    <x v="6"/>
    <s v="video games"/>
    <x v="2148"/>
    <d v="2015-04-02T16:36:22"/>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s v="No Backers"/>
    <x v="6"/>
    <s v="video games"/>
    <x v="2149"/>
    <d v="2010-07-31T00:00:00"/>
  </r>
  <r>
    <x v="2150"/>
    <s v="The Unknown Door"/>
    <s v="A pixel styled open world detective game."/>
    <n v="50000"/>
    <n v="405"/>
    <x v="2"/>
    <s v="NO"/>
    <s v="NOK"/>
    <n v="1468392599"/>
    <n v="1465800599"/>
    <b v="0"/>
    <x v="80"/>
    <b v="0"/>
    <s v="games/video games"/>
    <n v="8.0999999999999996E-3"/>
    <n v="101.25"/>
    <x v="6"/>
    <s v="video games"/>
    <x v="2150"/>
    <d v="2016-07-13T06:49:59"/>
  </r>
  <r>
    <x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d v="2016-06-29T20:20:14"/>
  </r>
  <r>
    <x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d v="2014-03-15T18:58:29"/>
  </r>
  <r>
    <x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d v="2015-01-10T07:59:00"/>
  </r>
  <r>
    <x v="2154"/>
    <s v="Demigods - Rise of the Children - Part 1 (Design)"/>
    <s v="A Real Time Strategy game based on Greek mythology in a fictional world."/>
    <n v="250"/>
    <n v="2"/>
    <x v="2"/>
    <s v="US"/>
    <s v="USD"/>
    <n v="1390921827"/>
    <n v="1389193827"/>
    <b v="0"/>
    <x v="84"/>
    <b v="0"/>
    <s v="games/video games"/>
    <n v="8.0000000000000002E-3"/>
    <n v="1"/>
    <x v="6"/>
    <s v="video games"/>
    <x v="2154"/>
    <d v="2014-01-28T15:10:27"/>
  </r>
  <r>
    <x v="2155"/>
    <s v="VoxelMaze"/>
    <s v="A Level Editor, Turned up to eleven. Infinite creativity in one package, solo or with up to 16 of your friends."/>
    <n v="5000"/>
    <n v="115"/>
    <x v="2"/>
    <s v="GB"/>
    <s v="GBP"/>
    <n v="1459443385"/>
    <n v="1456854985"/>
    <b v="0"/>
    <x v="81"/>
    <b v="0"/>
    <s v="games/video games"/>
    <n v="2.3E-2"/>
    <n v="23"/>
    <x v="6"/>
    <s v="video games"/>
    <x v="2155"/>
    <d v="2016-03-31T16:56:25"/>
  </r>
  <r>
    <x v="2156"/>
    <s v="Beyond Black Space"/>
    <s v="Captain and manage your ship along with your crew in this deep space adventure! (PC/Linux/Mac)"/>
    <n v="56000"/>
    <n v="1493"/>
    <x v="2"/>
    <s v="US"/>
    <s v="USD"/>
    <n v="1379363406"/>
    <n v="1375475406"/>
    <b v="0"/>
    <x v="183"/>
    <b v="0"/>
    <s v="games/video games"/>
    <n v="2.6660714285714284E-2"/>
    <n v="17.987951807228917"/>
    <x v="6"/>
    <s v="video games"/>
    <x v="2156"/>
    <d v="2013-09-16T20:30:06"/>
  </r>
  <r>
    <x v="2157"/>
    <s v="Nin"/>
    <s v="Gamers and 90's fans unite in this small tale of epic proportions!"/>
    <n v="75000"/>
    <n v="21144"/>
    <x v="2"/>
    <s v="US"/>
    <s v="USD"/>
    <n v="1482479940"/>
    <n v="1479684783"/>
    <b v="0"/>
    <x v="7"/>
    <b v="0"/>
    <s v="games/video games"/>
    <n v="0.28192"/>
    <n v="370.94736842105266"/>
    <x v="6"/>
    <s v="video games"/>
    <x v="2157"/>
    <d v="2016-12-23T07:59:00"/>
  </r>
  <r>
    <x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d v="2013-02-04T20:29:34"/>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d v="2011-07-16T17:32:54"/>
  </r>
  <r>
    <x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x v="6"/>
    <s v="video games"/>
    <x v="2160"/>
    <d v="2012-05-19T17:05:05"/>
  </r>
  <r>
    <x v="2161"/>
    <s v="CallMeGhost DEBUT ALBUM preorder!"/>
    <s v="We're trying to fund hard copies of our debut album!"/>
    <n v="400"/>
    <n v="463"/>
    <x v="0"/>
    <s v="US"/>
    <s v="USD"/>
    <n v="1443040059"/>
    <n v="1440448059"/>
    <b v="0"/>
    <x v="62"/>
    <b v="1"/>
    <s v="music/rock"/>
    <n v="1.1575"/>
    <n v="35.615384615384613"/>
    <x v="4"/>
    <s v="rock"/>
    <x v="2161"/>
    <d v="2015-09-23T20:27:39"/>
  </r>
  <r>
    <x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x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d v="2015-06-08T03:50:00"/>
  </r>
  <r>
    <x v="2164"/>
    <s v="Rosaline debut record"/>
    <s v="South Florida roots country/rock outfit's long awaited debut record"/>
    <n v="5500"/>
    <n v="5645"/>
    <x v="0"/>
    <s v="US"/>
    <s v="USD"/>
    <n v="1466827140"/>
    <n v="1464196414"/>
    <b v="0"/>
    <x v="183"/>
    <b v="1"/>
    <s v="music/rock"/>
    <n v="1.0263636363636364"/>
    <n v="68.01204819277109"/>
    <x v="4"/>
    <s v="rock"/>
    <x v="2164"/>
    <d v="2016-06-25T03:59:00"/>
  </r>
  <r>
    <x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x v="2167"/>
    <s v="Planes and Planets needs to get their EP finished!!"/>
    <s v="We need YOUR HELP to take one more step to this make release sound amazing!"/>
    <n v="150"/>
    <n v="180"/>
    <x v="0"/>
    <s v="US"/>
    <s v="USD"/>
    <n v="1347672937"/>
    <n v="1346463337"/>
    <b v="0"/>
    <x v="22"/>
    <b v="1"/>
    <s v="music/rock"/>
    <n v="1.2"/>
    <n v="22.5"/>
    <x v="4"/>
    <s v="rock"/>
    <x v="2167"/>
    <d v="2012-09-15T01:35:37"/>
  </r>
  <r>
    <x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x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x v="4"/>
    <s v="rock"/>
    <x v="2169"/>
    <d v="2017-03-02T16:49:11"/>
  </r>
  <r>
    <x v="2170"/>
    <s v="STETSON'S NEW EP"/>
    <s v="We are a hard rock band from Northern California trying to raise $350 for our next EP. Be a part of our journey!"/>
    <n v="350"/>
    <n v="633"/>
    <x v="0"/>
    <s v="US"/>
    <s v="USD"/>
    <n v="1440266422"/>
    <n v="1436810422"/>
    <b v="0"/>
    <x v="10"/>
    <b v="1"/>
    <s v="music/rock"/>
    <n v="1.8085714285714285"/>
    <n v="33.315789473684212"/>
    <x v="4"/>
    <s v="rock"/>
    <x v="2170"/>
    <d v="2015-08-22T18:00:22"/>
  </r>
  <r>
    <x v="2171"/>
    <s v="Brainspoonâ€™s New Record"/>
    <s v="Like records? We do, too! Help this Los Angeles based rock 'n' roll band get their new album out on vinyl!"/>
    <n v="4000"/>
    <n v="4243"/>
    <x v="0"/>
    <s v="US"/>
    <s v="USD"/>
    <n v="1434949200"/>
    <n v="1431903495"/>
    <b v="0"/>
    <x v="5"/>
    <b v="1"/>
    <s v="music/rock"/>
    <n v="1.0607500000000001"/>
    <n v="90.276595744680847"/>
    <x v="4"/>
    <s v="rock"/>
    <x v="2171"/>
    <d v="2015-06-22T05:00:00"/>
  </r>
  <r>
    <x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x v="4"/>
    <s v="rock"/>
    <x v="2172"/>
    <d v="2015-04-18T13:55:20"/>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d v="2013-09-10T03:59:00"/>
  </r>
  <r>
    <x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x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x v="4"/>
    <s v="rock"/>
    <x v="2175"/>
    <d v="2016-07-21T00:13:06"/>
  </r>
  <r>
    <x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x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d v="2016-06-06T06:01:07"/>
  </r>
  <r>
    <x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x v="2179"/>
    <s v="Woodhouse EP"/>
    <s v="Woodhouse is making an EP!  If you are a fan of whiskey and loud guitars, contribute to the cause!"/>
    <n v="1000"/>
    <n v="1614"/>
    <x v="0"/>
    <s v="US"/>
    <s v="USD"/>
    <n v="1428725192"/>
    <n v="1426133192"/>
    <b v="0"/>
    <x v="64"/>
    <b v="1"/>
    <s v="music/rock"/>
    <n v="1.6140000000000001"/>
    <n v="76.857142857142861"/>
    <x v="4"/>
    <s v="rock"/>
    <x v="2179"/>
    <d v="2015-04-11T04:06:32"/>
  </r>
  <r>
    <x v="2180"/>
    <s v="FOUR STAR MARY &quot;PIECES&quot;"/>
    <s v="Help fund the new record by independent alternative rockers FOUR STAR MARY &quot;PIECES&quot;"/>
    <n v="5000"/>
    <n v="5359.21"/>
    <x v="0"/>
    <s v="US"/>
    <s v="USD"/>
    <n v="1447434268"/>
    <n v="1443801868"/>
    <b v="0"/>
    <x v="76"/>
    <b v="1"/>
    <s v="music/rock"/>
    <n v="1.071842"/>
    <n v="68.707820512820518"/>
    <x v="4"/>
    <s v="rock"/>
    <x v="2180"/>
    <d v="2015-11-13T17:04:28"/>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d v="2017-02-21T00:07:33"/>
  </r>
  <r>
    <x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d v="2017-02-09T05:00:00"/>
  </r>
  <r>
    <x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d v="2016-01-25T16:00:00"/>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d v="2013-03-26T08:23:59"/>
  </r>
  <r>
    <x v="2186"/>
    <s v="Latitude 90Â° : The Origin"/>
    <s v="The real-time digital social deduction game where there's no moderator, no sleeping, and no dying."/>
    <n v="20000"/>
    <n v="21935"/>
    <x v="0"/>
    <s v="US"/>
    <s v="USD"/>
    <n v="1473213600"/>
    <n v="1470062743"/>
    <b v="0"/>
    <x v="413"/>
    <b v="1"/>
    <s v="games/tabletop games"/>
    <n v="1.0967499999999999"/>
    <n v="55.956632653061227"/>
    <x v="6"/>
    <s v="tabletop games"/>
    <x v="2186"/>
    <d v="2016-09-07T02:00:00"/>
  </r>
  <r>
    <x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d v="2015-04-03T03:59:00"/>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d v="2016-10-25T17:00:00"/>
  </r>
  <r>
    <x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d v="2016-04-21T22:00:00"/>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d v="2016-03-23T06:59:00"/>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d v="2017-02-14T20:00:27"/>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d v="2016-12-15T23:00:00"/>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d v="2016-11-21T04:59:00"/>
  </r>
  <r>
    <x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d v="2016-03-26T17:11:30"/>
  </r>
  <r>
    <x v="2195"/>
    <s v="Purgatoria: City of Angels"/>
    <s v="A gritty, noir tabletop RPG with a fast-paced combo-based battle system."/>
    <n v="4600"/>
    <n v="5535"/>
    <x v="0"/>
    <s v="US"/>
    <s v="USD"/>
    <n v="1439317900"/>
    <n v="1436725900"/>
    <b v="0"/>
    <x v="248"/>
    <b v="1"/>
    <s v="games/tabletop games"/>
    <n v="1.2032608695652174"/>
    <n v="48.130434782608695"/>
    <x v="6"/>
    <s v="tabletop games"/>
    <x v="2195"/>
    <d v="2015-08-11T18:31:40"/>
  </r>
  <r>
    <x v="2196"/>
    <s v="LACORSA Grand Prix Game (relaunch)"/>
    <s v="Race your friends in style with this classic Grand Prix game."/>
    <n v="14000"/>
    <n v="15937"/>
    <x v="0"/>
    <s v="US"/>
    <s v="USD"/>
    <n v="1480662000"/>
    <n v="1478000502"/>
    <b v="0"/>
    <x v="302"/>
    <b v="1"/>
    <s v="games/tabletop games"/>
    <n v="1.1383571428571428"/>
    <n v="68.106837606837601"/>
    <x v="6"/>
    <s v="tabletop games"/>
    <x v="2196"/>
    <d v="2016-12-02T07:00:00"/>
  </r>
  <r>
    <x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d v="2015-02-28T14:00:59"/>
  </r>
  <r>
    <x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d v="2015-11-14T13:20:00"/>
  </r>
  <r>
    <x v="2199"/>
    <s v="Decadolo. Flip it!"/>
    <s v="A new strategic board game designed to flip out your opponent."/>
    <n v="9000"/>
    <n v="13228"/>
    <x v="0"/>
    <s v="IE"/>
    <s v="EUR"/>
    <n v="1444903198"/>
    <n v="1442311198"/>
    <b v="1"/>
    <x v="140"/>
    <b v="1"/>
    <s v="games/tabletop games"/>
    <n v="1.4697777777777778"/>
    <n v="52.701195219123505"/>
    <x v="6"/>
    <s v="tabletop games"/>
    <x v="2199"/>
    <d v="2015-10-15T09:59:58"/>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d v="2013-01-16T20:19:25"/>
  </r>
  <r>
    <x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x v="2207"/>
    <s v="Piece of Happy"/>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d v="2013-11-16T05:39:33"/>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x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x v="4"/>
    <s v="electronic music"/>
    <x v="2209"/>
    <d v="2014-04-14T23:00:00"/>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x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d v="2014-02-06T19:00:48"/>
  </r>
  <r>
    <x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d v="2012-08-29T00:00:00"/>
  </r>
  <r>
    <x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x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d v="2013-07-27T01:27:16"/>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d v="2016-10-29T19:00:00"/>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d v="2014-09-21T19:00:15"/>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d v="2016-02-12T04:59:00"/>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d v="2015-08-16T06:40:36"/>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d v="2014-04-25T21:08:47"/>
  </r>
  <r>
    <x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d v="2013-06-25T05:00:00"/>
  </r>
  <r>
    <x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d v="2014-07-19T03:00:00"/>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d v="2015-12-14T00:00:00"/>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x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x v="6"/>
    <s v="tabletop games"/>
    <x v="2235"/>
    <d v="2015-03-28T23:31:51"/>
  </r>
  <r>
    <x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d v="2016-02-01T14:48:43"/>
  </r>
  <r>
    <x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d v="2014-11-12T07:59:00"/>
  </r>
  <r>
    <x v="2238"/>
    <s v="28mm Fantasy Miniature range Feral Orcs!"/>
    <s v="28mm Fantasy Miniature Range in leadfree white metal: Orcs, wolves and more."/>
    <n v="4000"/>
    <n v="5496"/>
    <x v="0"/>
    <s v="DE"/>
    <s v="EUR"/>
    <n v="1489157716"/>
    <n v="1486565716"/>
    <b v="0"/>
    <x v="1"/>
    <b v="1"/>
    <s v="games/tabletop games"/>
    <n v="1.3740000000000001"/>
    <n v="69.569620253164558"/>
    <x v="6"/>
    <s v="tabletop games"/>
    <x v="2238"/>
    <d v="2017-03-10T14:55:16"/>
  </r>
  <r>
    <x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x v="6"/>
    <s v="tabletop games"/>
    <x v="2239"/>
    <d v="2013-12-01T04:02:00"/>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d v="2016-04-22T19:49:04"/>
  </r>
  <r>
    <x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d v="2017-03-02T19:51:40"/>
  </r>
  <r>
    <x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d v="2017-03-13T03:00:00"/>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x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x v="6"/>
    <s v="tabletop games"/>
    <x v="2245"/>
    <d v="2014-02-21T18:00:00"/>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d v="2015-09-04T19:00:10"/>
  </r>
  <r>
    <x v="2247"/>
    <s v="Foragers"/>
    <s v="Take on the role of an ancient forager in this fun strategy game from the designer of Biblios."/>
    <n v="18500"/>
    <n v="19324"/>
    <x v="0"/>
    <s v="US"/>
    <s v="USD"/>
    <n v="1438185565"/>
    <n v="1436975965"/>
    <b v="0"/>
    <x v="434"/>
    <b v="1"/>
    <s v="games/tabletop games"/>
    <n v="1.0445405405405406"/>
    <n v="50.852631578947367"/>
    <x v="6"/>
    <s v="tabletop games"/>
    <x v="2247"/>
    <d v="2015-07-29T15:59:25"/>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x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x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d v="2016-12-03T01:07:53"/>
  </r>
  <r>
    <x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d v="2014-08-16T08:17:57"/>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d v="2016-08-06T07:52:18"/>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d v="2015-11-18T16:09:07"/>
  </r>
  <r>
    <x v="2254"/>
    <s v="Green Couch Games Limited: FrogFlip!"/>
    <s v="A dexterity microgame by father/daughter team, Jason and Claire Kotarski. Make 100 project."/>
    <n v="500"/>
    <n v="2299"/>
    <x v="0"/>
    <s v="US"/>
    <s v="USD"/>
    <n v="1485271968"/>
    <n v="1484667168"/>
    <b v="0"/>
    <x v="438"/>
    <b v="1"/>
    <s v="games/tabletop games"/>
    <n v="4.5979999999999999"/>
    <n v="11.67005076142132"/>
    <x v="6"/>
    <s v="tabletop games"/>
    <x v="2254"/>
    <d v="2017-01-24T15:32:48"/>
  </r>
  <r>
    <x v="2255"/>
    <s v="Jumbo Jets - Jet Set Expansion Set #2"/>
    <s v="This is the second set of 5 expansions for our route-building game, Jet Set!"/>
    <n v="3950"/>
    <n v="11323"/>
    <x v="0"/>
    <s v="US"/>
    <s v="USD"/>
    <n v="1462661451"/>
    <n v="1460069451"/>
    <b v="0"/>
    <x v="197"/>
    <b v="1"/>
    <s v="games/tabletop games"/>
    <n v="2.8665822784810127"/>
    <n v="41.782287822878232"/>
    <x v="6"/>
    <s v="tabletop games"/>
    <x v="2255"/>
    <d v="2016-05-07T22:50:51"/>
  </r>
  <r>
    <x v="2256"/>
    <s v="Bitcoin Empire"/>
    <s v="Build your crypto-currency empire and sabotage your opponents. A deck building, card game. 2-4 players. 15 minutes."/>
    <n v="480"/>
    <n v="1069"/>
    <x v="0"/>
    <s v="GB"/>
    <s v="GBP"/>
    <n v="1479811846"/>
    <n v="1478602246"/>
    <b v="0"/>
    <x v="133"/>
    <b v="1"/>
    <s v="games/tabletop games"/>
    <n v="2.2270833333333333"/>
    <n v="21.38"/>
    <x v="6"/>
    <s v="tabletop games"/>
    <x v="2256"/>
    <d v="2016-11-22T10:50:46"/>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d v="2016-06-19T23:00:00"/>
  </r>
  <r>
    <x v="2258"/>
    <s v="A Sundered World"/>
    <s v="A Dungeon World campaign setting that takes place after the end of the worlds."/>
    <n v="2200"/>
    <n v="3223"/>
    <x v="0"/>
    <s v="US"/>
    <s v="USD"/>
    <n v="1434045687"/>
    <n v="1431453687"/>
    <b v="0"/>
    <x v="242"/>
    <b v="1"/>
    <s v="games/tabletop games"/>
    <n v="1.4650000000000001"/>
    <n v="15.721951219512196"/>
    <x v="6"/>
    <s v="tabletop games"/>
    <x v="2258"/>
    <d v="2015-06-11T18:01:27"/>
  </r>
  <r>
    <x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d v="2016-12-08T19:18:56"/>
  </r>
  <r>
    <x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d v="2014-03-26T23:24:10"/>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d v="2017-02-14T17:23:40"/>
  </r>
  <r>
    <x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x v="6"/>
    <s v="tabletop games"/>
    <x v="2262"/>
    <d v="2014-11-18T00:00:00"/>
  </r>
  <r>
    <x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d v="2015-01-31T19:58:33"/>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d v="2016-11-22T20:28:27"/>
  </r>
  <r>
    <x v="2266"/>
    <s v="GOAT LORDS."/>
    <s v="Want to be LORD OF THE GOATS? Start building your herd using thievery, magic, bombs and mostly goats."/>
    <n v="1500"/>
    <n v="4804"/>
    <x v="0"/>
    <s v="US"/>
    <s v="USD"/>
    <n v="1461722400"/>
    <n v="1460235592"/>
    <b v="0"/>
    <x v="441"/>
    <b v="1"/>
    <s v="games/tabletop games"/>
    <n v="3.2026666666666666"/>
    <n v="24.762886597938145"/>
    <x v="6"/>
    <s v="tabletop games"/>
    <x v="2266"/>
    <d v="2016-04-27T02:00:00"/>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d v="2014-12-21T01:00:00"/>
  </r>
  <r>
    <x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d v="2017-03-12T01:58:35"/>
  </r>
  <r>
    <x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d v="2017-03-07T05:00:00"/>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d v="2017-01-10T21:59:00"/>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d v="2016-12-10T00:00:04"/>
  </r>
  <r>
    <x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d v="2017-03-12T12:10:42"/>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x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d v="2014-12-22T14:47:59"/>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x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x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x v="6"/>
    <s v="tabletop games"/>
    <x v="2278"/>
    <d v="2016-01-03T22:59:00"/>
  </r>
  <r>
    <x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x v="6"/>
    <s v="tabletop games"/>
    <x v="2279"/>
    <d v="2015-02-04T04:00:00"/>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x v="2282"/>
    <s v="Sage King's Debut Album"/>
    <s v="Sage King is recording his debut album and wants YOU to be a part of the creation process"/>
    <n v="750"/>
    <n v="1390"/>
    <x v="0"/>
    <s v="US"/>
    <s v="USD"/>
    <n v="1452744686"/>
    <n v="1447560686"/>
    <b v="0"/>
    <x v="8"/>
    <b v="1"/>
    <s v="music/rock"/>
    <n v="1.8533333333333333"/>
    <n v="115.83333333333333"/>
    <x v="4"/>
    <s v="rock"/>
    <x v="2282"/>
    <d v="2016-01-14T04:11:26"/>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x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x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x v="4"/>
    <s v="rock"/>
    <x v="2287"/>
    <d v="2014-06-23T16:01:00"/>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x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x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x v="2293"/>
    <s v="&quot;Hurt N' Wrong&quot; New Album Fundraiser!"/>
    <s v="Donate here to be a part of the upcoming album. Every little bit helps!"/>
    <n v="850"/>
    <n v="920"/>
    <x v="0"/>
    <s v="US"/>
    <s v="USD"/>
    <n v="1348545540"/>
    <n v="1346345999"/>
    <b v="0"/>
    <x v="74"/>
    <b v="1"/>
    <s v="music/rock"/>
    <n v="1.0823529411764705"/>
    <n v="34.074074074074076"/>
    <x v="4"/>
    <s v="rock"/>
    <x v="2293"/>
    <d v="2012-09-25T03:59:00"/>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d v="2013-01-20T17:21:20"/>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d v="2013-01-26T22:54:16"/>
  </r>
  <r>
    <x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x v="4"/>
    <s v="rock"/>
    <x v="2296"/>
    <d v="2012-02-23T17:33:46"/>
  </r>
  <r>
    <x v="2297"/>
    <s v="Company Company: Debut EP"/>
    <s v="New Jersey Alternative Rock band COCO needs YOUR help self-releasing debut EP!"/>
    <n v="1000"/>
    <n v="1006"/>
    <x v="0"/>
    <s v="US"/>
    <s v="USD"/>
    <n v="1331697540"/>
    <n v="1328749249"/>
    <b v="0"/>
    <x v="10"/>
    <b v="1"/>
    <s v="music/rock"/>
    <n v="1.006"/>
    <n v="52.94736842105263"/>
    <x v="4"/>
    <s v="rock"/>
    <x v="2297"/>
    <d v="2012-03-14T03:59:00"/>
  </r>
  <r>
    <x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4"/>
    <s v="rock"/>
    <x v="2298"/>
    <d v="2014-03-26T19:10:33"/>
  </r>
  <r>
    <x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x v="4"/>
    <s v="rock"/>
    <x v="2299"/>
    <d v="2011-02-06T00:46:49"/>
  </r>
  <r>
    <x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x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d v="2013-12-31T07:00:00"/>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d v="2014-08-08T18:00:00"/>
  </r>
  <r>
    <x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d v="2012-03-10T04:02:09"/>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x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d v="2013-03-21T18:03:35"/>
  </r>
  <r>
    <x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x v="2312"/>
    <s v="DINOWALRUS: 3RD RECORD ON VINYL"/>
    <s v="Help Brooklyn psychedelic synth rockers DINOWALRUS release their 3rd Record, COMPLEXION, on vinyl!"/>
    <n v="3000"/>
    <n v="3236"/>
    <x v="0"/>
    <s v="US"/>
    <s v="USD"/>
    <n v="1397862000"/>
    <n v="1395155478"/>
    <b v="1"/>
    <x v="1"/>
    <b v="1"/>
    <s v="music/indie rock"/>
    <n v="1.0786666666666667"/>
    <n v="40.962025316455694"/>
    <x v="4"/>
    <s v="indie rock"/>
    <x v="2312"/>
    <d v="2014-04-18T23:00:00"/>
  </r>
  <r>
    <x v="2313"/>
    <s v="A SUNNY DAY IN GLASGOW"/>
    <s v="A Sunny Day in Glasgow are recording a new album and we need your help!"/>
    <n v="5000"/>
    <n v="8792.02"/>
    <x v="0"/>
    <s v="US"/>
    <s v="USD"/>
    <n v="1336086026"/>
    <n v="1333494026"/>
    <b v="1"/>
    <x v="328"/>
    <b v="1"/>
    <s v="music/indie rock"/>
    <n v="1.7584040000000001"/>
    <n v="56.000127388535034"/>
    <x v="4"/>
    <s v="indie rock"/>
    <x v="2313"/>
    <d v="2012-05-03T23:00:26"/>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d v="2012-06-07T13:14:17"/>
  </r>
  <r>
    <x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x v="4"/>
    <s v="indie rock"/>
    <x v="2315"/>
    <d v="2012-05-05T17:25:43"/>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x v="4"/>
    <s v="indie rock"/>
    <x v="2319"/>
    <d v="2013-12-15T01:58:05"/>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x v="2321"/>
    <s v="WienerWÃ¼rze"/>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d v="2017-04-04T05:15:01"/>
  </r>
  <r>
    <x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x v="7"/>
    <s v="small batch"/>
    <x v="2322"/>
    <d v="2017-04-09T20:29:29"/>
  </r>
  <r>
    <x v="2323"/>
    <s v="Beef Sticks, the Ultimate Protein Snack"/>
    <s v="You can never go wrong with a Beef Stick, great taste with no fillers and can easily goes with you everywhere."/>
    <n v="250"/>
    <n v="120"/>
    <x v="3"/>
    <s v="US"/>
    <s v="USD"/>
    <n v="1490033247"/>
    <n v="1489428447"/>
    <b v="0"/>
    <x v="80"/>
    <b v="0"/>
    <s v="food/small batch"/>
    <n v="0.48"/>
    <n v="30"/>
    <x v="7"/>
    <s v="small batch"/>
    <x v="2323"/>
    <d v="2017-03-20T18:07:27"/>
  </r>
  <r>
    <x v="2324"/>
    <s v="Pies not Lies"/>
    <s v="A city centre shop selling great locally made food with room to chat and learn about eachother."/>
    <n v="7500"/>
    <n v="1555"/>
    <x v="3"/>
    <s v="GB"/>
    <s v="GBP"/>
    <n v="1490559285"/>
    <n v="1487970885"/>
    <b v="0"/>
    <x v="42"/>
    <b v="0"/>
    <s v="food/small batch"/>
    <n v="0.20733333333333334"/>
    <n v="25.491803278688526"/>
    <x v="7"/>
    <s v="small batch"/>
    <x v="2324"/>
    <d v="2017-03-26T20:14:45"/>
  </r>
  <r>
    <x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d v="2017-03-29T23:32:11"/>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x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x v="7"/>
    <s v="small batch"/>
    <x v="2327"/>
    <d v="2014-08-26T22:00:40"/>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x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x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d v="2015-02-06T15:04:31"/>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x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d v="2014-11-05T17:34:00"/>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x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d v="2014-03-08T22:11:35"/>
  </r>
  <r>
    <x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d v="2014-06-29T21:31:24"/>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d v="2016-12-19T07:59:00"/>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x v="2341"/>
    <s v="Cutting Edge Fitness Website (Canceled)"/>
    <s v="This website will serve as an interface to change lives and have a community routing for your success!"/>
    <n v="5000"/>
    <n v="0"/>
    <x v="1"/>
    <s v="US"/>
    <s v="USD"/>
    <n v="1436729504"/>
    <n v="1434137504"/>
    <b v="0"/>
    <x v="78"/>
    <b v="0"/>
    <s v="technology/web"/>
    <n v="0"/>
    <s v="No Backers"/>
    <x v="2"/>
    <s v="web"/>
    <x v="2341"/>
    <d v="2015-07-12T19:31:44"/>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s v="No Backers"/>
    <x v="2"/>
    <s v="web"/>
    <x v="2342"/>
    <d v="2014-10-06T05:00:00"/>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x v="2"/>
    <s v="web"/>
    <x v="2344"/>
    <d v="2016-06-24T17:27:49"/>
  </r>
  <r>
    <x v="2345"/>
    <s v="Social Media Website (Canceled)"/>
    <s v="My team and I are creating a social media website for pet lovers across the world! Fashion, animal shows, adoptions, and more."/>
    <n v="3000"/>
    <n v="0"/>
    <x v="1"/>
    <s v="US"/>
    <s v="USD"/>
    <n v="1427845140"/>
    <n v="1424822556"/>
    <b v="0"/>
    <x v="78"/>
    <b v="0"/>
    <s v="technology/web"/>
    <n v="0"/>
    <s v="No Backers"/>
    <x v="2"/>
    <s v="web"/>
    <x v="2345"/>
    <d v="2015-03-31T23:39:00"/>
  </r>
  <r>
    <x v="2346"/>
    <s v="Ez 2c 3D Viewers (Canceled)"/>
    <s v="Watch and Make FREE 3D Videos &amp; Pics - No Viewer needed. To Help Learn we have Training and Instant 3D viewers."/>
    <n v="60000"/>
    <n v="39"/>
    <x v="1"/>
    <s v="US"/>
    <s v="USD"/>
    <n v="1476731431"/>
    <n v="1472843431"/>
    <b v="0"/>
    <x v="83"/>
    <b v="0"/>
    <s v="technology/web"/>
    <n v="6.4999999999999997E-4"/>
    <n v="13"/>
    <x v="2"/>
    <s v="web"/>
    <x v="2346"/>
    <d v="2016-10-17T19:10:31"/>
  </r>
  <r>
    <x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x v="2"/>
    <s v="web"/>
    <x v="2347"/>
    <d v="2016-08-25T14:34:36"/>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x v="2"/>
    <s v="web"/>
    <x v="2348"/>
    <d v="2016-02-20T22:22:18"/>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s v="No Backers"/>
    <x v="2"/>
    <s v="web"/>
    <x v="2349"/>
    <d v="2015-08-11T18:37:08"/>
  </r>
  <r>
    <x v="2350"/>
    <s v="HoxWi - Simple and reliable online customer services (Canceled)"/>
    <s v="HoxWi are the future for real time interaction with on-line customers via chat or video conference."/>
    <n v="50000"/>
    <n v="0"/>
    <x v="1"/>
    <s v="IE"/>
    <s v="EUR"/>
    <n v="1483474370"/>
    <n v="1480882370"/>
    <b v="0"/>
    <x v="78"/>
    <b v="0"/>
    <s v="technology/web"/>
    <n v="0"/>
    <s v="No Backers"/>
    <x v="2"/>
    <s v="web"/>
    <x v="2350"/>
    <d v="2017-01-03T20:12:50"/>
  </r>
  <r>
    <x v="2351"/>
    <s v="NZ Auction site.  No listing or success fees. Only $2 p/m"/>
    <s v="Donate $30 or more and receive a free selfie stick."/>
    <n v="18900"/>
    <n v="108"/>
    <x v="1"/>
    <s v="NZ"/>
    <s v="NZD"/>
    <n v="1430360739"/>
    <n v="1427768739"/>
    <b v="0"/>
    <x v="63"/>
    <b v="0"/>
    <s v="technology/web"/>
    <n v="5.7142857142857143E-3"/>
    <n v="15.428571428571429"/>
    <x v="2"/>
    <s v="web"/>
    <x v="2351"/>
    <d v="2015-04-30T02:25:39"/>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s v="No Backers"/>
    <x v="2"/>
    <s v="web"/>
    <x v="2352"/>
    <d v="2015-06-06T15:12:32"/>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s v="No Backers"/>
    <x v="2"/>
    <s v="web"/>
    <x v="2353"/>
    <d v="2015-04-21T16:13:42"/>
  </r>
  <r>
    <x v="2354"/>
    <s v="Dissertation (Canceled)"/>
    <s v="Almost done with doctorate degree but need funding of $35,000 to complete research of project."/>
    <n v="35000"/>
    <n v="25"/>
    <x v="1"/>
    <s v="US"/>
    <s v="USD"/>
    <n v="1420910460"/>
    <n v="1415726460"/>
    <b v="0"/>
    <x v="29"/>
    <b v="0"/>
    <s v="technology/web"/>
    <n v="7.1428571428571429E-4"/>
    <n v="25"/>
    <x v="2"/>
    <s v="web"/>
    <x v="2354"/>
    <d v="2015-01-10T17:21:00"/>
  </r>
  <r>
    <x v="2355"/>
    <s v="PriceItUpPlease (Canceled)"/>
    <s v="PriceItUpPlease will be an easy to use website that estimates the amount of your startup costs for that great idea you have!"/>
    <n v="8000"/>
    <n v="55"/>
    <x v="1"/>
    <s v="AU"/>
    <s v="AUD"/>
    <n v="1430604136"/>
    <n v="1428012136"/>
    <b v="0"/>
    <x v="84"/>
    <b v="0"/>
    <s v="technology/web"/>
    <n v="6.875E-3"/>
    <n v="27.5"/>
    <x v="2"/>
    <s v="web"/>
    <x v="2355"/>
    <d v="2015-05-02T22:02:16"/>
  </r>
  <r>
    <x v="2356"/>
    <s v="HardstyleUnited.com (Canceled)"/>
    <s v="HardstyleUnited.com The Global Hardstyle community. Your Hardstyle community."/>
    <n v="10000"/>
    <n v="0"/>
    <x v="1"/>
    <s v="NL"/>
    <s v="EUR"/>
    <n v="1433530104"/>
    <n v="1430938104"/>
    <b v="0"/>
    <x v="78"/>
    <b v="0"/>
    <s v="technology/web"/>
    <n v="0"/>
    <s v="No Backers"/>
    <x v="2"/>
    <s v="web"/>
    <x v="2356"/>
    <d v="2015-06-05T18:48:24"/>
  </r>
  <r>
    <x v="2357"/>
    <s v="Online therapist directory - Click For Therapy (Canceled)"/>
    <s v="Click For Therapy is a website that was created to connect consumers and therapists across the UK."/>
    <n v="27000"/>
    <n v="0"/>
    <x v="1"/>
    <s v="GB"/>
    <s v="GBP"/>
    <n v="1445093578"/>
    <n v="1442501578"/>
    <b v="0"/>
    <x v="78"/>
    <b v="0"/>
    <s v="technology/web"/>
    <n v="0"/>
    <s v="No Backers"/>
    <x v="2"/>
    <s v="web"/>
    <x v="2357"/>
    <d v="2015-10-17T14:52:58"/>
  </r>
  <r>
    <x v="2358"/>
    <s v="Auction, Sell Swap without excessive fees, the next ebay."/>
    <s v="A website to auction, sell and swap items in the uk without a charge, without excess fees, the next ebay."/>
    <n v="1500"/>
    <n v="0"/>
    <x v="1"/>
    <s v="GB"/>
    <s v="GBP"/>
    <n v="1422664740"/>
    <n v="1417818036"/>
    <b v="0"/>
    <x v="78"/>
    <b v="0"/>
    <s v="technology/web"/>
    <n v="0"/>
    <s v="No Backers"/>
    <x v="2"/>
    <s v="web"/>
    <x v="2358"/>
    <d v="2015-01-31T00:39:00"/>
  </r>
  <r>
    <x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x v="2360"/>
    <s v="Bee Bay Microjobs (Canceled)"/>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x v="2361"/>
    <s v="Lemme Grab it (Canceled)"/>
    <s v="A website for email/sms alerts of your personal selection, comparison of prices,consolidated database, best deals around for clothing."/>
    <n v="200"/>
    <n v="0"/>
    <x v="1"/>
    <s v="CA"/>
    <s v="CAD"/>
    <n v="1462053600"/>
    <n v="1459975008"/>
    <b v="0"/>
    <x v="78"/>
    <b v="0"/>
    <s v="technology/web"/>
    <n v="0"/>
    <s v="No Backers"/>
    <x v="2"/>
    <s v="web"/>
    <x v="2361"/>
    <d v="2016-04-30T22:00:00"/>
  </r>
  <r>
    <x v="2362"/>
    <s v="Help CRB obtain 501(c)(3) status! (Canceled)"/>
    <s v="The Columbus Ruby Brigade has brought monthly ruby goodness and camaraderie to all participants."/>
    <n v="420"/>
    <n v="120"/>
    <x v="1"/>
    <s v="US"/>
    <s v="USD"/>
    <n v="1418315470"/>
    <n v="1415723470"/>
    <b v="0"/>
    <x v="84"/>
    <b v="0"/>
    <s v="technology/web"/>
    <n v="0.2857142857142857"/>
    <n v="60"/>
    <x v="2"/>
    <s v="web"/>
    <x v="2362"/>
    <d v="2014-12-11T16:31:10"/>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s v="No Backers"/>
    <x v="2"/>
    <s v="web"/>
    <x v="2363"/>
    <d v="2015-12-29T00:16:40"/>
  </r>
  <r>
    <x v="2364"/>
    <s v="Minecraft Server and Website Help (Name: Forge Realms)"/>
    <s v="Making a Minecraft server and Website and I need your help to fund it. Thanks in Advance!"/>
    <n v="128"/>
    <n v="0"/>
    <x v="1"/>
    <s v="US"/>
    <s v="USD"/>
    <n v="1445898356"/>
    <n v="1441146356"/>
    <b v="0"/>
    <x v="78"/>
    <b v="0"/>
    <s v="technology/web"/>
    <n v="0"/>
    <s v="No Backers"/>
    <x v="2"/>
    <s v="web"/>
    <x v="2364"/>
    <d v="2015-10-26T22:25:56"/>
  </r>
  <r>
    <x v="2365"/>
    <s v="IMI - It's My Identity (Canceled)"/>
    <s v="A website that could group all your social 'identities' and online property together and find new followers or creators to follow"/>
    <n v="1000"/>
    <n v="0"/>
    <x v="1"/>
    <s v="IT"/>
    <s v="EUR"/>
    <n v="1453071600"/>
    <n v="1449596425"/>
    <b v="0"/>
    <x v="78"/>
    <b v="0"/>
    <s v="technology/web"/>
    <n v="0"/>
    <s v="No Backers"/>
    <x v="2"/>
    <s v="web"/>
    <x v="2365"/>
    <d v="2016-01-17T23:00:00"/>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x v="2"/>
    <s v="web"/>
    <x v="2366"/>
    <d v="2015-10-21T12:45:33"/>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x v="2"/>
    <s v="web"/>
    <x v="2367"/>
    <d v="2016-04-25T22:16:56"/>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s v="No Backers"/>
    <x v="2"/>
    <s v="web"/>
    <x v="2369"/>
    <d v="2016-02-10T19:30:11"/>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x v="2"/>
    <s v="web"/>
    <x v="2370"/>
    <d v="2014-12-18T04:32:21"/>
  </r>
  <r>
    <x v="2371"/>
    <s v="ProjectPetal.com (Canceled)"/>
    <s v="ProjectPetal.com is an all in one website for all Makers to share projects and ideas. A Facebook(R) Twitter(R) &amp; Github(R) all in one."/>
    <n v="2000"/>
    <n v="0"/>
    <x v="1"/>
    <s v="US"/>
    <s v="USD"/>
    <n v="1435257596"/>
    <n v="1432665596"/>
    <b v="0"/>
    <x v="78"/>
    <b v="0"/>
    <s v="technology/web"/>
    <n v="0"/>
    <s v="No Backers"/>
    <x v="2"/>
    <s v="web"/>
    <x v="2371"/>
    <d v="2015-06-25T18:39:56"/>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x v="2"/>
    <s v="web"/>
    <x v="2372"/>
    <d v="2015-04-24T01:39:31"/>
  </r>
  <r>
    <x v="2373"/>
    <s v="Cykelauktion.com (Canceled)"/>
    <s v="We want to create a safe marketplace for buying and selling bicycles."/>
    <n v="850000"/>
    <n v="50"/>
    <x v="1"/>
    <s v="SE"/>
    <s v="SEK"/>
    <n v="1440863624"/>
    <n v="1438271624"/>
    <b v="0"/>
    <x v="29"/>
    <b v="0"/>
    <s v="technology/web"/>
    <n v="5.8823529411764708E-5"/>
    <n v="50"/>
    <x v="2"/>
    <s v="web"/>
    <x v="2373"/>
    <d v="2015-08-29T15:53:44"/>
  </r>
  <r>
    <x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x v="2"/>
    <s v="web"/>
    <x v="2374"/>
    <d v="2015-02-12T20:14:20"/>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s v="No Backers"/>
    <x v="2"/>
    <s v="web"/>
    <x v="2375"/>
    <d v="2016-09-09T20:03:57"/>
  </r>
  <r>
    <x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x v="2"/>
    <s v="web"/>
    <x v="2376"/>
    <d v="2015-12-10T22:12:46"/>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s v="No Backers"/>
    <x v="2"/>
    <s v="web"/>
    <x v="2377"/>
    <d v="2016-11-25T21:53:03"/>
  </r>
  <r>
    <x v="2378"/>
    <s v="KEEPUP INC (Canceled)"/>
    <s v="KEEPUP allows you to extend your social circle by introducing you to new people via your friends."/>
    <n v="110000"/>
    <n v="0"/>
    <x v="1"/>
    <s v="US"/>
    <s v="USD"/>
    <n v="1440548330"/>
    <n v="1438042730"/>
    <b v="0"/>
    <x v="78"/>
    <b v="0"/>
    <s v="technology/web"/>
    <n v="0"/>
    <s v="No Backers"/>
    <x v="2"/>
    <s v="web"/>
    <x v="2378"/>
    <d v="2015-08-26T00:18:50"/>
  </r>
  <r>
    <x v="2379"/>
    <s v="SelectCooks.com (Canceled)"/>
    <s v="Selectcooks.com is a community marketplace for people to list, find and hire chefs."/>
    <n v="30000"/>
    <n v="0"/>
    <x v="1"/>
    <s v="US"/>
    <s v="USD"/>
    <n v="1444004616"/>
    <n v="1440116616"/>
    <b v="0"/>
    <x v="78"/>
    <b v="0"/>
    <s v="technology/web"/>
    <n v="0"/>
    <s v="No Backers"/>
    <x v="2"/>
    <s v="web"/>
    <x v="2379"/>
    <d v="2015-10-05T00:23:36"/>
  </r>
  <r>
    <x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d v="2015-10-01T19:02:22"/>
  </r>
  <r>
    <x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x v="2"/>
    <s v="web"/>
    <x v="2381"/>
    <d v="2015-04-10T22:27:28"/>
  </r>
  <r>
    <x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d v="2015-08-05T16:50:32"/>
  </r>
  <r>
    <x v="2386"/>
    <s v="Realjobmatch.com (Canceled)"/>
    <s v="Realjobmatch is not just a job search site but a matching site , matching the right jobseekers with the best jobs."/>
    <n v="30000"/>
    <n v="0"/>
    <x v="1"/>
    <s v="CA"/>
    <s v="CAD"/>
    <n v="1420920424"/>
    <n v="1415736424"/>
    <b v="0"/>
    <x v="78"/>
    <b v="0"/>
    <s v="technology/web"/>
    <n v="0"/>
    <s v="No Backers"/>
    <x v="2"/>
    <s v="web"/>
    <x v="2386"/>
    <d v="2015-01-10T20:07:04"/>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x v="2"/>
    <s v="web"/>
    <x v="2387"/>
    <d v="2016-07-22T15:02:20"/>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x v="2"/>
    <s v="web"/>
    <x v="2388"/>
    <d v="2015-01-15T19:29:00"/>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x v="2"/>
    <s v="web"/>
    <x v="2389"/>
    <d v="2015-07-25T21:59:00"/>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s v="No Backers"/>
    <x v="2"/>
    <s v="web"/>
    <x v="2390"/>
    <d v="2015-01-04T06:17:44"/>
  </r>
  <r>
    <x v="2391"/>
    <s v="oToBOTS.com - Freedom from high cost auto repairs (Canceled)"/>
    <s v="Using the power of internet to help people save hundreds in car repair."/>
    <n v="20000"/>
    <n v="25"/>
    <x v="1"/>
    <s v="US"/>
    <s v="USD"/>
    <n v="1427825044"/>
    <n v="1425236644"/>
    <b v="0"/>
    <x v="29"/>
    <b v="0"/>
    <s v="technology/web"/>
    <n v="1.25E-3"/>
    <n v="25"/>
    <x v="2"/>
    <s v="web"/>
    <x v="2391"/>
    <d v="2015-03-31T18:04:04"/>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s v="No Backers"/>
    <x v="2"/>
    <s v="web"/>
    <x v="2392"/>
    <d v="2015-10-29T02:53:43"/>
  </r>
  <r>
    <x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x v="2395"/>
    <s v="VENT it out (Canceled)"/>
    <s v="I am making a social website where people can anonymously or openly vent, All walks of life all over the world"/>
    <n v="33000"/>
    <n v="0"/>
    <x v="1"/>
    <s v="US"/>
    <s v="USD"/>
    <n v="1484038620"/>
    <n v="1481597687"/>
    <b v="0"/>
    <x v="78"/>
    <b v="0"/>
    <s v="technology/web"/>
    <n v="0"/>
    <s v="No Backers"/>
    <x v="2"/>
    <s v="web"/>
    <x v="2395"/>
    <d v="2017-01-10T08:57:00"/>
  </r>
  <r>
    <x v="2396"/>
    <s v="Projektwebseite (Canceled)"/>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s v="No Backers"/>
    <x v="2"/>
    <s v="web"/>
    <x v="2397"/>
    <d v="2015-01-02T21:14:16"/>
  </r>
  <r>
    <x v="2398"/>
    <s v="Roekee.com (Canceled)"/>
    <s v="The internets new search engine. Looking for funding to develop our backend web indexing software with an emphasis on automation."/>
    <n v="4000"/>
    <n v="0"/>
    <x v="1"/>
    <s v="US"/>
    <s v="USD"/>
    <n v="1435874384"/>
    <n v="1433282384"/>
    <b v="0"/>
    <x v="78"/>
    <b v="0"/>
    <s v="technology/web"/>
    <n v="0"/>
    <s v="No Backers"/>
    <x v="2"/>
    <s v="web"/>
    <x v="2398"/>
    <d v="2015-07-02T21:59:44"/>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s v="No Backers"/>
    <x v="2"/>
    <s v="web"/>
    <x v="2399"/>
    <d v="2014-12-18T20:28:26"/>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s v="No Backers"/>
    <x v="2"/>
    <s v="web"/>
    <x v="2400"/>
    <d v="2016-04-14T06:26:04"/>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d v="2016-03-05T19:44:56"/>
  </r>
  <r>
    <x v="2402"/>
    <s v="Cupcake Truck Unite"/>
    <s v="Small town, delicious treats, and a mobile truck"/>
    <n v="12000"/>
    <n v="52"/>
    <x v="2"/>
    <s v="US"/>
    <s v="USD"/>
    <n v="1431533931"/>
    <n v="1428941931"/>
    <b v="0"/>
    <x v="29"/>
    <b v="0"/>
    <s v="food/food trucks"/>
    <n v="4.3333333333333331E-3"/>
    <n v="52"/>
    <x v="7"/>
    <s v="food trucks"/>
    <x v="2402"/>
    <d v="2015-05-13T16:18:51"/>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d v="2016-03-30T20:10:58"/>
  </r>
  <r>
    <x v="2404"/>
    <s v="Square Donuts Truck"/>
    <s v="We would love another Donut Food Truck for your famous Square Donuts.  We have one successful truck and retail store open already!"/>
    <n v="15000"/>
    <n v="0"/>
    <x v="2"/>
    <s v="US"/>
    <s v="USD"/>
    <n v="1451782607"/>
    <n v="1449190607"/>
    <b v="0"/>
    <x v="78"/>
    <b v="0"/>
    <s v="food/food trucks"/>
    <n v="0"/>
    <s v="No Backers"/>
    <x v="7"/>
    <s v="food trucks"/>
    <x v="2404"/>
    <d v="2016-01-03T00:56:47"/>
  </r>
  <r>
    <x v="2405"/>
    <s v="JoyShtick Food Truck"/>
    <s v="We are the first gaming-themed food truck, bringing gourmet pub fare to the Jacksonville area."/>
    <n v="5000"/>
    <n v="1126"/>
    <x v="2"/>
    <s v="US"/>
    <s v="USD"/>
    <n v="1472911375"/>
    <n v="1471096975"/>
    <b v="0"/>
    <x v="9"/>
    <b v="0"/>
    <s v="food/food trucks"/>
    <n v="0.22520000000000001"/>
    <n v="56.3"/>
    <x v="7"/>
    <s v="food trucks"/>
    <x v="2405"/>
    <d v="2016-09-03T14:02:55"/>
  </r>
  <r>
    <x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d v="2015-01-19T02:39:50"/>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d v="2015-04-11T06:00:00"/>
  </r>
  <r>
    <x v="2408"/>
    <s v="Sabroso On Wheels"/>
    <s v="A US Army Vet trying to get a Peruvian food truck going! Really good Peruvian food now mobile!"/>
    <n v="15000"/>
    <n v="30"/>
    <x v="2"/>
    <s v="US"/>
    <s v="USD"/>
    <n v="1415247757"/>
    <n v="1412652157"/>
    <b v="0"/>
    <x v="84"/>
    <b v="0"/>
    <s v="food/food trucks"/>
    <n v="2E-3"/>
    <n v="15"/>
    <x v="7"/>
    <s v="food trucks"/>
    <x v="2408"/>
    <d v="2014-11-06T04:22:37"/>
  </r>
  <r>
    <x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x v="7"/>
    <s v="food trucks"/>
    <x v="2409"/>
    <d v="2015-08-18T21:01:15"/>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s v="No Backers"/>
    <x v="7"/>
    <s v="food trucks"/>
    <x v="2410"/>
    <d v="2015-09-07T09:47:55"/>
  </r>
  <r>
    <x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d v="2015-08-25T17:34:42"/>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s v="No Backers"/>
    <x v="7"/>
    <s v="food trucks"/>
    <x v="2412"/>
    <d v="2016-11-26T18:41:13"/>
  </r>
  <r>
    <x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d v="2014-05-31T23:30:00"/>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d v="2015-08-22T03:59:00"/>
  </r>
  <r>
    <x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d v="2016-07-15T20:42:26"/>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d v="2015-03-14T15:00:00"/>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s v="No Backers"/>
    <x v="7"/>
    <s v="food trucks"/>
    <x v="2417"/>
    <d v="2014-08-10T21:13:07"/>
  </r>
  <r>
    <x v="2418"/>
    <s v="Mexican food truck"/>
    <s v="I want to start my food truck business."/>
    <n v="25000"/>
    <n v="5"/>
    <x v="2"/>
    <s v="US"/>
    <s v="USD"/>
    <n v="1427225644"/>
    <n v="1422045244"/>
    <b v="0"/>
    <x v="81"/>
    <b v="0"/>
    <s v="food/food trucks"/>
    <n v="2.0000000000000001E-4"/>
    <n v="1"/>
    <x v="7"/>
    <s v="food trucks"/>
    <x v="2418"/>
    <d v="2015-03-24T19:34:04"/>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s v="No Backers"/>
    <x v="7"/>
    <s v="food trucks"/>
    <x v="2419"/>
    <d v="2015-02-18T17:43:09"/>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d v="2014-11-10T01:41:35"/>
  </r>
  <r>
    <x v="2421"/>
    <s v="hot dog cart"/>
    <s v="help me start Merrill's first hot dog cart in this empty lot"/>
    <n v="6000"/>
    <n v="1"/>
    <x v="2"/>
    <s v="US"/>
    <s v="USD"/>
    <n v="1424536196"/>
    <n v="1421944196"/>
    <b v="0"/>
    <x v="29"/>
    <b v="0"/>
    <s v="food/food trucks"/>
    <n v="1.6666666666666666E-4"/>
    <n v="1"/>
    <x v="7"/>
    <s v="food trucks"/>
    <x v="2421"/>
    <d v="2015-02-21T16:29:56"/>
  </r>
  <r>
    <x v="2422"/>
    <s v="Help starting a family owned food truck"/>
    <s v="Family owned business serving BBQ and seafood to the public"/>
    <n v="500"/>
    <n v="1"/>
    <x v="2"/>
    <s v="US"/>
    <s v="USD"/>
    <n v="1426091036"/>
    <n v="1423502636"/>
    <b v="0"/>
    <x v="29"/>
    <b v="0"/>
    <s v="food/food trucks"/>
    <n v="2E-3"/>
    <n v="1"/>
    <x v="7"/>
    <s v="food trucks"/>
    <x v="2422"/>
    <d v="2015-03-11T16:23:56"/>
  </r>
  <r>
    <x v="2423"/>
    <s v="FBTR BBQ"/>
    <s v="FBTR is a Texas-style, North Carolina based, homemade BBQ company looking to bring good meat to the masses."/>
    <n v="60000"/>
    <n v="8"/>
    <x v="2"/>
    <s v="US"/>
    <s v="USD"/>
    <n v="1420044890"/>
    <n v="1417452890"/>
    <b v="0"/>
    <x v="29"/>
    <b v="0"/>
    <s v="food/food trucks"/>
    <n v="1.3333333333333334E-4"/>
    <n v="8"/>
    <x v="7"/>
    <s v="food trucks"/>
    <x v="2423"/>
    <d v="2014-12-31T16:54:50"/>
  </r>
  <r>
    <x v="2424"/>
    <s v="Lily and Memphs"/>
    <s v="Great and creative food from the heart in the form of a sweet food truck!"/>
    <n v="25000"/>
    <n v="310"/>
    <x v="2"/>
    <s v="US"/>
    <s v="USD"/>
    <n v="1414445108"/>
    <n v="1411853108"/>
    <b v="0"/>
    <x v="82"/>
    <b v="0"/>
    <s v="food/food trucks"/>
    <n v="1.24E-2"/>
    <n v="34.444444444444443"/>
    <x v="7"/>
    <s v="food trucks"/>
    <x v="2424"/>
    <d v="2014-10-27T21:25:08"/>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d v="2016-05-27T22:04:00"/>
  </r>
  <r>
    <x v="2426"/>
    <s v="The Low-Calorie Food Truck"/>
    <s v="Aspiring to create a food truck with many delicious low calorie meals to encourage healthy eating while enjoying every bite."/>
    <n v="20000"/>
    <n v="0"/>
    <x v="2"/>
    <s v="US"/>
    <s v="USD"/>
    <n v="1439006692"/>
    <n v="1433822692"/>
    <b v="0"/>
    <x v="78"/>
    <b v="0"/>
    <s v="food/food trucks"/>
    <n v="0"/>
    <s v="No Backers"/>
    <x v="7"/>
    <s v="food trucks"/>
    <x v="2426"/>
    <d v="2015-08-08T04:04:52"/>
  </r>
  <r>
    <x v="2427"/>
    <s v="Wraps in a snap. Fast lunch with a gourmet punch!"/>
    <s v="Fast and simple lunches for those on the go.  All (lunch) deals $10 or less."/>
    <n v="50000"/>
    <n v="1"/>
    <x v="2"/>
    <s v="US"/>
    <s v="USD"/>
    <n v="1458715133"/>
    <n v="1455262733"/>
    <b v="0"/>
    <x v="29"/>
    <b v="0"/>
    <s v="food/food trucks"/>
    <n v="2.0000000000000002E-5"/>
    <n v="1"/>
    <x v="7"/>
    <s v="food trucks"/>
    <x v="2427"/>
    <d v="2016-03-23T06:38:53"/>
  </r>
  <r>
    <x v="2428"/>
    <s v="Premium Burgers"/>
    <s v="From Moo 2 You! We want to offer premium burgers to a taco flooded environment."/>
    <n v="35000"/>
    <n v="1"/>
    <x v="2"/>
    <s v="US"/>
    <s v="USD"/>
    <n v="1426182551"/>
    <n v="1423594151"/>
    <b v="0"/>
    <x v="29"/>
    <b v="0"/>
    <s v="food/food trucks"/>
    <n v="2.8571428571428571E-5"/>
    <n v="1"/>
    <x v="7"/>
    <s v="food trucks"/>
    <x v="2428"/>
    <d v="2015-03-12T17:49:11"/>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d v="2017-02-05T16:44:00"/>
  </r>
  <r>
    <x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x v="2431"/>
    <s v="Murphy's good eatin'"/>
    <s v="Go to Colorado and run a food truck with homemade food of all kinds."/>
    <n v="100000"/>
    <n v="2"/>
    <x v="2"/>
    <s v="US"/>
    <s v="USD"/>
    <n v="1467080613"/>
    <n v="1461896613"/>
    <b v="0"/>
    <x v="84"/>
    <b v="0"/>
    <s v="food/food trucks"/>
    <n v="2.0000000000000002E-5"/>
    <n v="1"/>
    <x v="7"/>
    <s v="food trucks"/>
    <x v="2431"/>
    <d v="2016-06-28T02:23:33"/>
  </r>
  <r>
    <x v="2432"/>
    <s v="funding for bbq trailer"/>
    <s v="Looking to start competition cooking and need start-up help.  Offering brisket tasting to all contributors."/>
    <n v="14000"/>
    <n v="2"/>
    <x v="2"/>
    <s v="US"/>
    <s v="USD"/>
    <n v="1425791697"/>
    <n v="1423199697"/>
    <b v="0"/>
    <x v="84"/>
    <b v="0"/>
    <s v="food/food trucks"/>
    <n v="1.4285714285714287E-4"/>
    <n v="1"/>
    <x v="7"/>
    <s v="food trucks"/>
    <x v="2432"/>
    <d v="2015-03-08T05:14:57"/>
  </r>
  <r>
    <x v="2433"/>
    <s v="TWIZTID CREATIONS"/>
    <s v="I want to create an amazing menu that no one eals has.I have great ideas like a non-traditional pb&amp;j thats wraped in an eggroll &amp; fried"/>
    <n v="10000"/>
    <n v="0"/>
    <x v="2"/>
    <s v="US"/>
    <s v="USD"/>
    <n v="1456608943"/>
    <n v="1454016943"/>
    <b v="0"/>
    <x v="78"/>
    <b v="0"/>
    <s v="food/food trucks"/>
    <n v="0"/>
    <s v="No Backers"/>
    <x v="7"/>
    <s v="food trucks"/>
    <x v="2433"/>
    <d v="2016-02-27T21:35:43"/>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d v="2015-10-05T06:39:46"/>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d v="2016-01-29T14:46:10"/>
  </r>
  <r>
    <x v="2437"/>
    <s v="Cuppa Gumbos"/>
    <s v="Homemade Gumbo, Stews and Curry to be served hot and fresh everyday at any festival or concert we can attend."/>
    <n v="8000"/>
    <n v="0"/>
    <x v="2"/>
    <s v="US"/>
    <s v="USD"/>
    <n v="1426615200"/>
    <n v="1422400188"/>
    <b v="0"/>
    <x v="78"/>
    <b v="0"/>
    <s v="food/food trucks"/>
    <n v="0"/>
    <s v="No Backers"/>
    <x v="7"/>
    <s v="food trucks"/>
    <x v="2437"/>
    <d v="2015-03-17T18:00:00"/>
  </r>
  <r>
    <x v="2438"/>
    <s v="FOOD|Art"/>
    <s v="I'm starting a catering and food truck business of southern comfort food. My FOOD is my Art!  _x000a_Thanks for you help!"/>
    <n v="15000"/>
    <n v="50"/>
    <x v="2"/>
    <s v="US"/>
    <s v="USD"/>
    <n v="1449529062"/>
    <n v="1444341462"/>
    <b v="0"/>
    <x v="29"/>
    <b v="0"/>
    <s v="food/food trucks"/>
    <n v="3.3333333333333335E-3"/>
    <n v="50"/>
    <x v="7"/>
    <s v="food trucks"/>
    <x v="2438"/>
    <d v="2015-12-07T22:57:42"/>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s v="No Backers"/>
    <x v="7"/>
    <s v="food trucks"/>
    <x v="2439"/>
    <d v="2015-10-18T19:38:49"/>
  </r>
  <r>
    <x v="2440"/>
    <s v="The first green Food Truck in Phnom Penh"/>
    <s v="Starting a entire clean energy food truck and set a new standard for Cambodia"/>
    <n v="5000"/>
    <n v="10"/>
    <x v="2"/>
    <s v="BE"/>
    <s v="EUR"/>
    <n v="1455399313"/>
    <n v="1452807313"/>
    <b v="0"/>
    <x v="84"/>
    <b v="0"/>
    <s v="food/food trucks"/>
    <n v="2E-3"/>
    <n v="5"/>
    <x v="7"/>
    <s v="food trucks"/>
    <x v="2440"/>
    <d v="2016-02-13T21:35:13"/>
  </r>
  <r>
    <x v="2441"/>
    <s v="Bring Alchemy Pops to the People!"/>
    <s v="YOU can help Alchemy Pops POP up on a street near you!"/>
    <n v="7500"/>
    <n v="8091"/>
    <x v="0"/>
    <s v="US"/>
    <s v="USD"/>
    <n v="1437627540"/>
    <n v="1435806054"/>
    <b v="0"/>
    <x v="280"/>
    <b v="1"/>
    <s v="food/small batch"/>
    <n v="1.0788"/>
    <n v="74.22935779816514"/>
    <x v="7"/>
    <s v="small batch"/>
    <x v="2441"/>
    <d v="2015-07-23T04:59:00"/>
  </r>
  <r>
    <x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d v="2014-08-15T15:00:22"/>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d v="2016-11-12T04:00:00"/>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x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d v="2017-03-05T21:48:10"/>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x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x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d v="2017-02-25T23:03:59"/>
  </r>
  <r>
    <x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x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d v="2017-01-03T04:17:00"/>
  </r>
  <r>
    <x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x v="2463"/>
    <s v="Emma Ate the Lion &quot;Songs Two Count Too&quot;"/>
    <s v="Emma Ate The Lion's debut full length album"/>
    <n v="2000"/>
    <n v="2325"/>
    <x v="0"/>
    <s v="US"/>
    <s v="USD"/>
    <n v="1366138800"/>
    <n v="1362710425"/>
    <b v="0"/>
    <x v="11"/>
    <b v="1"/>
    <s v="music/indie rock"/>
    <n v="1.1625000000000001"/>
    <n v="31"/>
    <x v="4"/>
    <s v="indie rock"/>
    <x v="2463"/>
    <d v="2013-04-16T19:00:00"/>
  </r>
  <r>
    <x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x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x v="4"/>
    <s v="indie rock"/>
    <x v="2466"/>
    <d v="2013-05-09T02:27:33"/>
  </r>
  <r>
    <x v="2467"/>
    <s v="Nature Boy Explorer EP"/>
    <s v="We've finished our first EP and we're taking it on the road in three weeks! Help us fund manufacturing?"/>
    <n v="1000"/>
    <n v="1185"/>
    <x v="0"/>
    <s v="US"/>
    <s v="USD"/>
    <n v="1336669200"/>
    <n v="1335473931"/>
    <b v="0"/>
    <x v="68"/>
    <b v="1"/>
    <s v="music/indie rock"/>
    <n v="1.1850000000000001"/>
    <n v="27.558139534883722"/>
    <x v="4"/>
    <s v="indie rock"/>
    <x v="2467"/>
    <d v="2012-05-10T17:00:00"/>
  </r>
  <r>
    <x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d v="2012-05-24T01:47:35"/>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x v="4"/>
    <s v="indie rock"/>
    <x v="2473"/>
    <d v="2012-11-10T18:57:49"/>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d v="2010-10-11T00:16:16"/>
  </r>
  <r>
    <x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x v="4"/>
    <s v="indie rock"/>
    <x v="2475"/>
    <d v="2010-07-10T22:00:00"/>
  </r>
  <r>
    <x v="2476"/>
    <s v="Arts &amp; Crafts"/>
    <s v="Eleven songs, the accumulation of several memorable occurrences in a sleepy town; stories of fiction &amp; fact."/>
    <n v="3200"/>
    <n v="3360.72"/>
    <x v="0"/>
    <s v="US"/>
    <s v="USD"/>
    <n v="1415004770"/>
    <n v="1412149970"/>
    <b v="0"/>
    <x v="165"/>
    <b v="1"/>
    <s v="music/indie rock"/>
    <n v="1.050225"/>
    <n v="61.103999999999999"/>
    <x v="4"/>
    <s v="indie rock"/>
    <x v="2476"/>
    <d v="2014-11-03T08:52:50"/>
  </r>
  <r>
    <x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x v="2479"/>
    <s v="FUEL FAKE NATIVES"/>
    <s v="Fake Natives is headed on tour this summer. Help them fill their tank with fossil fuels."/>
    <n v="300"/>
    <n v="400.33"/>
    <x v="0"/>
    <s v="US"/>
    <s v="USD"/>
    <n v="1343440800"/>
    <n v="1342545994"/>
    <b v="0"/>
    <x v="38"/>
    <b v="1"/>
    <s v="music/indie rock"/>
    <n v="1.3344333333333334"/>
    <n v="25.020624999999999"/>
    <x v="4"/>
    <s v="indie rock"/>
    <x v="2479"/>
    <d v="2012-07-28T02:00:00"/>
  </r>
  <r>
    <x v="2480"/>
    <s v="Either, Either EP"/>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d v="2012-04-30T15:30:08"/>
  </r>
  <r>
    <x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x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d v="2012-04-22T16:59:36"/>
  </r>
  <r>
    <x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d v="2013-05-09T16:33:59"/>
  </r>
  <r>
    <x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x v="4"/>
    <s v="indie rock"/>
    <x v="2490"/>
    <d v="2012-06-23T05:27:56"/>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x v="2492"/>
    <s v="SUPER NICE EP 2012"/>
    <s v="We're a band from Hawaii trying to produce our first EP and we need help!"/>
    <n v="600"/>
    <n v="750"/>
    <x v="0"/>
    <s v="US"/>
    <s v="USD"/>
    <n v="1339840740"/>
    <n v="1335397188"/>
    <b v="0"/>
    <x v="74"/>
    <b v="1"/>
    <s v="music/indie rock"/>
    <n v="1.25"/>
    <n v="27.777777777777779"/>
    <x v="4"/>
    <s v="indie rock"/>
    <x v="2492"/>
    <d v="2012-06-16T09:59:00"/>
  </r>
  <r>
    <x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d v="2012-05-23T15:29:04"/>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x v="2496"/>
    <s v="Lynn Haven - The First Album, &quot;Fair Weather Friends&quot;"/>
    <s v="Be a part of making the first Lynn Haven album, &quot;Fair Weather Friends.&quot;"/>
    <n v="6000"/>
    <n v="6000"/>
    <x v="0"/>
    <s v="US"/>
    <s v="USD"/>
    <n v="1364597692"/>
    <n v="1361577292"/>
    <b v="0"/>
    <x v="73"/>
    <b v="1"/>
    <s v="music/indie rock"/>
    <n v="1"/>
    <n v="600"/>
    <x v="4"/>
    <s v="indie rock"/>
    <x v="2496"/>
    <d v="2013-03-29T22:54:52"/>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x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d v="2012-12-31T18:00:00"/>
  </r>
  <r>
    <x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d v="2015-09-27T18:38:24"/>
  </r>
  <r>
    <x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d v="2014-09-21T19:48:38"/>
  </r>
  <r>
    <x v="2503"/>
    <s v="Cardinal Bistro BYOB Start Up"/>
    <s v="Cardinal Bistro will be Contemporary American dinning establishment based in Ventnor, NJ featuring local, seasonal ingredients."/>
    <n v="10000"/>
    <n v="0"/>
    <x v="2"/>
    <s v="US"/>
    <s v="USD"/>
    <n v="1465333560"/>
    <n v="1462743308"/>
    <b v="0"/>
    <x v="78"/>
    <b v="0"/>
    <s v="food/restaurants"/>
    <n v="0"/>
    <s v="No Backers"/>
    <x v="7"/>
    <s v="restaurants"/>
    <x v="2503"/>
    <d v="2016-06-07T21:06:00"/>
  </r>
  <r>
    <x v="2504"/>
    <s v="Halal Restaurant and Internet Cafe"/>
    <s v="Halal Restaurant and Internet Cafe 20 percent of profits will go to building masjids."/>
    <n v="35000"/>
    <n v="0"/>
    <x v="2"/>
    <s v="US"/>
    <s v="USD"/>
    <n v="1416014534"/>
    <n v="1413418934"/>
    <b v="0"/>
    <x v="78"/>
    <b v="0"/>
    <s v="food/restaurants"/>
    <n v="0"/>
    <s v="No Backers"/>
    <x v="7"/>
    <s v="restaurants"/>
    <x v="2504"/>
    <d v="2014-11-15T01:22:14"/>
  </r>
  <r>
    <x v="2505"/>
    <s v="PASTATUTION"/>
    <s v="PASTATUTION- The act or practice of engaging in Pasta Making for money.  _x000a__x000a_Help us get the Arcobaleno Pasta Extruder!"/>
    <n v="7000"/>
    <n v="0"/>
    <x v="2"/>
    <s v="US"/>
    <s v="USD"/>
    <n v="1426292416"/>
    <n v="1423704016"/>
    <b v="0"/>
    <x v="78"/>
    <b v="0"/>
    <s v="food/restaurants"/>
    <n v="0"/>
    <s v="No Backers"/>
    <x v="7"/>
    <s v="restaurants"/>
    <x v="2505"/>
    <d v="2015-03-14T00:20:16"/>
  </r>
  <r>
    <x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x v="2507"/>
    <s v="Help Cafe Talavera get a New Kitchen!"/>
    <s v="Unique dishes for a unique city!."/>
    <n v="42850"/>
    <n v="0"/>
    <x v="2"/>
    <s v="US"/>
    <s v="USD"/>
    <n v="1431308704"/>
    <n v="1428716704"/>
    <b v="0"/>
    <x v="78"/>
    <b v="0"/>
    <s v="food/restaurants"/>
    <n v="0"/>
    <s v="No Backers"/>
    <x v="7"/>
    <s v="restaurants"/>
    <x v="2507"/>
    <d v="2015-05-11T01:45:04"/>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s v="No Backers"/>
    <x v="7"/>
    <s v="restaurants"/>
    <x v="2508"/>
    <d v="2014-08-14T22:50:34"/>
  </r>
  <r>
    <x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d v="2015-04-20T18:25:49"/>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x v="2511"/>
    <s v="loluli's"/>
    <s v="Fresh Fast Food. A bbq ramen bar thats healthy, tasty and made to order right in front of your eyes....... From flame to bowl"/>
    <n v="100000"/>
    <n v="0"/>
    <x v="2"/>
    <s v="GB"/>
    <s v="GBP"/>
    <n v="1454323413"/>
    <n v="1451731413"/>
    <b v="0"/>
    <x v="78"/>
    <b v="0"/>
    <s v="food/restaurants"/>
    <n v="0"/>
    <s v="No Backers"/>
    <x v="7"/>
    <s v="restaurants"/>
    <x v="2511"/>
    <d v="2016-02-01T10:43:33"/>
  </r>
  <r>
    <x v="2512"/>
    <s v="Somethin' Tasty"/>
    <s v="Somethin' Tasty is a unique coffee, pastry &amp; retail store. We consign from all local sources: pottery, glass &amp; art."/>
    <n v="1150"/>
    <n v="0"/>
    <x v="2"/>
    <s v="US"/>
    <s v="USD"/>
    <n v="1418504561"/>
    <n v="1417208561"/>
    <b v="0"/>
    <x v="78"/>
    <b v="0"/>
    <s v="food/restaurants"/>
    <n v="0"/>
    <s v="No Backers"/>
    <x v="7"/>
    <s v="restaurants"/>
    <x v="2512"/>
    <d v="2014-12-13T21:02:41"/>
  </r>
  <r>
    <x v="2513"/>
    <s v="Yahu Restaurants"/>
    <s v="Wir wollen einen Ort erschaffen an dem man sich wohlfÃ¼hlen kann, ein Ort an dem die Gedanken frei sind und man das Essen genieÃŸen kann."/>
    <n v="180000"/>
    <n v="0"/>
    <x v="2"/>
    <s v="DE"/>
    <s v="EUR"/>
    <n v="1488067789"/>
    <n v="1482883789"/>
    <b v="0"/>
    <x v="78"/>
    <b v="0"/>
    <s v="food/restaurants"/>
    <n v="0"/>
    <s v="No Backers"/>
    <x v="7"/>
    <s v="restaurants"/>
    <x v="2513"/>
    <d v="2017-02-26T00:09:49"/>
  </r>
  <r>
    <x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x v="2516"/>
    <s v="Morning Glory"/>
    <s v="Hi, everyone my name is Alex, and i want to create not just a cafe spot, but a place that gives everyone a nice warm homey feeling."/>
    <n v="22000"/>
    <n v="0"/>
    <x v="2"/>
    <s v="US"/>
    <s v="USD"/>
    <n v="1417279252"/>
    <n v="1414683652"/>
    <b v="0"/>
    <x v="78"/>
    <b v="0"/>
    <s v="food/restaurants"/>
    <n v="0"/>
    <s v="No Backers"/>
    <x v="7"/>
    <s v="restaurants"/>
    <x v="2516"/>
    <d v="2014-11-29T16:40:52"/>
  </r>
  <r>
    <x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d v="2015-03-19T18:15:30"/>
  </r>
  <r>
    <x v="2518"/>
    <s v="Southern California's Backroad Eateries"/>
    <s v="I am traveling the backroads of Southern California, to discover the best out-of-the-way eateries the area has to offer"/>
    <n v="5000"/>
    <n v="0"/>
    <x v="2"/>
    <s v="US"/>
    <s v="USD"/>
    <n v="1415899228"/>
    <n v="1413303628"/>
    <b v="0"/>
    <x v="78"/>
    <b v="0"/>
    <s v="food/restaurants"/>
    <n v="0"/>
    <s v="No Backers"/>
    <x v="7"/>
    <s v="restaurants"/>
    <x v="2518"/>
    <d v="2014-11-13T17:20:28"/>
  </r>
  <r>
    <x v="2519"/>
    <s v="Kelli's Kitchen"/>
    <s v="Better than your mom's, better than Cracker Barrel, only at Kelli's Kitchen (all from scratch)."/>
    <n v="150000"/>
    <n v="65"/>
    <x v="2"/>
    <s v="US"/>
    <s v="USD"/>
    <n v="1405741404"/>
    <n v="1403149404"/>
    <b v="0"/>
    <x v="80"/>
    <b v="0"/>
    <s v="food/restaurants"/>
    <n v="4.3333333333333331E-4"/>
    <n v="16.25"/>
    <x v="7"/>
    <s v="restaurants"/>
    <x v="2519"/>
    <d v="2014-07-19T03:43:24"/>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s v="No Backers"/>
    <x v="7"/>
    <s v="restaurants"/>
    <x v="2520"/>
    <d v="2016-10-15T19:21:00"/>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d v="2015-10-13T23:13:41"/>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d v="2016-04-22T14:52:00"/>
  </r>
  <r>
    <x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d v="2014-11-18T00:24:52"/>
  </r>
  <r>
    <x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x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x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x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x v="2529"/>
    <s v="UrbanArias is DC's Contemporary Opera Company"/>
    <s v="Opera. Short. New."/>
    <n v="6000"/>
    <n v="6257"/>
    <x v="0"/>
    <s v="US"/>
    <s v="USD"/>
    <n v="1332636975"/>
    <n v="1328752575"/>
    <b v="0"/>
    <x v="88"/>
    <b v="1"/>
    <s v="music/classical music"/>
    <n v="1.0428333333333333"/>
    <n v="82.328947368421055"/>
    <x v="4"/>
    <s v="classical music"/>
    <x v="2529"/>
    <d v="2012-03-25T00:56:15"/>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d v="2015-04-20T04:50:00"/>
  </r>
  <r>
    <x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x v="2535"/>
    <s v="Mark Hayes Requiem Recording"/>
    <s v="Mark Hayes: Requiem Recording"/>
    <n v="20000"/>
    <n v="20755"/>
    <x v="0"/>
    <s v="US"/>
    <s v="USD"/>
    <n v="1417463945"/>
    <n v="1414781945"/>
    <b v="0"/>
    <x v="76"/>
    <b v="1"/>
    <s v="music/classical music"/>
    <n v="1.03775"/>
    <n v="266.08974358974359"/>
    <x v="4"/>
    <s v="classical music"/>
    <x v="2535"/>
    <d v="2014-12-01T19:59:05"/>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x v="2538"/>
    <s v="Me, Myself and Albinoni"/>
    <s v="I will record 2 of Tomaso Albinoni's concertos for 2 oboes playing both parts myself."/>
    <n v="18000"/>
    <n v="20343.169999999998"/>
    <x v="0"/>
    <s v="US"/>
    <s v="USD"/>
    <n v="1361681940"/>
    <n v="1359029661"/>
    <b v="0"/>
    <x v="333"/>
    <b v="1"/>
    <s v="music/classical music"/>
    <n v="1.130176111111111"/>
    <n v="109.96308108108107"/>
    <x v="4"/>
    <s v="classical music"/>
    <x v="2538"/>
    <d v="2013-02-24T04:59:00"/>
  </r>
  <r>
    <x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d v="2015-02-02T21:39:12"/>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d v="2013-09-26T10:46:58"/>
  </r>
  <r>
    <x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d v="2011-01-02T03:00:00"/>
  </r>
  <r>
    <x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d v="2015-02-27T00:30:00"/>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x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d v="2012-03-21T20:48:00"/>
  </r>
  <r>
    <x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d v="2012-09-21T04:46:47"/>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d v="2012-05-28T15:43:13"/>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x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x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x v="2561"/>
    <s v="Project Bearnaise Trucks (Canceled)"/>
    <s v="Ever had chicken fingers smothered in bearnaise sauce, resting on a bed of your favorite rice? We need these meals on wheels."/>
    <n v="100000"/>
    <n v="0"/>
    <x v="1"/>
    <s v="CA"/>
    <s v="CAD"/>
    <n v="1444740089"/>
    <n v="1442148089"/>
    <b v="0"/>
    <x v="78"/>
    <b v="0"/>
    <s v="food/food trucks"/>
    <n v="0"/>
    <s v="No Backers"/>
    <x v="7"/>
    <s v="food trucks"/>
    <x v="2561"/>
    <d v="2015-10-13T12:41:29"/>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x v="2563"/>
    <s v="Phoenix Pearl Boba Tea Truck (Canceled)"/>
    <s v="Michigan based bubble tea and specialty ice cream food truck"/>
    <n v="20000"/>
    <n v="0"/>
    <x v="1"/>
    <s v="US"/>
    <s v="USD"/>
    <n v="1438226451"/>
    <n v="1433042451"/>
    <b v="0"/>
    <x v="78"/>
    <b v="0"/>
    <s v="food/food trucks"/>
    <n v="0"/>
    <s v="No Backers"/>
    <x v="7"/>
    <s v="food trucks"/>
    <x v="2563"/>
    <d v="2015-07-30T03:20:51"/>
  </r>
  <r>
    <x v="2564"/>
    <s v="Seaside Eddy's - Wheels on the Ground! (Canceled)"/>
    <s v="We want to bring the wonderful flavors of the Jersey Shore, my home, to my new home in Winnipeg, the center of Canada."/>
    <n v="40000"/>
    <n v="0"/>
    <x v="1"/>
    <s v="CA"/>
    <s v="CAD"/>
    <n v="1406854699"/>
    <n v="1404262699"/>
    <b v="0"/>
    <x v="78"/>
    <b v="0"/>
    <s v="food/food trucks"/>
    <n v="0"/>
    <s v="No Backers"/>
    <x v="7"/>
    <s v="food trucks"/>
    <x v="2564"/>
    <d v="2014-08-01T00:58:19"/>
  </r>
  <r>
    <x v="2565"/>
    <s v="The Sketchy Pelican (Canceled)"/>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x v="2566"/>
    <s v="Mamma B's Pizza Get's Rolling (Canceled)"/>
    <s v="You can skip the hotdog cart and enjoy fresh, hot, delicious, handmade pizza when Mamma B's takes her show on the road!"/>
    <n v="35000"/>
    <n v="0"/>
    <x v="1"/>
    <s v="US"/>
    <s v="USD"/>
    <n v="1408663948"/>
    <n v="1406071948"/>
    <b v="0"/>
    <x v="78"/>
    <b v="0"/>
    <s v="food/food trucks"/>
    <n v="0"/>
    <s v="No Backers"/>
    <x v="7"/>
    <s v="food trucks"/>
    <x v="2566"/>
    <d v="2014-08-21T23:32:28"/>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d v="2015-04-23T21:05:38"/>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x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x v="7"/>
    <s v="food trucks"/>
    <x v="2569"/>
    <d v="2015-09-17T02:31:52"/>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x v="7"/>
    <s v="food trucks"/>
    <x v="2570"/>
    <d v="2017-02-08T21:40:35"/>
  </r>
  <r>
    <x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x v="2572"/>
    <s v="A Dream of Naughty Nachos (Canceled)"/>
    <s v="Mesquite smoked brisket nachos, food truck style, with homemade salsa to make your taste buds dance."/>
    <n v="30000"/>
    <n v="0"/>
    <x v="1"/>
    <s v="US"/>
    <s v="USD"/>
    <n v="1428893517"/>
    <n v="1426301517"/>
    <b v="0"/>
    <x v="78"/>
    <b v="0"/>
    <s v="food/food trucks"/>
    <n v="0"/>
    <s v="No Backers"/>
    <x v="7"/>
    <s v="food trucks"/>
    <x v="2572"/>
    <d v="2015-04-13T02:51:57"/>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s v="No Backers"/>
    <x v="7"/>
    <s v="food trucks"/>
    <x v="2573"/>
    <d v="2014-08-23T14:12:29"/>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s v="No Backers"/>
    <x v="7"/>
    <s v="food trucks"/>
    <x v="2574"/>
    <d v="2016-05-18T19:49:05"/>
  </r>
  <r>
    <x v="2575"/>
    <s v="Vdub dogs (Canceled)"/>
    <s v="Hello everyone, Iv'e decided to put my love for old Volkswagen buses and my love for cooking together! Support vdub dogs hot dog bus!"/>
    <n v="85000"/>
    <n v="0"/>
    <x v="1"/>
    <s v="US"/>
    <s v="USD"/>
    <n v="1421030194"/>
    <n v="1418438194"/>
    <b v="0"/>
    <x v="78"/>
    <b v="0"/>
    <s v="food/food trucks"/>
    <n v="0"/>
    <s v="No Backers"/>
    <x v="7"/>
    <s v="food trucks"/>
    <x v="2575"/>
    <d v="2015-01-12T02:36:34"/>
  </r>
  <r>
    <x v="2576"/>
    <s v="2 Go Fast Food (Canceled)"/>
    <s v="A New Twist with an American and Philippine fast food Mobile Trailer."/>
    <n v="10000"/>
    <n v="0"/>
    <x v="1"/>
    <s v="US"/>
    <s v="USD"/>
    <n v="1428707647"/>
    <n v="1424823247"/>
    <b v="0"/>
    <x v="78"/>
    <b v="0"/>
    <s v="food/food trucks"/>
    <n v="0"/>
    <s v="No Backers"/>
    <x v="7"/>
    <s v="food trucks"/>
    <x v="2576"/>
    <d v="2015-04-10T23:14:07"/>
  </r>
  <r>
    <x v="2577"/>
    <s v="Fruity Cakes (Canceled)"/>
    <s v="This is not your average cake, it's fruit with yogurt fruit dip icing and fruit toppings! Great for events, parties, weddings and more!"/>
    <n v="15000"/>
    <n v="0"/>
    <x v="1"/>
    <s v="US"/>
    <s v="USD"/>
    <n v="1407181297"/>
    <n v="1405021297"/>
    <b v="0"/>
    <x v="78"/>
    <b v="0"/>
    <s v="food/food trucks"/>
    <n v="0"/>
    <s v="No Backers"/>
    <x v="7"/>
    <s v="food trucks"/>
    <x v="2577"/>
    <d v="2014-08-04T19:41:37"/>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s v="No Backers"/>
    <x v="7"/>
    <s v="food trucks"/>
    <x v="2578"/>
    <d v="2015-10-09T17:00:00"/>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d v="2014-09-15T19:55:03"/>
  </r>
  <r>
    <x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x v="2581"/>
    <s v="A Flying Sausage Food Truck"/>
    <s v="Creating a Food Truck to bring gourmet sausage sliders to Jacksonville, FL for breakfast, lunch, and special events."/>
    <n v="5000"/>
    <n v="530"/>
    <x v="2"/>
    <s v="US"/>
    <s v="USD"/>
    <n v="1447689898"/>
    <n v="1445094298"/>
    <b v="0"/>
    <x v="202"/>
    <b v="0"/>
    <s v="food/food trucks"/>
    <n v="0.106"/>
    <n v="48.18181818181818"/>
    <x v="7"/>
    <s v="food trucks"/>
    <x v="2581"/>
    <d v="2015-11-16T16:04:58"/>
  </r>
  <r>
    <x v="2582"/>
    <s v="Drunken Wings"/>
    <s v="The place where chicken meets liquor for the first time!"/>
    <n v="90000"/>
    <n v="1"/>
    <x v="2"/>
    <s v="US"/>
    <s v="USD"/>
    <n v="1477784634"/>
    <n v="1475192634"/>
    <b v="0"/>
    <x v="29"/>
    <b v="0"/>
    <s v="food/food trucks"/>
    <n v="1.1111111111111112E-5"/>
    <n v="1"/>
    <x v="7"/>
    <s v="food trucks"/>
    <x v="2582"/>
    <d v="2016-10-29T23:43:54"/>
  </r>
  <r>
    <x v="2583"/>
    <s v="Crazy Daisy Food Truck"/>
    <s v="Crazy Daisy will become the newest member of the food truck distributors in Kansas City, Missouri."/>
    <n v="1000"/>
    <n v="5"/>
    <x v="2"/>
    <s v="US"/>
    <s v="USD"/>
    <n v="1426526880"/>
    <n v="1421346480"/>
    <b v="0"/>
    <x v="81"/>
    <b v="0"/>
    <s v="food/food trucks"/>
    <n v="5.0000000000000001E-3"/>
    <n v="1"/>
    <x v="7"/>
    <s v="food trucks"/>
    <x v="2583"/>
    <d v="2015-03-16T17:28:00"/>
  </r>
  <r>
    <x v="2584"/>
    <s v="Culinary Arts Food Truck Style"/>
    <s v="Bringing quality food to the masses using local premium ingredients, but at a food truck price!"/>
    <n v="10000"/>
    <n v="0"/>
    <x v="2"/>
    <s v="US"/>
    <s v="USD"/>
    <n v="1434341369"/>
    <n v="1431749369"/>
    <b v="0"/>
    <x v="78"/>
    <b v="0"/>
    <s v="food/food trucks"/>
    <n v="0"/>
    <s v="No Backers"/>
    <x v="7"/>
    <s v="food trucks"/>
    <x v="2584"/>
    <d v="2015-06-15T04:09:29"/>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d v="2014-07-05T23:07:12"/>
  </r>
  <r>
    <x v="2586"/>
    <s v="Inspire Healthy Eating"/>
    <s v="I would like to bring fresh salad and food to the streets of London at a reasonable price."/>
    <n v="3000"/>
    <n v="5"/>
    <x v="2"/>
    <s v="GB"/>
    <s v="GBP"/>
    <n v="1451030136"/>
    <n v="1448438136"/>
    <b v="0"/>
    <x v="29"/>
    <b v="0"/>
    <s v="food/food trucks"/>
    <n v="1.6666666666666668E-3"/>
    <n v="5"/>
    <x v="7"/>
    <s v="food trucks"/>
    <x v="2586"/>
    <d v="2015-12-25T07:55:36"/>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d v="2015-12-30T16:12:33"/>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d v="2015-03-31T13:14:00"/>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s v="No Backers"/>
    <x v="7"/>
    <s v="food trucks"/>
    <x v="2590"/>
    <d v="2016-01-26T14:08:17"/>
  </r>
  <r>
    <x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d v="2016-03-13T20:45:24"/>
  </r>
  <r>
    <x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d v="2014-10-05T19:13:41"/>
  </r>
  <r>
    <x v="2593"/>
    <s v="L.J. Silvers' Ice Cream and Taco Van"/>
    <s v="What could be better than satisfying your hunger with ice cream or a taco (or both) from a 1970's mural van blastin disco music!"/>
    <n v="10000"/>
    <n v="0"/>
    <x v="2"/>
    <s v="US"/>
    <s v="USD"/>
    <n v="1429993026"/>
    <n v="1427401026"/>
    <b v="0"/>
    <x v="78"/>
    <b v="0"/>
    <s v="food/food trucks"/>
    <n v="0"/>
    <s v="No Backers"/>
    <x v="7"/>
    <s v="food trucks"/>
    <x v="2593"/>
    <d v="2015-04-25T20:17:06"/>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x v="7"/>
    <s v="food trucks"/>
    <x v="2594"/>
    <d v="2014-08-07T23:13:48"/>
  </r>
  <r>
    <x v="2595"/>
    <s v="Food Truck for Little Fox Bakery"/>
    <s v="Looking to put the best baked goods in Bowling Green on wheels"/>
    <n v="15000"/>
    <n v="1825"/>
    <x v="2"/>
    <s v="US"/>
    <s v="USD"/>
    <n v="1487915500"/>
    <n v="1485323500"/>
    <b v="0"/>
    <x v="10"/>
    <b v="0"/>
    <s v="food/food trucks"/>
    <n v="0.12166666666666667"/>
    <n v="96.05263157894737"/>
    <x v="7"/>
    <s v="food trucks"/>
    <x v="2595"/>
    <d v="2017-02-24T05:51:40"/>
  </r>
  <r>
    <x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d v="2014-08-07T15:56:49"/>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d v="2016-06-19T08:11:57"/>
  </r>
  <r>
    <x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x v="7"/>
    <s v="food trucks"/>
    <x v="2598"/>
    <d v="2015-09-23T20:10:01"/>
  </r>
  <r>
    <x v="2599"/>
    <s v="Empty Ramekins Catering Group"/>
    <s v="The Empty Ramekins Catering Group is looking for your help to start up in Miami Florida!!!!"/>
    <n v="9041"/>
    <n v="90"/>
    <x v="2"/>
    <s v="US"/>
    <s v="USD"/>
    <n v="1407089147"/>
    <n v="1403201147"/>
    <b v="0"/>
    <x v="81"/>
    <b v="0"/>
    <s v="food/food trucks"/>
    <n v="9.9546510341776348E-3"/>
    <n v="18"/>
    <x v="7"/>
    <s v="food trucks"/>
    <x v="2599"/>
    <d v="2014-08-03T18:05:47"/>
  </r>
  <r>
    <x v="2600"/>
    <s v="Help Buttz Return From the Ashes"/>
    <s v="On Sunday November 8, 2015 our food truck burned to the ground. Please help us get rebuilt."/>
    <n v="50000"/>
    <n v="3466"/>
    <x v="2"/>
    <s v="US"/>
    <s v="USD"/>
    <n v="1458938200"/>
    <n v="1453757800"/>
    <b v="0"/>
    <x v="209"/>
    <b v="0"/>
    <s v="food/food trucks"/>
    <n v="6.9320000000000007E-2"/>
    <n v="115.53333333333333"/>
    <x v="7"/>
    <s v="food trucks"/>
    <x v="2600"/>
    <d v="2016-03-25T20:36:40"/>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d v="2012-09-13T03:59:00"/>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d v="2014-11-12T21:20:00"/>
  </r>
  <r>
    <x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d v="2016-06-17T12:59:50"/>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d v="2017-03-15T00:00:00"/>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d v="2012-07-15T05:42:31"/>
  </r>
  <r>
    <x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d v="2016-08-22T06:59:00"/>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d v="2017-01-02T22:59:00"/>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x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d v="2012-09-21T19:38:14"/>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x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d v="2015-08-25T23:52:09"/>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d v="2014-10-20T20:59:11"/>
  </r>
  <r>
    <x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d v="2015-10-23T11:00:00"/>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d v="2015-10-11T01:00:00"/>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d v="2015-05-21T17:56:28"/>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d v="2016-12-30T17:50:16"/>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d v="2012-09-13T10:07:02"/>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d v="2015-11-26T20:54:21"/>
  </r>
  <r>
    <x v="2628"/>
    <s v="Pie In Space!"/>
    <s v="A high school freshman is sending pie into space and you can be a part of it.  GO SCIENCE!!!"/>
    <n v="839"/>
    <n v="926"/>
    <x v="0"/>
    <s v="US"/>
    <s v="USD"/>
    <n v="1417389067"/>
    <n v="1415661067"/>
    <b v="0"/>
    <x v="64"/>
    <b v="1"/>
    <s v="technology/space exploration"/>
    <n v="1.1036948748510131"/>
    <n v="44.095238095238095"/>
    <x v="2"/>
    <s v="space exploration"/>
    <x v="2628"/>
    <d v="2014-11-30T23:11:07"/>
  </r>
  <r>
    <x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x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x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d v="2014-02-27T23:00:00"/>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d v="2015-03-09T21:49:21"/>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x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x v="2"/>
    <s v="space exploration"/>
    <x v="2637"/>
    <d v="2016-10-12T13:11:15"/>
  </r>
  <r>
    <x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x v="2641"/>
    <s v="Build Flying Saucer Artificial Intelligent from sea shell"/>
    <s v="Building a Flying saucer that has Artificial Intelligent made from sea shell."/>
    <n v="1500"/>
    <n v="15"/>
    <x v="2"/>
    <s v="US"/>
    <s v="USD"/>
    <n v="1410811740"/>
    <n v="1409341863"/>
    <b v="0"/>
    <x v="29"/>
    <b v="0"/>
    <s v="technology/space exploration"/>
    <n v="0.01"/>
    <n v="15"/>
    <x v="2"/>
    <s v="space exploration"/>
    <x v="2641"/>
    <d v="2014-09-15T20:09:00"/>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s v="No Backers"/>
    <x v="2"/>
    <s v="space exploration"/>
    <x v="2642"/>
    <d v="2016-07-15T06:57:00"/>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d v="2016-12-21T07:59:00"/>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d v="2017-03-10T19:00:35"/>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d v="2014-11-08T21:13:23"/>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d v="2015-09-09T07:31:09"/>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d v="2016-03-09T17:09:20"/>
  </r>
  <r>
    <x v="2649"/>
    <s v="The Mission - Please Check Back Soon (Canceled)"/>
    <s v="They have launched a Kickstarter."/>
    <n v="125000"/>
    <n v="124"/>
    <x v="1"/>
    <s v="US"/>
    <s v="USD"/>
    <n v="1454370941"/>
    <n v="1449186941"/>
    <b v="0"/>
    <x v="83"/>
    <b v="0"/>
    <s v="technology/space exploration"/>
    <n v="9.9200000000000004E-4"/>
    <n v="41.333333333333336"/>
    <x v="2"/>
    <s v="space exploration"/>
    <x v="2649"/>
    <d v="2016-02-01T23:55:41"/>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d v="2016-12-21T14:59:03"/>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d v="2015-12-17T19:20:09"/>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d v="2014-12-10T03:48:45"/>
  </r>
  <r>
    <x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d v="2014-06-13T04:00:00"/>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d v="2015-04-21T13:25:26"/>
  </r>
  <r>
    <x v="2655"/>
    <s v="Balloons (Canceled)"/>
    <s v="Thank you for your support!"/>
    <n v="15000"/>
    <n v="3155"/>
    <x v="1"/>
    <s v="US"/>
    <s v="USD"/>
    <n v="1455048000"/>
    <n v="1452631647"/>
    <b v="0"/>
    <x v="68"/>
    <b v="0"/>
    <s v="technology/space exploration"/>
    <n v="0.21033333333333334"/>
    <n v="73.372093023255815"/>
    <x v="2"/>
    <s v="space exploration"/>
    <x v="2655"/>
    <d v="2016-02-09T20:00:00"/>
  </r>
  <r>
    <x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x v="2"/>
    <s v="space exploration"/>
    <x v="2656"/>
    <d v="2017-03-12T19:00:00"/>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d v="2016-08-03T01:30:00"/>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d v="2016-07-30T21:13:14"/>
  </r>
  <r>
    <x v="2659"/>
    <s v="test (Canceled)"/>
    <s v="test"/>
    <n v="49000"/>
    <n v="1333"/>
    <x v="1"/>
    <s v="US"/>
    <s v="USD"/>
    <n v="1429321210"/>
    <n v="1426729210"/>
    <b v="0"/>
    <x v="73"/>
    <b v="0"/>
    <s v="technology/space exploration"/>
    <n v="2.720408163265306E-2"/>
    <n v="133.30000000000001"/>
    <x v="2"/>
    <s v="space exploration"/>
    <x v="2659"/>
    <d v="2015-04-18T01:40:10"/>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d v="2015-11-24T18:06:58"/>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d v="2015-09-04T15:00:00"/>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d v="2015-09-25T21:00:00"/>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x v="2668"/>
    <s v="UOttawa Makermobile"/>
    <s v="Creativity on the go! |_x000a_CrÃ©ativitÃ© en mouvement !"/>
    <n v="1000"/>
    <n v="1707"/>
    <x v="0"/>
    <s v="CA"/>
    <s v="CAD"/>
    <n v="1447079520"/>
    <n v="1443449265"/>
    <b v="0"/>
    <x v="33"/>
    <b v="1"/>
    <s v="technology/makerspaces"/>
    <n v="1.7070000000000001"/>
    <n v="60.964285714285715"/>
    <x v="2"/>
    <s v="makerspaces"/>
    <x v="2668"/>
    <d v="2015-11-09T14:32:00"/>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d v="2014-07-29T00:29:40"/>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d v="2014-12-19T19:38:00"/>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d v="2015-12-28T06:00:00"/>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d v="2014-10-29T22:45:00"/>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d v="2016-07-05T04:59:00"/>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d v="2014-11-10T21:34:49"/>
  </r>
  <r>
    <x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d v="2016-05-22T14:59:34"/>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d v="2014-07-03T00:42:23"/>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d v="2015-09-24T19:09:25"/>
  </r>
  <r>
    <x v="2679"/>
    <s v="DIY Garage"/>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x v="2680"/>
    <s v="iHeart Pillow"/>
    <s v="iHeartPillow, Connecting loved ones"/>
    <n v="32000"/>
    <n v="276"/>
    <x v="2"/>
    <s v="ES"/>
    <s v="EUR"/>
    <n v="1459915491"/>
    <n v="1457327091"/>
    <b v="0"/>
    <x v="80"/>
    <b v="0"/>
    <s v="technology/makerspaces"/>
    <n v="8.6250000000000007E-3"/>
    <n v="69"/>
    <x v="2"/>
    <s v="makerspaces"/>
    <x v="2680"/>
    <d v="2016-04-06T04:04:51"/>
  </r>
  <r>
    <x v="2681"/>
    <s v="Jolly's Hot Dogs An All-Beef Coney Dog"/>
    <s v="Jolly's Hot Dogs: A beef hot dog topped with deliciously seasoned ground beef, mustard and minced onions."/>
    <n v="8000"/>
    <n v="55"/>
    <x v="2"/>
    <s v="US"/>
    <s v="USD"/>
    <n v="1405027750"/>
    <n v="1402867750"/>
    <b v="0"/>
    <x v="84"/>
    <b v="0"/>
    <s v="food/food trucks"/>
    <n v="6.875E-3"/>
    <n v="27.5"/>
    <x v="7"/>
    <s v="food trucks"/>
    <x v="2681"/>
    <d v="2014-07-10T21:29:10"/>
  </r>
  <r>
    <x v="2682"/>
    <s v="Toastie's Gourmet Toast"/>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x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x v="2684"/>
    <s v="Ain't No Thang..."/>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d v="2014-08-09T21:57:05"/>
  </r>
  <r>
    <x v="2685"/>
    <s v="Nana's Home Cooking on Wheels"/>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s v="No Backers"/>
    <x v="7"/>
    <s v="food trucks"/>
    <x v="2686"/>
    <d v="2014-09-30T23:23:43"/>
  </r>
  <r>
    <x v="2687"/>
    <s v="Munch Wagon"/>
    <s v="Your American Pizzas, Wings, Stuffed Gouda Burger, Sweet &amp; Russet Potato Fries served on a food Truck!!"/>
    <n v="15000"/>
    <n v="0"/>
    <x v="2"/>
    <s v="US"/>
    <s v="USD"/>
    <n v="1435591318"/>
    <n v="1432999318"/>
    <b v="0"/>
    <x v="78"/>
    <b v="0"/>
    <s v="food/food trucks"/>
    <n v="0"/>
    <s v="No Backers"/>
    <x v="7"/>
    <s v="food trucks"/>
    <x v="2687"/>
    <d v="2015-06-29T15:21:58"/>
  </r>
  <r>
    <x v="2688"/>
    <s v="Mac N Cheez Food Truck"/>
    <s v="The amazing gourmet Mac N Cheez Food Truck Campaigne!"/>
    <n v="50000"/>
    <n v="74"/>
    <x v="2"/>
    <s v="US"/>
    <s v="USD"/>
    <n v="1424746800"/>
    <n v="1422067870"/>
    <b v="0"/>
    <x v="25"/>
    <b v="0"/>
    <s v="food/food trucks"/>
    <n v="1.48E-3"/>
    <n v="5.2857142857142856"/>
    <x v="7"/>
    <s v="food trucks"/>
    <x v="2688"/>
    <d v="2015-02-24T03:00:00"/>
  </r>
  <r>
    <x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d v="2016-07-30T23:04:50"/>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d v="2015-06-03T02:31:16"/>
  </r>
  <r>
    <x v="2691"/>
    <s v="Cook"/>
    <s v="A Great New local Food Truck serving up ethnic fusion inspired eats in Ottawa."/>
    <n v="65000"/>
    <n v="35"/>
    <x v="2"/>
    <s v="CA"/>
    <s v="CAD"/>
    <n v="1431278557"/>
    <n v="1427390557"/>
    <b v="0"/>
    <x v="84"/>
    <b v="0"/>
    <s v="food/food trucks"/>
    <n v="5.3846153846153844E-4"/>
    <n v="17.5"/>
    <x v="7"/>
    <s v="food trucks"/>
    <x v="2691"/>
    <d v="2015-05-10T17:22:37"/>
  </r>
  <r>
    <x v="2692"/>
    <s v="&quot;Sami j's Food Truck&quot;"/>
    <s v="Our food truck will bring you -_x000a_                       Fast, Fresh, Food -_x000a_                            Throughout the Omaha area"/>
    <n v="3500"/>
    <n v="25"/>
    <x v="2"/>
    <s v="US"/>
    <s v="USD"/>
    <n v="1427266860"/>
    <n v="1424678460"/>
    <b v="0"/>
    <x v="29"/>
    <b v="0"/>
    <s v="food/food trucks"/>
    <n v="7.1428571428571426E-3"/>
    <n v="25"/>
    <x v="7"/>
    <s v="food trucks"/>
    <x v="2692"/>
    <d v="2015-03-25T07:01:00"/>
  </r>
  <r>
    <x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d v="2014-08-13T03:19:26"/>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d v="2014-09-26T03:22:19"/>
  </r>
  <r>
    <x v="2695"/>
    <s v="Fat daddy mac food truck"/>
    <s v="I am creating food magic on the go! Amazing food isn't just for sitdown restaraunts anymore!"/>
    <n v="15000"/>
    <n v="71"/>
    <x v="2"/>
    <s v="US"/>
    <s v="USD"/>
    <n v="1428981718"/>
    <n v="1423801318"/>
    <b v="0"/>
    <x v="83"/>
    <b v="0"/>
    <s v="food/food trucks"/>
    <n v="4.7333333333333333E-3"/>
    <n v="23.666666666666668"/>
    <x v="7"/>
    <s v="food trucks"/>
    <x v="2695"/>
    <d v="2015-04-14T03:21:58"/>
  </r>
  <r>
    <x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d v="2014-12-25T20:16:00"/>
  </r>
  <r>
    <x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x v="7"/>
    <s v="food trucks"/>
    <x v="2697"/>
    <d v="2015-08-02T22:00:00"/>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d v="2014-06-27T21:33:28"/>
  </r>
  <r>
    <x v="2699"/>
    <s v="my bakery truck"/>
    <s v="Hi, I want make my first bakery. Food truck was great, but I not have a car licence. So, help me to be my dream!"/>
    <n v="2"/>
    <n v="0"/>
    <x v="2"/>
    <s v="CA"/>
    <s v="CAD"/>
    <n v="1407533463"/>
    <n v="1404941463"/>
    <b v="0"/>
    <x v="78"/>
    <b v="0"/>
    <s v="food/food trucks"/>
    <n v="0"/>
    <s v="No Backers"/>
    <x v="7"/>
    <s v="food trucks"/>
    <x v="2699"/>
    <d v="2014-08-08T21:31:03"/>
  </r>
  <r>
    <x v="2700"/>
    <s v="Holly's Hot Stuff"/>
    <s v="I currently own and operate a hot dog cart. I am hoping to purchase a used food truck so I can do business year round!"/>
    <n v="9999"/>
    <n v="70"/>
    <x v="2"/>
    <s v="US"/>
    <s v="USD"/>
    <n v="1411073972"/>
    <n v="1408481972"/>
    <b v="0"/>
    <x v="80"/>
    <b v="0"/>
    <s v="food/food trucks"/>
    <n v="7.0007000700070005E-3"/>
    <n v="17.5"/>
    <x v="7"/>
    <s v="food trucks"/>
    <x v="2700"/>
    <d v="2014-09-18T20:59:32"/>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d v="2017-04-07T17:35:34"/>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d v="2017-04-05T18:14:37"/>
  </r>
  <r>
    <x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x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d v="2017-04-05T19:41:54"/>
  </r>
  <r>
    <x v="2705"/>
    <s v="Fischer Theatre Marquee"/>
    <s v="Help light the lights at the historic Fischer Theatre in Danville, IL."/>
    <n v="16500"/>
    <n v="1739"/>
    <x v="3"/>
    <s v="US"/>
    <s v="USD"/>
    <n v="1490389158"/>
    <n v="1486504758"/>
    <b v="0"/>
    <x v="22"/>
    <b v="0"/>
    <s v="theater/spaces"/>
    <n v="0.10539393939393939"/>
    <n v="217.375"/>
    <x v="1"/>
    <s v="spaces"/>
    <x v="2705"/>
    <d v="2017-03-24T20:59:18"/>
  </r>
  <r>
    <x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d v="2014-10-16T06:59:00"/>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x v="1"/>
    <s v="spaces"/>
    <x v="2707"/>
    <d v="2013-05-27T06:59:00"/>
  </r>
  <r>
    <x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d v="2016-10-04T03:59:00"/>
  </r>
  <r>
    <x v="2710"/>
    <s v="House of Yes"/>
    <s v="Building Brooklyn's own creative venue for circus, theater and events of all types."/>
    <n v="60000"/>
    <n v="92340.21"/>
    <x v="0"/>
    <s v="US"/>
    <s v="USD"/>
    <n v="1407549600"/>
    <n v="1404797428"/>
    <b v="1"/>
    <x v="479"/>
    <b v="1"/>
    <s v="theater/spaces"/>
    <n v="1.5390035000000002"/>
    <n v="84.871516544117654"/>
    <x v="1"/>
    <s v="spaces"/>
    <x v="2710"/>
    <d v="2014-08-09T02:00:00"/>
  </r>
  <r>
    <x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x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d v="2016-02-21T09:33:48"/>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x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x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x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d v="2017-01-29T20:34:13"/>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d v="2015-08-15T07:50:59"/>
  </r>
  <r>
    <x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x v="2"/>
    <s v="hardware"/>
    <x v="2725"/>
    <d v="2017-03-01T17:52:15"/>
  </r>
  <r>
    <x v="2726"/>
    <s v="Krimston TWO - Dual SIM case for iPhone"/>
    <s v="Krimston TWO: iPhone Dual SIM Case"/>
    <n v="100000"/>
    <n v="105745"/>
    <x v="0"/>
    <s v="US"/>
    <s v="USD"/>
    <n v="1461333311"/>
    <n v="1458741311"/>
    <b v="0"/>
    <x v="442"/>
    <b v="1"/>
    <s v="technology/hardware"/>
    <n v="1.05745"/>
    <n v="261.74504950495049"/>
    <x v="2"/>
    <s v="hardware"/>
    <x v="2726"/>
    <d v="2016-04-22T13:55:11"/>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d v="2015-08-07T16:14:23"/>
  </r>
  <r>
    <x v="2728"/>
    <s v="Multi-Function SSD Shield for the Raspberry Pi 2"/>
    <s v="SSD, WiFi, RTC w/Battery and high power USB all in one shield."/>
    <n v="15000"/>
    <n v="30274"/>
    <x v="0"/>
    <s v="US"/>
    <s v="USD"/>
    <n v="1451485434"/>
    <n v="1448461434"/>
    <b v="0"/>
    <x v="413"/>
    <b v="1"/>
    <s v="technology/hardware"/>
    <n v="2.0182666666666669"/>
    <n v="77.229591836734699"/>
    <x v="2"/>
    <s v="hardware"/>
    <x v="2728"/>
    <d v="2015-12-30T14:23:54"/>
  </r>
  <r>
    <x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x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d v="2016-10-13T21:59:00"/>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d v="2013-03-13T20:00:00"/>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d v="2014-04-23T15:59:33"/>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d v="2014-01-15T19:00:00"/>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d v="2014-05-05T21:18:37"/>
  </r>
  <r>
    <x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x v="2741"/>
    <s v="Mrs. Brown and Her Lost Puppy."/>
    <s v="Help me publish my 1st children's book as an aspiring author!"/>
    <n v="8000"/>
    <n v="35"/>
    <x v="2"/>
    <s v="US"/>
    <s v="USD"/>
    <n v="1413770820"/>
    <n v="1412005602"/>
    <b v="0"/>
    <x v="80"/>
    <b v="0"/>
    <s v="publishing/children's books"/>
    <n v="4.3750000000000004E-3"/>
    <n v="8.75"/>
    <x v="3"/>
    <s v="children's books"/>
    <x v="2741"/>
    <d v="2014-10-20T02:07:00"/>
  </r>
  <r>
    <x v="2742"/>
    <s v="What a Zoo!"/>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d v="2012-05-15T17:16:27"/>
  </r>
  <r>
    <x v="2743"/>
    <s v="St. Nick Jr"/>
    <s v="One Christmas every child was naughty, and Santa's son _x000a_St. Nick Jr sacrifices all his gifts over his whole life, for the children"/>
    <n v="5999"/>
    <n v="0"/>
    <x v="2"/>
    <s v="US"/>
    <s v="USD"/>
    <n v="1476863607"/>
    <n v="1474271607"/>
    <b v="0"/>
    <x v="78"/>
    <b v="0"/>
    <s v="publishing/children's books"/>
    <n v="0"/>
    <s v="No Backers"/>
    <x v="3"/>
    <s v="children's books"/>
    <x v="2743"/>
    <d v="2016-10-19T07:53:27"/>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d v="2012-02-29T01:29:58"/>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d v="2012-07-14T23:42:48"/>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d v="2014-08-29T18:45:11"/>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x v="2748"/>
    <s v="Native American Language Book for Children"/>
    <s v="Interactive Book with Audio to learn the Ojibwe Language for Children.  Website, Ebook and more!"/>
    <n v="5000"/>
    <n v="53"/>
    <x v="2"/>
    <s v="US"/>
    <s v="USD"/>
    <n v="1472835802"/>
    <n v="1470243802"/>
    <b v="0"/>
    <x v="80"/>
    <b v="0"/>
    <s v="publishing/children's books"/>
    <n v="1.06E-2"/>
    <n v="13.25"/>
    <x v="3"/>
    <s v="children's books"/>
    <x v="2748"/>
    <d v="2016-09-02T17:03:22"/>
  </r>
  <r>
    <x v="2749"/>
    <s v="A Tree is a Tree, no matter what you see.  CHILDREN'S BOOK"/>
    <s v="Self-publishing my children's book."/>
    <n v="10000"/>
    <n v="110"/>
    <x v="2"/>
    <s v="US"/>
    <s v="USD"/>
    <n v="1428171037"/>
    <n v="1425582637"/>
    <b v="0"/>
    <x v="84"/>
    <b v="0"/>
    <s v="publishing/children's books"/>
    <n v="1.0999999999999999E-2"/>
    <n v="55"/>
    <x v="3"/>
    <s v="children's books"/>
    <x v="2749"/>
    <d v="2015-04-04T18:10:37"/>
  </r>
  <r>
    <x v="2750"/>
    <s v="My Child, My Blessing"/>
    <s v="This is a journal where parents daily write something positive about their child.  Places for pictures, too."/>
    <n v="1999"/>
    <n v="0"/>
    <x v="2"/>
    <s v="US"/>
    <s v="USD"/>
    <n v="1341086400"/>
    <n v="1340055345"/>
    <b v="0"/>
    <x v="78"/>
    <b v="0"/>
    <s v="publishing/children's books"/>
    <n v="0"/>
    <s v="No Backers"/>
    <x v="3"/>
    <s v="children's books"/>
    <x v="2750"/>
    <d v="2012-06-30T20:00:00"/>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s v="No Backers"/>
    <x v="3"/>
    <s v="children's books"/>
    <x v="2751"/>
    <d v="2014-06-17T21:17:22"/>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d v="2011-12-18T18:21:44"/>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x v="2754"/>
    <s v="From here...to there!"/>
    <s v="I have been a writer all my life. But until recently never a parent. I want to write a children book for my children, and yours!"/>
    <n v="10000"/>
    <n v="0"/>
    <x v="2"/>
    <s v="US"/>
    <s v="USD"/>
    <n v="1410448551"/>
    <n v="1407856551"/>
    <b v="0"/>
    <x v="78"/>
    <b v="0"/>
    <s v="publishing/children's books"/>
    <n v="0"/>
    <s v="No Backers"/>
    <x v="3"/>
    <s v="children's books"/>
    <x v="2754"/>
    <d v="2014-09-11T15:15:51"/>
  </r>
  <r>
    <x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x v="3"/>
    <s v="children's books"/>
    <x v="2755"/>
    <d v="2015-04-08T18:58:47"/>
  </r>
  <r>
    <x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d v="2014-01-11T21:36:41"/>
  </r>
  <r>
    <x v="2757"/>
    <s v="C is for Crooked"/>
    <s v="A children's letter book that Lampoons Hillary Clinton"/>
    <n v="1500"/>
    <n v="10"/>
    <x v="2"/>
    <s v="US"/>
    <s v="USD"/>
    <n v="1470498332"/>
    <n v="1469202332"/>
    <b v="0"/>
    <x v="84"/>
    <b v="0"/>
    <s v="publishing/children's books"/>
    <n v="6.6666666666666671E-3"/>
    <n v="5"/>
    <x v="3"/>
    <s v="children's books"/>
    <x v="2757"/>
    <d v="2016-08-06T15:45:32"/>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s v="No Backers"/>
    <x v="3"/>
    <s v="children's books"/>
    <x v="2760"/>
    <d v="2013-06-20T11:04:18"/>
  </r>
  <r>
    <x v="2761"/>
    <s v="Learn U.S. Geography: Dreaming my way across The U.S."/>
    <s v="Help me give away 500 copies of my picture book so more kids will know US geography!"/>
    <n v="5000"/>
    <n v="36"/>
    <x v="2"/>
    <s v="US"/>
    <s v="USD"/>
    <n v="1357176693"/>
    <n v="1354584693"/>
    <b v="0"/>
    <x v="80"/>
    <b v="0"/>
    <s v="publishing/children's books"/>
    <n v="7.1999999999999998E-3"/>
    <n v="9"/>
    <x v="3"/>
    <s v="children's books"/>
    <x v="2761"/>
    <d v="2013-01-03T01:31:33"/>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x v="3"/>
    <s v="children's books"/>
    <x v="2762"/>
    <d v="2012-03-18T23:53:15"/>
  </r>
  <r>
    <x v="2763"/>
    <s v="My Christmas Star"/>
    <s v="How Santa finds childrens homes without getting lost by following certain stars."/>
    <n v="39400"/>
    <n v="90"/>
    <x v="2"/>
    <s v="US"/>
    <s v="USD"/>
    <n v="1369403684"/>
    <n v="1365515684"/>
    <b v="0"/>
    <x v="83"/>
    <b v="0"/>
    <s v="publishing/children's books"/>
    <n v="2.2842639593908631E-3"/>
    <n v="30"/>
    <x v="3"/>
    <s v="children's books"/>
    <x v="2763"/>
    <d v="2013-05-24T13:54:44"/>
  </r>
  <r>
    <x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d v="2012-05-30T19:00:00"/>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s v="No Backers"/>
    <x v="3"/>
    <s v="children's books"/>
    <x v="2765"/>
    <d v="2012-10-28T13:53:48"/>
  </r>
  <r>
    <x v="2766"/>
    <s v="Jambie"/>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x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d v="2015-08-16T23:00:50"/>
  </r>
  <r>
    <x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d v="2012-03-29T13:45:23"/>
  </r>
  <r>
    <x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d v="2014-03-18T15:55:30"/>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s v="No Backers"/>
    <x v="3"/>
    <s v="children's books"/>
    <x v="2771"/>
    <d v="2013-02-01T17:00:00"/>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s v="No Backers"/>
    <x v="3"/>
    <s v="children's books"/>
    <x v="2772"/>
    <d v="2013-10-05T20:51:34"/>
  </r>
  <r>
    <x v="2773"/>
    <s v="The Boat That Couldn't Float"/>
    <s v="Parents know the pain of rereading bad bedtime stories. I want to write stories that all ages will enjoy"/>
    <n v="530"/>
    <n v="1"/>
    <x v="2"/>
    <s v="CA"/>
    <s v="CAD"/>
    <n v="1461530721"/>
    <n v="1460666721"/>
    <b v="0"/>
    <x v="29"/>
    <b v="0"/>
    <s v="publishing/children's books"/>
    <n v="1.8867924528301887E-3"/>
    <n v="1"/>
    <x v="3"/>
    <s v="children's books"/>
    <x v="2773"/>
    <d v="2016-04-24T20:45:21"/>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d v="2013-03-08T03:02:08"/>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d v="2015-06-12T07:07:56"/>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d v="2015-07-17T16:03:24"/>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d v="2014-08-25T23:28:26"/>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x v="2780"/>
    <s v="Travel with baby"/>
    <s v="Turn the World with my kids, and then write a book with the advice for traveling with baby"/>
    <n v="100000"/>
    <n v="0"/>
    <x v="2"/>
    <s v="IT"/>
    <s v="EUR"/>
    <n v="1489142688"/>
    <n v="1486550688"/>
    <b v="0"/>
    <x v="78"/>
    <b v="0"/>
    <s v="publishing/children's books"/>
    <n v="0"/>
    <s v="No Backers"/>
    <x v="3"/>
    <s v="children's books"/>
    <x v="2780"/>
    <d v="2017-03-10T10:44:48"/>
  </r>
  <r>
    <x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x v="2782"/>
    <s v="Better Than Ever Productions presents Geezer Game"/>
    <s v="The premiere theatre troupe in SE Michigan offering acting opportunities for the 50+ actor."/>
    <n v="1000"/>
    <n v="1200"/>
    <x v="0"/>
    <s v="US"/>
    <s v="USD"/>
    <n v="1424149140"/>
    <n v="1421964718"/>
    <b v="0"/>
    <x v="59"/>
    <b v="1"/>
    <s v="theater/plays"/>
    <n v="1.2"/>
    <n v="66.666666666666671"/>
    <x v="1"/>
    <s v="plays"/>
    <x v="2782"/>
    <d v="2015-02-17T04:59:00"/>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x v="2785"/>
    <s v="Henry VI: The War of the Roses"/>
    <s v="Bare Theatre and Raleigh Little Theatre present Shakespeare's epic, set in a post-apocalyptic dystopia."/>
    <n v="5000"/>
    <n v="5234"/>
    <x v="0"/>
    <s v="US"/>
    <s v="USD"/>
    <n v="1470430800"/>
    <n v="1467865967"/>
    <b v="0"/>
    <x v="136"/>
    <b v="1"/>
    <s v="theater/plays"/>
    <n v="1.0468"/>
    <n v="36.859154929577464"/>
    <x v="1"/>
    <s v="plays"/>
    <x v="2785"/>
    <d v="2016-08-05T21:00:00"/>
  </r>
  <r>
    <x v="2786"/>
    <s v="Fierce"/>
    <s v="A heart-melting farce about sex, art and the lovelorn lay-abouts of London-town."/>
    <n v="2500"/>
    <n v="2946"/>
    <x v="0"/>
    <s v="GB"/>
    <s v="GBP"/>
    <n v="1404913180"/>
    <n v="1403703580"/>
    <b v="0"/>
    <x v="142"/>
    <b v="1"/>
    <s v="theater/plays"/>
    <n v="1.1783999999999999"/>
    <n v="39.810810810810814"/>
    <x v="1"/>
    <s v="plays"/>
    <x v="2786"/>
    <d v="2014-07-09T13:39:40"/>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x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x v="2789"/>
    <s v="The Adventurers Club"/>
    <s v="BNT's Biggest Adventure So Far: Our 2015 full length production!"/>
    <n v="3000"/>
    <n v="3035"/>
    <x v="0"/>
    <s v="US"/>
    <s v="USD"/>
    <n v="1426132800"/>
    <n v="1424477934"/>
    <b v="0"/>
    <x v="54"/>
    <b v="1"/>
    <s v="theater/plays"/>
    <n v="1.0116666666666667"/>
    <n v="126.45833333333333"/>
    <x v="1"/>
    <s v="plays"/>
    <x v="2789"/>
    <d v="2015-03-12T04:00:00"/>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d v="2015-02-11T22:31:43"/>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x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x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x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d v="2014-07-08T22:34:00"/>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x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d v="2016-06-17T16:00:00"/>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x v="2801"/>
    <s v="A Dream Play"/>
    <s v="Arise Theatre Company's production of August Strindberg's expressionist masterpiece 'A Dream Play'."/>
    <n v="500"/>
    <n v="666"/>
    <x v="0"/>
    <s v="AU"/>
    <s v="AUD"/>
    <n v="1412938800"/>
    <n v="1411019409"/>
    <b v="0"/>
    <x v="62"/>
    <b v="1"/>
    <s v="theater/plays"/>
    <n v="1.3320000000000001"/>
    <n v="51.230769230769234"/>
    <x v="1"/>
    <s v="plays"/>
    <x v="2801"/>
    <d v="2014-10-10T11:00:00"/>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d v="2015-07-16T00:00:00"/>
  </r>
  <r>
    <x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x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x v="2807"/>
    <s v="The Commission Theatre Co."/>
    <s v="Bringing Shakespeare back to the Playwrights"/>
    <n v="5000"/>
    <n v="6300"/>
    <x v="0"/>
    <s v="US"/>
    <s v="USD"/>
    <n v="1435611438"/>
    <n v="1433019438"/>
    <b v="0"/>
    <x v="251"/>
    <b v="1"/>
    <s v="theater/plays"/>
    <n v="1.26"/>
    <n v="67.741935483870961"/>
    <x v="1"/>
    <s v="plays"/>
    <x v="2807"/>
    <d v="2015-06-29T20:57:18"/>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d v="2015-08-22T20:18:55"/>
  </r>
  <r>
    <x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d v="2014-06-01T03:59:00"/>
  </r>
  <r>
    <x v="2811"/>
    <s v="Ray Gunn and Starburst"/>
    <s v="Ray Gunn and Starburst is an audio sci-fi/comedy sending up the tropes of classic and pulp science-fiction."/>
    <n v="10000"/>
    <n v="10027"/>
    <x v="0"/>
    <s v="GB"/>
    <s v="GBP"/>
    <n v="1424692503"/>
    <n v="1422100503"/>
    <b v="0"/>
    <x v="52"/>
    <b v="1"/>
    <s v="theater/plays"/>
    <n v="1.0026999999999999"/>
    <n v="92.842592592592595"/>
    <x v="1"/>
    <s v="plays"/>
    <x v="2811"/>
    <d v="2015-02-23T11:55:03"/>
  </r>
  <r>
    <x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x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x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x v="1"/>
    <s v="plays"/>
    <x v="2814"/>
    <d v="2015-05-09T09:35:15"/>
  </r>
  <r>
    <x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x v="2817"/>
    <s v="After The End"/>
    <s v="Let Go Theatre Co's very first production is going ahead in June 2015. Help support a brand new theatre co as we begin our adventure"/>
    <n v="600"/>
    <n v="780"/>
    <x v="0"/>
    <s v="GB"/>
    <s v="GBP"/>
    <n v="1425136462"/>
    <n v="1421680462"/>
    <b v="0"/>
    <x v="51"/>
    <b v="1"/>
    <s v="theater/plays"/>
    <n v="1.3"/>
    <n v="23.636363636363637"/>
    <x v="1"/>
    <s v="plays"/>
    <x v="2817"/>
    <d v="2015-02-28T15:14:22"/>
  </r>
  <r>
    <x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x v="1"/>
    <s v="plays"/>
    <x v="2819"/>
    <d v="2015-06-14T12:36:49"/>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x v="1"/>
    <s v="plays"/>
    <x v="2821"/>
    <d v="2014-09-23T22:08:55"/>
  </r>
  <r>
    <x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x v="1"/>
    <s v="plays"/>
    <x v="2822"/>
    <d v="2015-03-27T15:24:52"/>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x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x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x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x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d v="2015-10-02T23:00:00"/>
  </r>
  <r>
    <x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d v="2016-06-02T10:25:18"/>
  </r>
  <r>
    <x v="2830"/>
    <s v="Nakhtik and Avalon"/>
    <s v="Avalon is a new South African Township play and Nakhtik is a  danced political lecture."/>
    <n v="3000"/>
    <n v="3000"/>
    <x v="0"/>
    <s v="US"/>
    <s v="USD"/>
    <n v="1399867140"/>
    <n v="1398802148"/>
    <b v="0"/>
    <x v="202"/>
    <b v="1"/>
    <s v="theater/plays"/>
    <n v="1"/>
    <n v="272.72727272727275"/>
    <x v="1"/>
    <s v="plays"/>
    <x v="2830"/>
    <d v="2014-05-12T03:59:00"/>
  </r>
  <r>
    <x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x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x v="2833"/>
    <s v="Star Man Rocket Man"/>
    <s v="A new play about exploring outer space"/>
    <n v="2700"/>
    <n v="2923"/>
    <x v="0"/>
    <s v="US"/>
    <s v="USD"/>
    <n v="1444528800"/>
    <n v="1442804633"/>
    <b v="0"/>
    <x v="2"/>
    <b v="1"/>
    <s v="theater/plays"/>
    <n v="1.0825925925925926"/>
    <n v="83.51428571428572"/>
    <x v="1"/>
    <s v="plays"/>
    <x v="2833"/>
    <d v="2015-10-11T02:00:00"/>
  </r>
  <r>
    <x v="2834"/>
    <s v="Thank You For Smoking"/>
    <s v="Thank You For Smoking. A play about love, 5 trillion cigarettes and how the Flintstones earned the tobacco industry millions."/>
    <n v="800"/>
    <n v="1360"/>
    <x v="0"/>
    <s v="GB"/>
    <s v="GBP"/>
    <n v="1422658930"/>
    <n v="1421362930"/>
    <b v="0"/>
    <x v="64"/>
    <b v="1"/>
    <s v="theater/plays"/>
    <n v="1.7"/>
    <n v="64.761904761904759"/>
    <x v="1"/>
    <s v="plays"/>
    <x v="2834"/>
    <d v="2015-01-30T23:02:10"/>
  </r>
  <r>
    <x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d v="2015-12-09T22:48:04"/>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x v="2841"/>
    <s v="The Dead Loss"/>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x v="2842"/>
    <s v="HIDDEN: The FCO Plays"/>
    <s v="A play performed at the FCO Global Summit on the Preventing Sexual Violence Initiative, hosted by William Hague and Angelina Jolie"/>
    <n v="1500"/>
    <n v="0"/>
    <x v="2"/>
    <s v="GB"/>
    <s v="GBP"/>
    <n v="1403348400"/>
    <n v="1401058295"/>
    <b v="0"/>
    <x v="78"/>
    <b v="0"/>
    <s v="theater/plays"/>
    <n v="0"/>
    <s v="No Backers"/>
    <x v="1"/>
    <s v="plays"/>
    <x v="2842"/>
    <d v="2014-06-21T11:00:00"/>
  </r>
  <r>
    <x v="2843"/>
    <s v="Summer Adaptation of Fallen Angels"/>
    <s v="We're high school students directing a film adaptation of the play, Fallen Angels, written by NoÃ«l Coward and set in the 1920's."/>
    <n v="1200"/>
    <n v="0"/>
    <x v="2"/>
    <s v="US"/>
    <s v="USD"/>
    <n v="1465790400"/>
    <n v="1462210950"/>
    <b v="0"/>
    <x v="78"/>
    <b v="0"/>
    <s v="theater/plays"/>
    <n v="0"/>
    <s v="No Backers"/>
    <x v="1"/>
    <s v="plays"/>
    <x v="2843"/>
    <d v="2016-06-13T04:00:00"/>
  </r>
  <r>
    <x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x v="1"/>
    <s v="plays"/>
    <x v="2844"/>
    <d v="2017-01-04T13:06:20"/>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x v="1"/>
    <s v="plays"/>
    <x v="2845"/>
    <d v="2015-06-08T00:23:53"/>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s v="No Backers"/>
    <x v="1"/>
    <s v="plays"/>
    <x v="2846"/>
    <d v="2015-05-29T16:36:34"/>
  </r>
  <r>
    <x v="2847"/>
    <s v="COLOR ME"/>
    <s v="Dark secrets come to light when Mariah meets Stella. They find a way to face the south's largest elephant in the room: RACISM."/>
    <n v="2000"/>
    <n v="0"/>
    <x v="2"/>
    <s v="US"/>
    <s v="USD"/>
    <n v="1464031265"/>
    <n v="1458847265"/>
    <b v="0"/>
    <x v="78"/>
    <b v="0"/>
    <s v="theater/plays"/>
    <n v="0"/>
    <s v="No Backers"/>
    <x v="1"/>
    <s v="plays"/>
    <x v="2847"/>
    <d v="2016-05-23T19:21:05"/>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d v="2015-05-29T15:34:19"/>
  </r>
  <r>
    <x v="2849"/>
    <s v="100, Acre Wood"/>
    <s v="NonSens!cal tackles the struggles of four people with mental health issues/disorders inspired by A.A Milne's Winnie the Pooh"/>
    <n v="500"/>
    <n v="5"/>
    <x v="2"/>
    <s v="GB"/>
    <s v="GBP"/>
    <n v="1461406600"/>
    <n v="1458814600"/>
    <b v="0"/>
    <x v="29"/>
    <b v="0"/>
    <s v="theater/plays"/>
    <n v="0.01"/>
    <n v="5"/>
    <x v="1"/>
    <s v="plays"/>
    <x v="2849"/>
    <d v="2016-04-23T10:16:40"/>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d v="2014-09-06T00:10:11"/>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s v="No Backers"/>
    <x v="1"/>
    <s v="plays"/>
    <x v="2851"/>
    <d v="2016-01-29T23:17:00"/>
  </r>
  <r>
    <x v="2852"/>
    <s v="Freedom Train"/>
    <s v="Just one time back to the past on the Freedom Train will open your eyes and your lives will never ever be the same!"/>
    <n v="5000"/>
    <n v="95"/>
    <x v="2"/>
    <s v="US"/>
    <s v="USD"/>
    <n v="1403312703"/>
    <n v="1400720703"/>
    <b v="0"/>
    <x v="79"/>
    <b v="0"/>
    <s v="theater/plays"/>
    <n v="1.9E-2"/>
    <n v="15.833333333333334"/>
    <x v="1"/>
    <s v="plays"/>
    <x v="2852"/>
    <d v="2014-06-21T01:05:03"/>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s v="No Backers"/>
    <x v="1"/>
    <s v="plays"/>
    <x v="2853"/>
    <d v="2014-09-14T04:34:57"/>
  </r>
  <r>
    <x v="2854"/>
    <s v="Ultimate Political Selfie!"/>
    <s v="Almost Random Theatre's play about a candidate - with no policies - who is seeking election in May 2015"/>
    <n v="1000"/>
    <n v="417"/>
    <x v="2"/>
    <s v="GB"/>
    <s v="GBP"/>
    <n v="1431018719"/>
    <n v="1429290719"/>
    <b v="0"/>
    <x v="25"/>
    <b v="0"/>
    <s v="theater/plays"/>
    <n v="0.41699999999999998"/>
    <n v="29.785714285714285"/>
    <x v="1"/>
    <s v="plays"/>
    <x v="2854"/>
    <d v="2015-05-07T17:11:59"/>
  </r>
  <r>
    <x v="2855"/>
    <s v="STAGE READING for TETCNY"/>
    <s v="Raising funds to have a private stage reading for an upcoming play from THE ENSEMBLE THEATRE COMPANY OF NEW YORK (www.tetcny.org)"/>
    <n v="600"/>
    <n v="300"/>
    <x v="2"/>
    <s v="US"/>
    <s v="USD"/>
    <n v="1454110440"/>
    <n v="1451607071"/>
    <b v="0"/>
    <x v="81"/>
    <b v="0"/>
    <s v="theater/plays"/>
    <n v="0.5"/>
    <n v="60"/>
    <x v="1"/>
    <s v="plays"/>
    <x v="2855"/>
    <d v="2016-01-29T23:34:00"/>
  </r>
  <r>
    <x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d v="2015-08-08T21:34:00"/>
  </r>
  <r>
    <x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x v="1"/>
    <s v="plays"/>
    <x v="2857"/>
    <d v="2017-02-20T18:00:00"/>
  </r>
  <r>
    <x v="2858"/>
    <s v="Gay Party Superposh 'Winter Wonderland'"/>
    <s v="Een Gay Party in het centrum van Amersfoort. _x000a_Een geweldige avond uit, met een show, optredens en DJ's."/>
    <n v="1000"/>
    <n v="0"/>
    <x v="2"/>
    <s v="NL"/>
    <s v="EUR"/>
    <n v="1417778880"/>
    <n v="1415711095"/>
    <b v="0"/>
    <x v="78"/>
    <b v="0"/>
    <s v="theater/plays"/>
    <n v="0"/>
    <s v="No Backers"/>
    <x v="1"/>
    <s v="plays"/>
    <x v="2858"/>
    <d v="2014-12-05T11:28:00"/>
  </r>
  <r>
    <x v="2859"/>
    <s v="Grover Theatre Company (GTC)"/>
    <s v="A theatre company that will create works to inspire young people and get everyone involved."/>
    <n v="2000"/>
    <n v="35"/>
    <x v="2"/>
    <s v="AU"/>
    <s v="AUD"/>
    <n v="1444984904"/>
    <n v="1439800904"/>
    <b v="0"/>
    <x v="29"/>
    <b v="0"/>
    <s v="theater/plays"/>
    <n v="1.7500000000000002E-2"/>
    <n v="35"/>
    <x v="1"/>
    <s v="plays"/>
    <x v="2859"/>
    <d v="2015-10-16T08:41:44"/>
  </r>
  <r>
    <x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d v="2016-06-19T19:12:56"/>
  </r>
  <r>
    <x v="2861"/>
    <s v="Julius Caesar"/>
    <s v="The University of Queensland Drama Production Course is putting on an adaptation of William Shakespeares Julius Caesar"/>
    <n v="250"/>
    <n v="80"/>
    <x v="2"/>
    <s v="AU"/>
    <s v="AUD"/>
    <n v="1443103848"/>
    <n v="1441894248"/>
    <b v="0"/>
    <x v="83"/>
    <b v="0"/>
    <s v="theater/plays"/>
    <n v="0.32"/>
    <n v="26.666666666666668"/>
    <x v="1"/>
    <s v="plays"/>
    <x v="2861"/>
    <d v="2015-09-24T14:10:48"/>
  </r>
  <r>
    <x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d v="2014-06-24T18:57:09"/>
  </r>
  <r>
    <x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x v="2864"/>
    <s v="'Haunting Julia' by Alan Ayckbourn"/>
    <s v="Accessible, original theatre for all!"/>
    <n v="2500"/>
    <n v="40"/>
    <x v="2"/>
    <s v="GB"/>
    <s v="GBP"/>
    <n v="1437139080"/>
    <n v="1434552207"/>
    <b v="0"/>
    <x v="83"/>
    <b v="0"/>
    <s v="theater/plays"/>
    <n v="1.6E-2"/>
    <n v="13.333333333333334"/>
    <x v="1"/>
    <s v="plays"/>
    <x v="2864"/>
    <d v="2015-07-17T13:18:00"/>
  </r>
  <r>
    <x v="2865"/>
    <s v="FRINGE 2015 by YER Productions"/>
    <s v="Prepare to be Swept Away. Three short plays from three master playwrights; LANDFALL, SNIPER and DANGERS of TOBACCO!"/>
    <n v="2888"/>
    <n v="0"/>
    <x v="2"/>
    <s v="US"/>
    <s v="USD"/>
    <n v="1420512259"/>
    <n v="1415328259"/>
    <b v="0"/>
    <x v="78"/>
    <b v="0"/>
    <s v="theater/plays"/>
    <n v="0"/>
    <s v="No Backers"/>
    <x v="1"/>
    <s v="plays"/>
    <x v="2865"/>
    <d v="2015-01-06T02:44:19"/>
  </r>
  <r>
    <x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x v="2867"/>
    <s v="A Midsummer Night's Dream"/>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x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d v="2016-10-05T19:50:54"/>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d v="2016-07-19T14:14:41"/>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x v="1"/>
    <s v="plays"/>
    <x v="2870"/>
    <d v="2014-05-17T04:32:45"/>
  </r>
  <r>
    <x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x v="1"/>
    <s v="plays"/>
    <x v="2871"/>
    <d v="2014-12-21T17:43:33"/>
  </r>
  <r>
    <x v="2872"/>
    <s v="Loud Arts"/>
    <s v="Local Theatre group in Loudoun County, Virginia. Looking for funds to start producing shows!"/>
    <n v="3000"/>
    <n v="0"/>
    <x v="2"/>
    <s v="US"/>
    <s v="USD"/>
    <n v="1434768438"/>
    <n v="1429584438"/>
    <b v="0"/>
    <x v="78"/>
    <b v="0"/>
    <s v="theater/plays"/>
    <n v="0"/>
    <s v="No Backers"/>
    <x v="1"/>
    <s v="plays"/>
    <x v="2872"/>
    <d v="2015-06-20T02:47:18"/>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d v="2015-01-28T19:37:11"/>
  </r>
  <r>
    <x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d v="2017-01-17T20:16:26"/>
  </r>
  <r>
    <x v="2875"/>
    <s v="Right Tracey!"/>
    <s v="Play about Tracey a gay man trapped in his room by his Bible thumping mother. He finds love but the room can not keep the love alive."/>
    <n v="20000"/>
    <n v="7"/>
    <x v="2"/>
    <s v="US"/>
    <s v="USD"/>
    <n v="1462417493"/>
    <n v="1459825493"/>
    <b v="0"/>
    <x v="83"/>
    <b v="0"/>
    <s v="theater/plays"/>
    <n v="3.5E-4"/>
    <n v="2.3333333333333335"/>
    <x v="1"/>
    <s v="plays"/>
    <x v="2875"/>
    <d v="2016-05-05T03:04:53"/>
  </r>
  <r>
    <x v="2876"/>
    <s v="The Sins of Bad People  Urban Stage Play"/>
    <s v="Charlotte NC playwright looking to showcase a series of three stage plays.  Plays are funny, completed and ready to run!"/>
    <n v="150000"/>
    <n v="0"/>
    <x v="2"/>
    <s v="US"/>
    <s v="USD"/>
    <n v="1437069079"/>
    <n v="1434477079"/>
    <b v="0"/>
    <x v="78"/>
    <b v="0"/>
    <s v="theater/plays"/>
    <n v="0"/>
    <s v="No Backers"/>
    <x v="1"/>
    <s v="plays"/>
    <x v="2876"/>
    <d v="2015-07-16T17:51:19"/>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d v="2016-11-30T17:00:00"/>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x v="2879"/>
    <s v="Girls, Ladies and Women - A Gospel Drama"/>
    <s v="She that fines a husband? Wait, is that right? Girl... you better check yourself, before you wreck yourself!"/>
    <n v="11200"/>
    <n v="29"/>
    <x v="2"/>
    <s v="US"/>
    <s v="USD"/>
    <n v="1453310661"/>
    <n v="1450718661"/>
    <b v="0"/>
    <x v="29"/>
    <b v="0"/>
    <s v="theater/plays"/>
    <n v="2.5892857142857141E-3"/>
    <n v="29"/>
    <x v="1"/>
    <s v="plays"/>
    <x v="2879"/>
    <d v="2016-01-20T17:24:21"/>
  </r>
  <r>
    <x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d v="2015-08-20T17:05:00"/>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s v="No Backers"/>
    <x v="1"/>
    <s v="plays"/>
    <x v="2881"/>
    <d v="2014-12-03T15:20:36"/>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x v="2884"/>
    <s v="The Lizard King, a play by Jay Jeff Jones"/>
    <s v="Come explore the dream world of Jim Morrison, rock singer, mystic, poet, shaman."/>
    <n v="45000"/>
    <n v="185"/>
    <x v="2"/>
    <s v="US"/>
    <s v="USD"/>
    <n v="1417800435"/>
    <n v="1415208435"/>
    <b v="0"/>
    <x v="80"/>
    <b v="0"/>
    <s v="theater/plays"/>
    <n v="4.1111111111111114E-3"/>
    <n v="46.25"/>
    <x v="1"/>
    <s v="plays"/>
    <x v="2884"/>
    <d v="2014-12-05T17:27:15"/>
  </r>
  <r>
    <x v="2885"/>
    <s v="The Wedding"/>
    <s v="An historic and proud work of Polish nationalistic literature performed on stage."/>
    <n v="400"/>
    <n v="130"/>
    <x v="2"/>
    <s v="US"/>
    <s v="USD"/>
    <n v="1426294201"/>
    <n v="1423705801"/>
    <b v="0"/>
    <x v="81"/>
    <b v="0"/>
    <s v="theater/plays"/>
    <n v="0.32500000000000001"/>
    <n v="26"/>
    <x v="1"/>
    <s v="plays"/>
    <x v="2885"/>
    <d v="2015-03-14T00:50:01"/>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d v="2015-01-11T10:15:24"/>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s v="No Backers"/>
    <x v="1"/>
    <s v="plays"/>
    <x v="2888"/>
    <d v="2014-10-18T04:59:00"/>
  </r>
  <r>
    <x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x v="1"/>
    <s v="plays"/>
    <x v="2889"/>
    <d v="2014-08-29T20:43:05"/>
  </r>
  <r>
    <x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x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x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d v="2014-08-25T21:00:00"/>
  </r>
  <r>
    <x v="2893"/>
    <s v="REDISCOVERING KIA THE PLAY"/>
    <s v="Fundraising for REDISCOVERING KIA THE PLAY"/>
    <n v="5000"/>
    <n v="25"/>
    <x v="2"/>
    <s v="US"/>
    <s v="USD"/>
    <n v="1420768800"/>
    <n v="1415644395"/>
    <b v="0"/>
    <x v="84"/>
    <b v="0"/>
    <s v="theater/plays"/>
    <n v="5.0000000000000001E-3"/>
    <n v="12.5"/>
    <x v="1"/>
    <s v="plays"/>
    <x v="2893"/>
    <d v="2015-01-09T02:00:00"/>
  </r>
  <r>
    <x v="2894"/>
    <s v="How Could You Do This To Me (The Stage Play)"/>
    <s v="This Is A Story About A Woman A Man And A Woman"/>
    <n v="50000"/>
    <n v="0"/>
    <x v="2"/>
    <s v="US"/>
    <s v="USD"/>
    <n v="1428100815"/>
    <n v="1422920415"/>
    <b v="0"/>
    <x v="78"/>
    <b v="0"/>
    <s v="theater/plays"/>
    <n v="0"/>
    <s v="No Backers"/>
    <x v="1"/>
    <s v="plays"/>
    <x v="2894"/>
    <d v="2015-04-03T22:40:15"/>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x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x v="1"/>
    <s v="plays"/>
    <x v="2896"/>
    <d v="2016-12-12T06:00:00"/>
  </r>
  <r>
    <x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d v="2015-10-11T15:29:05"/>
  </r>
  <r>
    <x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d v="2015-10-31T15:57:33"/>
  </r>
  <r>
    <x v="2899"/>
    <s v="The Esoteric Camgirl"/>
    <s v="Sex, intrigue, lust, &amp; love; follow the lives of two individuals as their romance turns from innocent online flirting to something more"/>
    <n v="10000"/>
    <n v="0"/>
    <x v="2"/>
    <s v="US"/>
    <s v="USD"/>
    <n v="1469325158"/>
    <n v="1464141158"/>
    <b v="0"/>
    <x v="78"/>
    <b v="0"/>
    <s v="theater/plays"/>
    <n v="0"/>
    <s v="No Backers"/>
    <x v="1"/>
    <s v="plays"/>
    <x v="2899"/>
    <d v="2016-07-24T01:52:38"/>
  </r>
  <r>
    <x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d v="2014-08-09T05:37:12"/>
  </r>
  <r>
    <x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x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x v="1"/>
    <s v="plays"/>
    <x v="2902"/>
    <d v="2015-08-24T10:33:16"/>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x v="2904"/>
    <s v="The Love Shack"/>
    <s v="A Tequila slammer with a slice of Tarantino, a line of the London Fringe scene and a shot of â€œBreaking Badâ€. New Writing."/>
    <n v="1500"/>
    <n v="75"/>
    <x v="2"/>
    <s v="GB"/>
    <s v="GBP"/>
    <n v="1415534400"/>
    <n v="1414538031"/>
    <b v="0"/>
    <x v="80"/>
    <b v="0"/>
    <s v="theater/plays"/>
    <n v="0.05"/>
    <n v="18.75"/>
    <x v="1"/>
    <s v="plays"/>
    <x v="2904"/>
    <d v="2014-11-09T12:00:00"/>
  </r>
  <r>
    <x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x v="1"/>
    <s v="plays"/>
    <x v="2905"/>
    <d v="2016-09-07T01:21:53"/>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d v="2015-08-01T01:00:00"/>
  </r>
  <r>
    <x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d v="2014-11-25T19:46:00"/>
  </r>
  <r>
    <x v="2910"/>
    <s v="Strive"/>
    <s v="Free drama, dance and singing workshops for disadvantaged young people to inspire, create and help them follow their dreams."/>
    <n v="30000"/>
    <n v="1"/>
    <x v="2"/>
    <s v="GB"/>
    <s v="GBP"/>
    <n v="1434139887"/>
    <n v="1428955887"/>
    <b v="0"/>
    <x v="29"/>
    <b v="0"/>
    <s v="theater/plays"/>
    <n v="3.3333333333333335E-5"/>
    <n v="1"/>
    <x v="1"/>
    <s v="plays"/>
    <x v="2910"/>
    <d v="2015-06-12T20:11:27"/>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d v="2015-06-27T18:27:06"/>
  </r>
  <r>
    <x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d v="2016-01-15T03:09:34"/>
  </r>
  <r>
    <x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x v="2914"/>
    <s v="Hercules the Panto"/>
    <s v="Hercules must complete four challenges in order to meet the father he never knew"/>
    <n v="25000"/>
    <n v="1"/>
    <x v="2"/>
    <s v="GB"/>
    <s v="GBP"/>
    <n v="1426365994"/>
    <n v="1421185594"/>
    <b v="0"/>
    <x v="29"/>
    <b v="0"/>
    <s v="theater/plays"/>
    <n v="4.0000000000000003E-5"/>
    <n v="1"/>
    <x v="1"/>
    <s v="plays"/>
    <x v="2914"/>
    <d v="2015-03-14T20:46:34"/>
  </r>
  <r>
    <x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x v="1"/>
    <s v="plays"/>
    <x v="2915"/>
    <d v="2016-03-16T08:33:10"/>
  </r>
  <r>
    <x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x v="1"/>
    <s v="plays"/>
    <x v="2916"/>
    <d v="2014-05-19T11:26:29"/>
  </r>
  <r>
    <x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x v="1"/>
    <s v="plays"/>
    <x v="2917"/>
    <d v="2015-09-16T05:37:27"/>
  </r>
  <r>
    <x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x v="2919"/>
    <s v="While the Stars Fall"/>
    <s v="A full staged reading of a new play about a boy who learns how to be happy from the most unexpected person."/>
    <n v="600"/>
    <n v="51"/>
    <x v="2"/>
    <s v="US"/>
    <s v="USD"/>
    <n v="1407250329"/>
    <n v="1404658329"/>
    <b v="0"/>
    <x v="79"/>
    <b v="0"/>
    <s v="theater/plays"/>
    <n v="8.5000000000000006E-2"/>
    <n v="8.5"/>
    <x v="1"/>
    <s v="plays"/>
    <x v="2919"/>
    <d v="2014-08-05T14:52:09"/>
  </r>
  <r>
    <x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d v="2015-03-25T18:01:10"/>
  </r>
  <r>
    <x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x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x v="1"/>
    <s v="musical"/>
    <x v="2922"/>
    <d v="2015-05-18T20:58:47"/>
  </r>
  <r>
    <x v="2923"/>
    <s v="Kaylee's Senior Project"/>
    <s v="Spreading the love of theatre, one step at a time. I would like to produce a reading of one of my favorite musicals"/>
    <n v="300"/>
    <n v="300"/>
    <x v="0"/>
    <s v="US"/>
    <s v="USD"/>
    <n v="1422068400"/>
    <n v="1420774779"/>
    <b v="0"/>
    <x v="73"/>
    <b v="1"/>
    <s v="theater/musical"/>
    <n v="1"/>
    <n v="30"/>
    <x v="1"/>
    <s v="musical"/>
    <x v="2923"/>
    <d v="2015-01-24T03:00:00"/>
  </r>
  <r>
    <x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d v="2014-07-15T05:00:00"/>
  </r>
  <r>
    <x v="2928"/>
    <s v="Music Theatre of Idaho Presents &quot;A Year with Frog and Toad"/>
    <s v="This is a touring production for schools in the Treasure Valley!"/>
    <n v="1000"/>
    <n v="1000"/>
    <x v="0"/>
    <s v="US"/>
    <s v="USD"/>
    <n v="1457135846"/>
    <n v="1454543846"/>
    <b v="0"/>
    <x v="54"/>
    <b v="1"/>
    <s v="theater/musical"/>
    <n v="1"/>
    <n v="41.666666666666664"/>
    <x v="1"/>
    <s v="musical"/>
    <x v="2928"/>
    <d v="2016-03-04T23:57:26"/>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d v="2014-05-25T13:32:38"/>
  </r>
  <r>
    <x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d v="2015-05-07T14:01:04"/>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d v="2015-02-21T11:00:00"/>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d v="2016-06-04T22:57:33"/>
  </r>
  <r>
    <x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x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x v="2937"/>
    <s v="UCAS"/>
    <s v="UCAS is a new British musical premiering at the Edinburgh Fringe Festival 2014."/>
    <n v="1500"/>
    <n v="2000"/>
    <x v="0"/>
    <s v="GB"/>
    <s v="GBP"/>
    <n v="1405249113"/>
    <n v="1402657113"/>
    <b v="0"/>
    <x v="165"/>
    <b v="1"/>
    <s v="theater/musical"/>
    <n v="1.3333333333333333"/>
    <n v="36.363636363636367"/>
    <x v="1"/>
    <s v="musical"/>
    <x v="2937"/>
    <d v="2014-07-13T10:58:33"/>
  </r>
  <r>
    <x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d v="2015-01-30T16:53:34"/>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d v="2014-08-28T01:00:00"/>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x v="1"/>
    <s v="musical"/>
    <x v="2940"/>
    <d v="2015-01-18T18:33:38"/>
  </r>
  <r>
    <x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d v="2015-03-01T23:02:35"/>
  </r>
  <r>
    <x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d v="2015-12-16T20:18:00"/>
  </r>
  <r>
    <x v="2943"/>
    <s v="BlackSpace: Urban Performance Arts Collective"/>
    <s v="Building a Resource Network and Funding Capacity to support, empower and promote Afrocentric Arts in Metro Columbus"/>
    <n v="3000"/>
    <n v="0"/>
    <x v="2"/>
    <s v="US"/>
    <s v="USD"/>
    <n v="1428894380"/>
    <n v="1426302380"/>
    <b v="0"/>
    <x v="78"/>
    <b v="0"/>
    <s v="theater/spaces"/>
    <n v="0"/>
    <s v="No Backers"/>
    <x v="1"/>
    <s v="spaces"/>
    <x v="2943"/>
    <d v="2015-04-13T03:06:20"/>
  </r>
  <r>
    <x v="2944"/>
    <s v="Guardian Theatre, Arts in Education Theatre"/>
    <s v="Our vision: build and operate a Theater Arts Center for south-central Washington state in Goldendale."/>
    <n v="10000"/>
    <n v="100"/>
    <x v="2"/>
    <s v="US"/>
    <s v="USD"/>
    <n v="1433714198"/>
    <n v="1431122198"/>
    <b v="0"/>
    <x v="29"/>
    <b v="0"/>
    <s v="theater/spaces"/>
    <n v="0.01"/>
    <n v="100"/>
    <x v="1"/>
    <s v="spaces"/>
    <x v="2944"/>
    <d v="2015-06-07T21:56:38"/>
  </r>
  <r>
    <x v="2945"/>
    <s v="A Midsummer Night's Pub"/>
    <s v="Where people that enjoy theater, or just something new can go to have fun and experience varying types of theater in Albuquerque."/>
    <n v="50000"/>
    <n v="0"/>
    <x v="2"/>
    <s v="US"/>
    <s v="USD"/>
    <n v="1432437660"/>
    <n v="1429845660"/>
    <b v="0"/>
    <x v="78"/>
    <b v="0"/>
    <s v="theater/spaces"/>
    <n v="0"/>
    <s v="No Backers"/>
    <x v="1"/>
    <s v="spaces"/>
    <x v="2945"/>
    <d v="2015-05-24T03:21:00"/>
  </r>
  <r>
    <x v="2946"/>
    <s v="Create The Twisted Tree Theatre"/>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d v="2016-11-24T17:11:00"/>
  </r>
  <r>
    <x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d v="2015-06-02T15:34:53"/>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s v="No Backers"/>
    <x v="1"/>
    <s v="spaces"/>
    <x v="2950"/>
    <d v="2016-01-23T08:45:52"/>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d v="2014-10-05T19:16:13"/>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d v="2016-10-17T04:00:00"/>
  </r>
  <r>
    <x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x v="1"/>
    <s v="spaces"/>
    <x v="2953"/>
    <d v="2015-10-08T19:00:21"/>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s v="No Backers"/>
    <x v="1"/>
    <s v="spaces"/>
    <x v="2954"/>
    <d v="2017-03-16T13:00:03"/>
  </r>
  <r>
    <x v="2955"/>
    <s v="A Stage for Stage Door Theater Company (Canceled)"/>
    <s v="Stage Door Theater needs a stage for its current and future productions. Can you help?"/>
    <n v="1200"/>
    <n v="715"/>
    <x v="1"/>
    <s v="US"/>
    <s v="USD"/>
    <n v="1434476849"/>
    <n v="1431884849"/>
    <b v="0"/>
    <x v="202"/>
    <b v="0"/>
    <s v="theater/spaces"/>
    <n v="0.59583333333333333"/>
    <n v="65"/>
    <x v="1"/>
    <s v="spaces"/>
    <x v="2955"/>
    <d v="2015-06-16T17:47:29"/>
  </r>
  <r>
    <x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x v="1"/>
    <s v="spaces"/>
    <x v="2956"/>
    <d v="2016-05-04T23:00:50"/>
  </r>
  <r>
    <x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x v="1"/>
    <s v="spaces"/>
    <x v="2957"/>
    <d v="2015-03-27T23:16:12"/>
  </r>
  <r>
    <x v="2958"/>
    <s v="Uprising Theater (Canceled)"/>
    <s v="Chicago Based Theater Company and Venue Dedicated to Social Justice and Mainstreaming the Palestinian Narrative"/>
    <n v="80000"/>
    <n v="0"/>
    <x v="1"/>
    <s v="US"/>
    <s v="USD"/>
    <n v="1462729317"/>
    <n v="1457548917"/>
    <b v="0"/>
    <x v="78"/>
    <b v="0"/>
    <s v="theater/spaces"/>
    <n v="0"/>
    <s v="No Backers"/>
    <x v="1"/>
    <s v="spaces"/>
    <x v="2958"/>
    <d v="2016-05-08T17:41:57"/>
  </r>
  <r>
    <x v="2959"/>
    <s v="The Bath Theatre Bus (Canceled)"/>
    <s v="A magical, unique, theatre bus which aims to inspire the creative communities around Bath and create unique performance opportunities."/>
    <n v="10000"/>
    <n v="0"/>
    <x v="1"/>
    <s v="GB"/>
    <s v="GBP"/>
    <n v="1465258325"/>
    <n v="1462666325"/>
    <b v="0"/>
    <x v="78"/>
    <b v="0"/>
    <s v="theater/spaces"/>
    <n v="0"/>
    <s v="No Backers"/>
    <x v="1"/>
    <s v="spaces"/>
    <x v="2959"/>
    <d v="2016-06-07T00:12:05"/>
  </r>
  <r>
    <x v="2960"/>
    <s v="Lynnewood Hall Restoration (Canceled)"/>
    <s v="Built in the late 1800's, this 70K sq. feet estate has fallen into disrepair.  Seeking to buy and convert to useful space"/>
    <n v="30000000"/>
    <n v="0"/>
    <x v="1"/>
    <s v="US"/>
    <s v="USD"/>
    <n v="1410459023"/>
    <n v="1407867023"/>
    <b v="0"/>
    <x v="78"/>
    <b v="0"/>
    <s v="theater/spaces"/>
    <n v="0"/>
    <s v="No Backers"/>
    <x v="1"/>
    <s v="spaces"/>
    <x v="2960"/>
    <d v="2014-09-11T18:10:23"/>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x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x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x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x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x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x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x v="1"/>
    <s v="plays"/>
    <x v="2978"/>
    <d v="2014-10-20T05:59:00"/>
  </r>
  <r>
    <x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x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d v="2015-09-23T13:25:56"/>
  </r>
  <r>
    <x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x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x v="1"/>
    <s v="spaces"/>
    <x v="2983"/>
    <d v="2014-11-11T16:10:36"/>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x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x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d v="2016-05-01T11:00:06"/>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d v="2016-10-13T00:00:00"/>
  </r>
  <r>
    <x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x v="1"/>
    <s v="spaces"/>
    <x v="2988"/>
    <d v="2016-06-20T08:41:21"/>
  </r>
  <r>
    <x v="2989"/>
    <s v="Let's Light Up The Gem!"/>
    <s v="Bring the movies back to Bethel, Maine."/>
    <n v="20000"/>
    <n v="35307"/>
    <x v="0"/>
    <s v="US"/>
    <s v="USD"/>
    <n v="1450673940"/>
    <n v="1448756962"/>
    <b v="0"/>
    <x v="487"/>
    <b v="1"/>
    <s v="theater/spaces"/>
    <n v="1.76535"/>
    <n v="96.997252747252745"/>
    <x v="1"/>
    <s v="spaces"/>
    <x v="2989"/>
    <d v="2015-12-21T04:59:00"/>
  </r>
  <r>
    <x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x v="1"/>
    <s v="spaces"/>
    <x v="2990"/>
    <d v="2016-01-07T13:47:00"/>
  </r>
  <r>
    <x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x v="2992"/>
    <s v="Th'underGrounds"/>
    <s v="Creating a non-profit CAFE &amp; VILLAGE COMMONS in SE Portland, in service to Neighbors, Kids, Artists &amp; the Underserved"/>
    <n v="3000"/>
    <n v="3135"/>
    <x v="0"/>
    <s v="US"/>
    <s v="USD"/>
    <n v="1476037510"/>
    <n v="1473445510"/>
    <b v="0"/>
    <x v="31"/>
    <b v="1"/>
    <s v="theater/spaces"/>
    <n v="1.0449999999999999"/>
    <n v="48.984375"/>
    <x v="1"/>
    <s v="spaces"/>
    <x v="2992"/>
    <d v="2016-10-09T18:25:10"/>
  </r>
  <r>
    <x v="2993"/>
    <s v="TRUE WEST: Think, Dog! Productions"/>
    <s v="Help us build the Kitchen from Hell!"/>
    <n v="1000"/>
    <n v="1003"/>
    <x v="0"/>
    <s v="US"/>
    <s v="USD"/>
    <n v="1455998867"/>
    <n v="1453406867"/>
    <b v="0"/>
    <x v="19"/>
    <b v="1"/>
    <s v="theater/spaces"/>
    <n v="1.0029999999999999"/>
    <n v="45.590909090909093"/>
    <x v="1"/>
    <s v="spaces"/>
    <x v="2993"/>
    <d v="2016-02-20T20:07:47"/>
  </r>
  <r>
    <x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x v="1"/>
    <s v="spaces"/>
    <x v="2994"/>
    <d v="2014-10-03T11:29:32"/>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x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d v="2014-06-16T04:25:00"/>
  </r>
  <r>
    <x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x v="3000"/>
    <s v="Voices From The Future"/>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d v="2016-07-13T21:29:42"/>
  </r>
  <r>
    <x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x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x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x v="3007"/>
    <s v="Bethlem"/>
    <s v="Consuite for 2015 CoreCon.  An adventure into insanity."/>
    <n v="600"/>
    <n v="1080"/>
    <x v="0"/>
    <s v="US"/>
    <s v="USD"/>
    <n v="1429938683"/>
    <n v="1428124283"/>
    <b v="0"/>
    <x v="9"/>
    <b v="1"/>
    <s v="theater/spaces"/>
    <n v="1.8"/>
    <n v="54"/>
    <x v="1"/>
    <s v="spaces"/>
    <x v="3007"/>
    <d v="2015-04-25T05:11:23"/>
  </r>
  <r>
    <x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x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x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x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d v="2015-06-21T20:04:09"/>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x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d v="2014-08-20T20:24:03"/>
  </r>
  <r>
    <x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d v="2014-05-27T03:00:00"/>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d v="2016-08-27T22:53:29"/>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d v="2012-10-06T23:51:15"/>
  </r>
  <r>
    <x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x v="1"/>
    <s v="spaces"/>
    <x v="3025"/>
    <d v="2014-05-30T16:00:00"/>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d v="2017-03-03T11:01:32"/>
  </r>
  <r>
    <x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x v="3028"/>
    <s v="A Home for Vegas Theatre Hub"/>
    <s v="We have a space! Help us fill it with a stage, chairs, gear and audiences' laughter!"/>
    <n v="5000"/>
    <n v="8401"/>
    <x v="0"/>
    <s v="US"/>
    <s v="USD"/>
    <n v="1471242025"/>
    <n v="1468650025"/>
    <b v="0"/>
    <x v="221"/>
    <b v="1"/>
    <s v="theater/spaces"/>
    <n v="1.6801999999999999"/>
    <n v="84.858585858585855"/>
    <x v="1"/>
    <s v="spaces"/>
    <x v="3028"/>
    <d v="2016-08-15T06:20:25"/>
  </r>
  <r>
    <x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d v="2014-11-18T04:35:00"/>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d v="2015-09-16T17:56:11"/>
  </r>
  <r>
    <x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d v="2016-10-14T21:10:47"/>
  </r>
  <r>
    <x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x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x v="1"/>
    <s v="spaces"/>
    <x v="3033"/>
    <d v="2016-08-18T02:38:45"/>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x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x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d v="2010-10-02T04:59:00"/>
  </r>
  <r>
    <x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x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d v="2013-12-29T07:59:00"/>
  </r>
  <r>
    <x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x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d v="2014-08-22T03:44:15"/>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d v="2014-09-10T04:52:00"/>
  </r>
  <r>
    <x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x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d v="2014-12-31T21:22:00"/>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x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x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d v="2017-02-08T09:59:05"/>
  </r>
  <r>
    <x v="3052"/>
    <s v="Funding for a new theater facility in Walker Minnesota"/>
    <s v="To let the arts continue in Walker Minnesota We need a performing arts space and art gallery"/>
    <n v="50000"/>
    <n v="75"/>
    <x v="2"/>
    <s v="US"/>
    <s v="USD"/>
    <n v="1432828740"/>
    <n v="1430237094"/>
    <b v="0"/>
    <x v="84"/>
    <b v="0"/>
    <s v="theater/spaces"/>
    <n v="1.5E-3"/>
    <n v="37.5"/>
    <x v="1"/>
    <s v="spaces"/>
    <x v="3052"/>
    <d v="2015-05-28T15:59:00"/>
  </r>
  <r>
    <x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d v="2014-10-02T03:59:00"/>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s v="No Backers"/>
    <x v="1"/>
    <s v="spaces"/>
    <x v="3054"/>
    <d v="2015-03-02T01:04:00"/>
  </r>
  <r>
    <x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x v="1"/>
    <s v="spaces"/>
    <x v="3055"/>
    <d v="2015-01-09T22:59:50"/>
  </r>
  <r>
    <x v="3056"/>
    <s v="Palace Flophouse Theater"/>
    <s v="Looking to establish a communal space for art shows, bands, farmer's markets, environmental education, and traditional skills."/>
    <n v="25000"/>
    <n v="0"/>
    <x v="2"/>
    <s v="US"/>
    <s v="USD"/>
    <n v="1412003784"/>
    <n v="1406819784"/>
    <b v="0"/>
    <x v="78"/>
    <b v="0"/>
    <s v="theater/spaces"/>
    <n v="0"/>
    <s v="No Backers"/>
    <x v="1"/>
    <s v="spaces"/>
    <x v="3056"/>
    <d v="2014-09-29T15:16:24"/>
  </r>
  <r>
    <x v="3057"/>
    <s v="1 World Educational Theme Parks"/>
    <s v="A series of 6 educational theme parks. This project is to fund the plans and 3D designs required to build the first park."/>
    <n v="50000"/>
    <n v="0"/>
    <x v="2"/>
    <s v="GB"/>
    <s v="GBP"/>
    <n v="1459694211"/>
    <n v="1457105811"/>
    <b v="0"/>
    <x v="78"/>
    <b v="0"/>
    <s v="theater/spaces"/>
    <n v="0"/>
    <s v="No Backers"/>
    <x v="1"/>
    <s v="spaces"/>
    <x v="3057"/>
    <d v="2016-04-03T14:36:51"/>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x v="1"/>
    <s v="spaces"/>
    <x v="3058"/>
    <d v="2016-05-20T08:59:00"/>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x v="1"/>
    <s v="spaces"/>
    <x v="3059"/>
    <d v="2014-08-08T22:27:26"/>
  </r>
  <r>
    <x v="3060"/>
    <s v="Save the Roxy Theatre in Bremerton WA"/>
    <s v="Save the historic Roxy theatre in Bremerton WA from being repurposed as office space."/>
    <n v="220000"/>
    <n v="335"/>
    <x v="2"/>
    <s v="US"/>
    <s v="USD"/>
    <n v="1443422134"/>
    <n v="1440830134"/>
    <b v="0"/>
    <x v="79"/>
    <b v="0"/>
    <s v="theater/spaces"/>
    <n v="1.5227272727272728E-3"/>
    <n v="55.833333333333336"/>
    <x v="1"/>
    <s v="spaces"/>
    <x v="3060"/>
    <d v="2015-09-28T06:35:34"/>
  </r>
  <r>
    <x v="3061"/>
    <s v="Help Save Parkway Cinemas!"/>
    <s v="Save a historic Local theater."/>
    <n v="1000000"/>
    <n v="0"/>
    <x v="2"/>
    <s v="US"/>
    <s v="USD"/>
    <n v="1407955748"/>
    <n v="1405363748"/>
    <b v="0"/>
    <x v="78"/>
    <b v="0"/>
    <s v="theater/spaces"/>
    <n v="0"/>
    <s v="No Backers"/>
    <x v="1"/>
    <s v="spaces"/>
    <x v="3061"/>
    <d v="2014-08-13T18:49:08"/>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d v="2015-09-30T18:00:00"/>
  </r>
  <r>
    <x v="3063"/>
    <s v="Spec Haus"/>
    <s v="Members of the local Miami music scene are putting together a venue/creative space in Kendall!"/>
    <n v="3000"/>
    <n v="587"/>
    <x v="2"/>
    <s v="US"/>
    <s v="USD"/>
    <n v="1477174138"/>
    <n v="1474150138"/>
    <b v="0"/>
    <x v="23"/>
    <b v="0"/>
    <s v="theater/spaces"/>
    <n v="0.19566666666666666"/>
    <n v="25.521739130434781"/>
    <x v="1"/>
    <s v="spaces"/>
    <x v="3063"/>
    <d v="2016-10-22T22:08:58"/>
  </r>
  <r>
    <x v="3064"/>
    <s v="Kickstart the Crossroads Community"/>
    <s v="An epicenter for connection, creation and expression of the community."/>
    <n v="75000"/>
    <n v="8471"/>
    <x v="2"/>
    <s v="US"/>
    <s v="USD"/>
    <n v="1448175540"/>
    <n v="1445483246"/>
    <b v="0"/>
    <x v="250"/>
    <b v="0"/>
    <s v="theater/spaces"/>
    <n v="0.11294666666666667"/>
    <n v="117.65277777777777"/>
    <x v="1"/>
    <s v="spaces"/>
    <x v="3064"/>
    <d v="2015-11-22T06:59:00"/>
  </r>
  <r>
    <x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x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d v="2016-07-10T05:28:57"/>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d v="2014-12-14T20:00:34"/>
  </r>
  <r>
    <x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x v="1"/>
    <s v="spaces"/>
    <x v="3070"/>
    <d v="2016-12-07T17:36:09"/>
  </r>
  <r>
    <x v="3071"/>
    <s v="The Echo Theatre 2015"/>
    <s v="Anyone can create. They just need a place and an opportunity. The Echo Theatre (Provo) provides that opportunity."/>
    <n v="12000"/>
    <n v="7173"/>
    <x v="2"/>
    <s v="US"/>
    <s v="USD"/>
    <n v="1429595940"/>
    <n v="1428082481"/>
    <b v="0"/>
    <x v="27"/>
    <b v="0"/>
    <s v="theater/spaces"/>
    <n v="0.59775"/>
    <n v="61.307692307692307"/>
    <x v="1"/>
    <s v="spaces"/>
    <x v="3071"/>
    <d v="2015-04-21T05:59:00"/>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x v="1"/>
    <s v="spaces"/>
    <x v="3072"/>
    <d v="2016-10-30T01:46:00"/>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d v="2015-06-14T19:19:00"/>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d v="2016-03-10T13:42:39"/>
  </r>
  <r>
    <x v="3075"/>
    <s v="The Little MAGIC Theatre"/>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x v="3076"/>
    <s v="10,000 Hours"/>
    <s v="Helping female comedians get in their 10,000 Hours of practice!"/>
    <n v="10000"/>
    <n v="1506"/>
    <x v="2"/>
    <s v="US"/>
    <s v="USD"/>
    <n v="1444405123"/>
    <n v="1439221123"/>
    <b v="0"/>
    <x v="133"/>
    <b v="0"/>
    <s v="theater/spaces"/>
    <n v="0.15060000000000001"/>
    <n v="30.12"/>
    <x v="1"/>
    <s v="spaces"/>
    <x v="3076"/>
    <d v="2015-10-09T15:38:43"/>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d v="2017-03-02T22:57:58"/>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d v="2015-02-26T03:19:55"/>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d v="2015-03-22T16:07:15"/>
  </r>
  <r>
    <x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d v="2014-12-27T01:40:44"/>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d v="2015-09-20T04:21:31"/>
  </r>
  <r>
    <x v="3082"/>
    <s v="Magical Workshop, Magic/Hobby Store"/>
    <s v="Help expand the time of everyones favorite magic store!  It currently limited to 3 days a week. If not for you, then the children!"/>
    <n v="9000"/>
    <n v="0"/>
    <x v="2"/>
    <s v="US"/>
    <s v="USD"/>
    <n v="1447628946"/>
    <n v="1445033346"/>
    <b v="0"/>
    <x v="78"/>
    <b v="0"/>
    <s v="theater/spaces"/>
    <n v="0"/>
    <s v="No Backers"/>
    <x v="1"/>
    <s v="spaces"/>
    <x v="3082"/>
    <d v="2015-11-15T23:09:06"/>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d v="2014-09-01T05:00:00"/>
  </r>
  <r>
    <x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d v="2015-05-05T18:48:00"/>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d v="2015-09-29T21:12:39"/>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d v="2015-08-17T16:05:59"/>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d v="2016-12-21T04:36:30"/>
  </r>
  <r>
    <x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x v="1"/>
    <s v="spaces"/>
    <x v="3088"/>
    <d v="2015-01-08T13:41:00"/>
  </r>
  <r>
    <x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x v="1"/>
    <s v="spaces"/>
    <x v="3089"/>
    <d v="2016-07-09T01:59:00"/>
  </r>
  <r>
    <x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d v="2015-05-01T18:39:05"/>
  </r>
  <r>
    <x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d v="2016-08-14T22:45:43"/>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d v="2015-10-15T22:00:00"/>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d v="2014-06-01T03:59:00"/>
  </r>
  <r>
    <x v="3094"/>
    <s v="Nothing Up My Sleeves Tour: Summer 2016"/>
    <s v="This is a Kickstarter to help with the start up costs for Illusionist, Chris Lengyel's Summer 2016 Tour!"/>
    <n v="100000"/>
    <n v="25"/>
    <x v="2"/>
    <s v="US"/>
    <s v="USD"/>
    <n v="1442775956"/>
    <n v="1437591956"/>
    <b v="0"/>
    <x v="29"/>
    <b v="0"/>
    <s v="theater/spaces"/>
    <n v="2.5000000000000001E-4"/>
    <n v="25"/>
    <x v="1"/>
    <s v="spaces"/>
    <x v="3094"/>
    <d v="2015-09-20T19:05:56"/>
  </r>
  <r>
    <x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x v="1"/>
    <s v="spaces"/>
    <x v="3095"/>
    <d v="2016-08-01T00:36:20"/>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d v="2015-05-20T19:48:46"/>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d v="2016-10-07T14:00:00"/>
  </r>
  <r>
    <x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d v="2016-02-08T00:17:00"/>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d v="2014-10-20T14:56:15"/>
  </r>
  <r>
    <x v="3101"/>
    <s v="Mots Ã‰crits"/>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x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d v="2016-08-23T08:10:18"/>
  </r>
  <r>
    <x v="3103"/>
    <s v="Professional Venue for local artists!!"/>
    <s v="Creating a place for local artists to perform, at substantially less cost for them"/>
    <n v="4100"/>
    <n v="11"/>
    <x v="2"/>
    <s v="US"/>
    <s v="USD"/>
    <n v="1434080706"/>
    <n v="1428896706"/>
    <b v="0"/>
    <x v="84"/>
    <b v="0"/>
    <s v="theater/spaces"/>
    <n v="2.6829268292682929E-3"/>
    <n v="5.5"/>
    <x v="1"/>
    <s v="spaces"/>
    <x v="3103"/>
    <d v="2015-06-12T03:45:06"/>
  </r>
  <r>
    <x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x v="1"/>
    <s v="spaces"/>
    <x v="3104"/>
    <d v="2015-02-03T02:00:00"/>
  </r>
  <r>
    <x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x v="1"/>
    <s v="spaces"/>
    <x v="3105"/>
    <d v="2014-10-19T05:00:00"/>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x v="3107"/>
    <s v="Creating Cabaret"/>
    <s v="When opportunity knocks, we answer!  Help expand the ravishingly talented troupe into a new and exciting market and venue!"/>
    <n v="40000"/>
    <n v="7905"/>
    <x v="2"/>
    <s v="US"/>
    <s v="USD"/>
    <n v="1431372751"/>
    <n v="1430767951"/>
    <b v="0"/>
    <x v="60"/>
    <b v="0"/>
    <s v="theater/spaces"/>
    <n v="0.197625"/>
    <n v="272.58620689655174"/>
    <x v="1"/>
    <s v="spaces"/>
    <x v="3107"/>
    <d v="2015-05-11T19:32:31"/>
  </r>
  <r>
    <x v="3108"/>
    <s v="Funding a home for our Children's Theater"/>
    <s v="We need a permanent home for the theater!"/>
    <n v="50000"/>
    <n v="26"/>
    <x v="2"/>
    <s v="US"/>
    <s v="USD"/>
    <n v="1430234394"/>
    <n v="1425053994"/>
    <b v="0"/>
    <x v="84"/>
    <b v="0"/>
    <s v="theater/spaces"/>
    <n v="5.1999999999999995E-4"/>
    <n v="13"/>
    <x v="1"/>
    <s v="spaces"/>
    <x v="3108"/>
    <d v="2015-04-28T15:19:54"/>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d v="2014-08-28T03:00:10"/>
  </r>
  <r>
    <x v="3110"/>
    <s v="Hip Justice Catmunity Center"/>
    <s v="Cat People Unite! It's time we get a space of our own to relax, socialize and learn! Join the Catmunity!"/>
    <n v="25000"/>
    <n v="10"/>
    <x v="2"/>
    <s v="US"/>
    <s v="USD"/>
    <n v="1487465119"/>
    <n v="1484009119"/>
    <b v="0"/>
    <x v="29"/>
    <b v="0"/>
    <s v="theater/spaces"/>
    <n v="4.0000000000000002E-4"/>
    <n v="10"/>
    <x v="1"/>
    <s v="spaces"/>
    <x v="3110"/>
    <d v="2017-02-19T00:45:19"/>
  </r>
  <r>
    <x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x v="1"/>
    <s v="spaces"/>
    <x v="3111"/>
    <d v="2014-10-04T14:17:00"/>
  </r>
  <r>
    <x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d v="2016-11-01T02:55:34"/>
  </r>
  <r>
    <x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d v="2015-04-17T17:33:02"/>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s v="No Backers"/>
    <x v="1"/>
    <s v="spaces"/>
    <x v="3114"/>
    <d v="2014-09-21T15:10:50"/>
  </r>
  <r>
    <x v="3115"/>
    <s v="spoken word pop-up:"/>
    <s v="We are creating a mobile community devoted to the spreading and sharing of spoken word and other kinds of storytelling."/>
    <n v="10000"/>
    <n v="300"/>
    <x v="2"/>
    <s v="SE"/>
    <s v="SEK"/>
    <n v="1465123427"/>
    <n v="1462531427"/>
    <b v="0"/>
    <x v="29"/>
    <b v="0"/>
    <s v="theater/spaces"/>
    <n v="0.03"/>
    <n v="300"/>
    <x v="1"/>
    <s v="spaces"/>
    <x v="3115"/>
    <d v="2016-06-05T10:43:47"/>
  </r>
  <r>
    <x v="3116"/>
    <s v="CoreCon Asylum"/>
    <s v="Creating a consuite for CoreCon. A focus on the insanity of asylums and early medical practices from history."/>
    <n v="750"/>
    <n v="430"/>
    <x v="2"/>
    <s v="US"/>
    <s v="USD"/>
    <n v="1427890925"/>
    <n v="1426681325"/>
    <b v="0"/>
    <x v="73"/>
    <b v="0"/>
    <s v="theater/spaces"/>
    <n v="0.57333333333333336"/>
    <n v="43"/>
    <x v="1"/>
    <s v="spaces"/>
    <x v="3116"/>
    <d v="2015-04-01T12:22:05"/>
  </r>
  <r>
    <x v="3117"/>
    <s v="Cowes and The Sea"/>
    <s v="Performing Arts workshops, for young people aged 5 -16, exploring how the sea has shaped Cowes as a settlement."/>
    <n v="1000"/>
    <n v="1"/>
    <x v="2"/>
    <s v="GB"/>
    <s v="GBP"/>
    <n v="1464354720"/>
    <n v="1463648360"/>
    <b v="0"/>
    <x v="29"/>
    <b v="0"/>
    <s v="theater/spaces"/>
    <n v="1E-3"/>
    <n v="1"/>
    <x v="1"/>
    <s v="spaces"/>
    <x v="3117"/>
    <d v="2016-05-27T13:12:00"/>
  </r>
  <r>
    <x v="3118"/>
    <s v="Garden Eden, theatre, meeting, culture, music, art"/>
    <s v="a magical place for all kind of people, like a fairytaile in all colours"/>
    <n v="500000"/>
    <n v="1550"/>
    <x v="2"/>
    <s v="SE"/>
    <s v="SEK"/>
    <n v="1467473723"/>
    <n v="1465832123"/>
    <b v="0"/>
    <x v="84"/>
    <b v="0"/>
    <s v="theater/spaces"/>
    <n v="3.0999999999999999E-3"/>
    <n v="775"/>
    <x v="1"/>
    <s v="spaces"/>
    <x v="3118"/>
    <d v="2016-07-02T15:35:23"/>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x v="3120"/>
    <s v="Subtropisch zwemparadijs Tropicana"/>
    <s v="Wij willen Tropicana het subtropisch zwemparadijs van Rotterdam op een nieuwe locatie gaan bouwen."/>
    <n v="1300000"/>
    <n v="128"/>
    <x v="2"/>
    <s v="NL"/>
    <s v="EUR"/>
    <n v="1462484196"/>
    <n v="1457303796"/>
    <b v="0"/>
    <x v="73"/>
    <b v="0"/>
    <s v="theater/spaces"/>
    <n v="9.8461538461538464E-5"/>
    <n v="12.8"/>
    <x v="1"/>
    <s v="spaces"/>
    <x v="3120"/>
    <d v="2016-05-05T21:36:36"/>
  </r>
  <r>
    <x v="3121"/>
    <s v="Ant Farm Theatre Project (Canceled)"/>
    <s v="I going to build a theatre for a local ant farm so that Ants can put on their theatre productions."/>
    <n v="1500"/>
    <n v="10"/>
    <x v="1"/>
    <s v="CA"/>
    <s v="CAD"/>
    <n v="1411748335"/>
    <n v="1406564335"/>
    <b v="0"/>
    <x v="29"/>
    <b v="0"/>
    <s v="theater/spaces"/>
    <n v="6.6666666666666671E-3"/>
    <n v="10"/>
    <x v="1"/>
    <s v="spaces"/>
    <x v="3121"/>
    <d v="2014-09-26T16:18:55"/>
  </r>
  <r>
    <x v="3122"/>
    <s v="be back soon (Canceled)"/>
    <s v="cancelled until further notice"/>
    <n v="199"/>
    <n v="116"/>
    <x v="1"/>
    <s v="US"/>
    <s v="USD"/>
    <n v="1478733732"/>
    <n v="1478298132"/>
    <b v="0"/>
    <x v="84"/>
    <b v="0"/>
    <s v="theater/spaces"/>
    <n v="0.58291457286432158"/>
    <n v="58"/>
    <x v="1"/>
    <s v="spaces"/>
    <x v="3122"/>
    <d v="2016-11-09T23:22:12"/>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d v="2016-07-09T23:49:58"/>
  </r>
  <r>
    <x v="3124"/>
    <s v="Theater &amp; Arts &amp; Day Care (Canceled)"/>
    <s v="A place where kids/ teens' dreams come true, and one finds there home without sparkly red shoes!"/>
    <n v="800000"/>
    <n v="26"/>
    <x v="1"/>
    <s v="US"/>
    <s v="USD"/>
    <n v="1422902601"/>
    <n v="1417718601"/>
    <b v="0"/>
    <x v="80"/>
    <b v="0"/>
    <s v="theater/spaces"/>
    <n v="3.2499999999999997E-5"/>
    <n v="6.5"/>
    <x v="1"/>
    <s v="spaces"/>
    <x v="3124"/>
    <d v="2015-02-02T18:43:21"/>
  </r>
  <r>
    <x v="3125"/>
    <s v="N/A (Canceled)"/>
    <s v="N/A"/>
    <n v="1500000"/>
    <n v="0"/>
    <x v="1"/>
    <s v="US"/>
    <s v="USD"/>
    <n v="1452142672"/>
    <n v="1449550672"/>
    <b v="0"/>
    <x v="78"/>
    <b v="0"/>
    <s v="theater/spaces"/>
    <n v="0"/>
    <s v="No Backers"/>
    <x v="1"/>
    <s v="spaces"/>
    <x v="3125"/>
    <d v="2016-01-07T04:57:52"/>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d v="2016-03-27T23:26:02"/>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s v="No Backers"/>
    <x v="1"/>
    <s v="spaces"/>
    <x v="3127"/>
    <d v="2015-03-01T20:33:49"/>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x v="3130"/>
    <s v="MEDEA | A New Vision"/>
    <s v="A shockingly relevant modern take on a 2,000-year-old tragedy that confronts current gender politics."/>
    <n v="10000"/>
    <n v="375"/>
    <x v="3"/>
    <s v="US"/>
    <s v="USD"/>
    <n v="1492145940"/>
    <n v="1489504916"/>
    <b v="0"/>
    <x v="80"/>
    <b v="0"/>
    <s v="theater/plays"/>
    <n v="3.7499999999999999E-2"/>
    <n v="93.75"/>
    <x v="1"/>
    <s v="plays"/>
    <x v="3130"/>
    <d v="2017-04-14T04:59:00"/>
  </r>
  <r>
    <x v="3131"/>
    <s v="SNAKE EYES"/>
    <s v="A Staged Reading of &quot;Snake Eyes,&quot; a new play by Alex Rafala"/>
    <n v="4100"/>
    <n v="645"/>
    <x v="3"/>
    <s v="US"/>
    <s v="USD"/>
    <n v="1491656045"/>
    <n v="1489067645"/>
    <b v="0"/>
    <x v="8"/>
    <b v="0"/>
    <s v="theater/plays"/>
    <n v="0.15731707317073171"/>
    <n v="53.75"/>
    <x v="1"/>
    <s v="plays"/>
    <x v="3131"/>
    <d v="2017-04-08T12:54:05"/>
  </r>
  <r>
    <x v="3132"/>
    <s v="A Bite of a Snake Play"/>
    <s v="Smells Like Money, Drips Like Honey, Taste Like Mocha, Better Run AWAY"/>
    <n v="30000"/>
    <n v="10"/>
    <x v="3"/>
    <s v="US"/>
    <s v="USD"/>
    <n v="1492759460"/>
    <n v="1487579060"/>
    <b v="0"/>
    <x v="29"/>
    <b v="0"/>
    <s v="theater/plays"/>
    <n v="3.3333333333333332E-4"/>
    <n v="10"/>
    <x v="1"/>
    <s v="plays"/>
    <x v="3132"/>
    <d v="2017-04-21T07:24:20"/>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d v="2017-04-04T03:38:41"/>
  </r>
  <r>
    <x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x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x v="1"/>
    <s v="plays"/>
    <x v="3137"/>
    <d v="2017-05-03T19:12:00"/>
  </r>
  <r>
    <x v="3138"/>
    <s v="Our Country's Good"/>
    <s v="A UWE Drama Society adaptation of Timberlake Wertenbaker's play. Funding needed for costumes/props to make the show a success. Thanks."/>
    <n v="200"/>
    <n v="0"/>
    <x v="3"/>
    <s v="GB"/>
    <s v="GBP"/>
    <n v="1491233407"/>
    <n v="1489591807"/>
    <b v="0"/>
    <x v="78"/>
    <b v="0"/>
    <s v="theater/plays"/>
    <n v="0"/>
    <s v="No Backers"/>
    <x v="1"/>
    <s v="plays"/>
    <x v="3138"/>
    <d v="2017-04-03T15:30:07"/>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x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x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x v="1"/>
    <s v="plays"/>
    <x v="3142"/>
    <d v="2017-03-19T11:18:59"/>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s v="No Backers"/>
    <x v="1"/>
    <s v="plays"/>
    <x v="3143"/>
    <d v="2017-04-09T08:35:56"/>
  </r>
  <r>
    <x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d v="2017-03-19T06:00:00"/>
  </r>
  <r>
    <x v="3145"/>
    <s v="Arlington's 1st Dinner Theatre"/>
    <s v="Dominion Theatre Company is the first community dinner theatre  to be established in Arlington TX."/>
    <n v="25000"/>
    <n v="0"/>
    <x v="3"/>
    <s v="US"/>
    <s v="USD"/>
    <n v="1490659134"/>
    <n v="1485478734"/>
    <b v="0"/>
    <x v="78"/>
    <b v="0"/>
    <s v="theater/plays"/>
    <n v="0"/>
    <s v="No Backers"/>
    <x v="1"/>
    <s v="plays"/>
    <x v="3145"/>
    <d v="2017-03-27T23:58:54"/>
  </r>
  <r>
    <x v="3146"/>
    <s v="SoÃ±Ã© una ciudad amurallada"/>
    <s v="Somos... Podemos... Amamos... Nuestra muralla, nuestra utopÃ­a. Que el amor sea el lÃ­mite"/>
    <n v="50000"/>
    <n v="5250"/>
    <x v="3"/>
    <s v="MX"/>
    <s v="MXN"/>
    <n v="1492356166"/>
    <n v="1488471766"/>
    <b v="0"/>
    <x v="8"/>
    <b v="0"/>
    <s v="theater/plays"/>
    <n v="0.105"/>
    <n v="437.5"/>
    <x v="1"/>
    <s v="plays"/>
    <x v="3146"/>
    <d v="2017-04-16T15:22:46"/>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x v="3148"/>
    <s v="The Aurora Project: A Sci-Fi Epic by Bella Poynton"/>
    <s v="Help fund The Aurora Project, an immersive science fiction epic."/>
    <n v="1800"/>
    <n v="2361"/>
    <x v="0"/>
    <s v="US"/>
    <s v="USD"/>
    <n v="1412136000"/>
    <n v="1410278284"/>
    <b v="1"/>
    <x v="7"/>
    <b v="1"/>
    <s v="theater/plays"/>
    <n v="1.3116666666666668"/>
    <n v="41.421052631578945"/>
    <x v="1"/>
    <s v="plays"/>
    <x v="3148"/>
    <d v="2014-10-01T04:00:00"/>
  </r>
  <r>
    <x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x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x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x v="1"/>
    <s v="plays"/>
    <x v="3152"/>
    <d v="2013-11-02T20:49:27"/>
  </r>
  <r>
    <x v="3153"/>
    <s v="Terminator the Second"/>
    <s v="A stage production of Terminator 2: Judgment Day, composed entirely of the words of William Shakespeare"/>
    <n v="3000"/>
    <n v="10067.5"/>
    <x v="0"/>
    <s v="US"/>
    <s v="USD"/>
    <n v="1304225940"/>
    <n v="1301542937"/>
    <b v="1"/>
    <x v="198"/>
    <b v="1"/>
    <s v="theater/plays"/>
    <n v="3.3558333333333334"/>
    <n v="41.773858921161825"/>
    <x v="1"/>
    <s v="plays"/>
    <x v="3153"/>
    <d v="2011-05-01T04:59:00"/>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x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x v="1"/>
    <s v="plays"/>
    <x v="3155"/>
    <d v="2012-12-20T11:58:45"/>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x v="3157"/>
    <s v="Summer FourPlay"/>
    <s v="Four Directors.  Four One Acts.  Four Genres.  For You."/>
    <n v="4000"/>
    <n v="4040"/>
    <x v="0"/>
    <s v="US"/>
    <s v="USD"/>
    <n v="1405746000"/>
    <n v="1404932105"/>
    <b v="1"/>
    <x v="14"/>
    <b v="1"/>
    <s v="theater/plays"/>
    <n v="1.01"/>
    <n v="98.536585365853654"/>
    <x v="1"/>
    <s v="plays"/>
    <x v="3157"/>
    <d v="2014-07-19T05:00:00"/>
  </r>
  <r>
    <x v="3158"/>
    <s v="Nursery Crimes"/>
    <s v="A 40s crime-noir play using nursery rhyme characters."/>
    <n v="5000"/>
    <n v="5700"/>
    <x v="0"/>
    <s v="US"/>
    <s v="USD"/>
    <n v="1374523752"/>
    <n v="1371931752"/>
    <b v="1"/>
    <x v="50"/>
    <b v="1"/>
    <s v="theater/plays"/>
    <n v="1.1399999999999999"/>
    <n v="82.608695652173907"/>
    <x v="1"/>
    <s v="plays"/>
    <x v="3158"/>
    <d v="2013-07-22T20:09:12"/>
  </r>
  <r>
    <x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x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x v="1"/>
    <s v="plays"/>
    <x v="3160"/>
    <d v="2014-08-13T04:59:00"/>
  </r>
  <r>
    <x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d v="2014-10-15T12:52:02"/>
  </r>
  <r>
    <x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d v="2014-07-07T02:00:00"/>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d v="2014-06-09T19:20:15"/>
  </r>
  <r>
    <x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d v="2011-05-03T03:59:00"/>
  </r>
  <r>
    <x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x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x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x v="3169"/>
    <s v="The Window"/>
    <s v="We're bringing The Window to the Cherry Lane Theater in January 2014."/>
    <n v="8000"/>
    <n v="8241"/>
    <x v="0"/>
    <s v="US"/>
    <s v="USD"/>
    <n v="1386910740"/>
    <n v="1384364561"/>
    <b v="1"/>
    <x v="141"/>
    <b v="1"/>
    <s v="theater/plays"/>
    <n v="1.030125"/>
    <n v="100.5"/>
    <x v="1"/>
    <s v="plays"/>
    <x v="3169"/>
    <d v="2013-12-13T04:59:00"/>
  </r>
  <r>
    <x v="3170"/>
    <s v="Ain't She Brave FringeNYC 2014 Project"/>
    <s v="An emotionally-charged journey through the history of black women in America told in reverse."/>
    <n v="2000"/>
    <n v="2245"/>
    <x v="0"/>
    <s v="US"/>
    <s v="USD"/>
    <n v="1404273600"/>
    <n v="1401414944"/>
    <b v="1"/>
    <x v="26"/>
    <b v="1"/>
    <s v="theater/plays"/>
    <n v="1.1225000000000001"/>
    <n v="31.619718309859156"/>
    <x v="1"/>
    <s v="plays"/>
    <x v="3170"/>
    <d v="2014-07-02T04:00:00"/>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d v="2016-05-06T14:35:58"/>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x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x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x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d v="2014-07-16T14:31:15"/>
  </r>
  <r>
    <x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x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x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x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x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x v="1"/>
    <s v="plays"/>
    <x v="3185"/>
    <d v="2014-07-16T23:27:21"/>
  </r>
  <r>
    <x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d v="2015-06-10T09:58:22"/>
  </r>
  <r>
    <x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d v="2015-05-24T08:18:52"/>
  </r>
  <r>
    <x v="3190"/>
    <s v="Call It A Day Productions - THE LIFE"/>
    <s v="Call It A Day Productions is putting on their first full production in December and every little bit helps!"/>
    <n v="4000"/>
    <n v="0"/>
    <x v="2"/>
    <s v="CA"/>
    <s v="CAD"/>
    <n v="1481258275"/>
    <n v="1478662675"/>
    <b v="0"/>
    <x v="78"/>
    <b v="0"/>
    <s v="theater/musical"/>
    <n v="0"/>
    <s v="No Backers"/>
    <x v="1"/>
    <s v="musical"/>
    <x v="3190"/>
    <d v="2016-12-09T04:37:55"/>
  </r>
  <r>
    <x v="3191"/>
    <s v="Decree 770: Europa"/>
    <s v="A brand new musical about the ban of contraception and abortion in Romania and the revolution that ended it all in 1989."/>
    <n v="3750"/>
    <n v="151"/>
    <x v="2"/>
    <s v="US"/>
    <s v="USD"/>
    <n v="1471370869"/>
    <n v="1466186869"/>
    <b v="0"/>
    <x v="80"/>
    <b v="0"/>
    <s v="theater/musical"/>
    <n v="4.0266666666666666E-2"/>
    <n v="37.75"/>
    <x v="1"/>
    <s v="musical"/>
    <x v="3191"/>
    <d v="2016-08-16T18:07:49"/>
  </r>
  <r>
    <x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x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x v="1"/>
    <s v="musical"/>
    <x v="3193"/>
    <d v="2015-02-20T23:14:16"/>
  </r>
  <r>
    <x v="3194"/>
    <s v="P.A.C.K (Performing Arts Camp for Kids)"/>
    <s v="P.A.C.K (Performing Arts Camp for Kids) Musical Theater, Instrumental Music, Vocal Music, Dance, Visual Arts, and Physical Education!"/>
    <n v="11000"/>
    <n v="0"/>
    <x v="2"/>
    <s v="US"/>
    <s v="USD"/>
    <n v="1437960598"/>
    <n v="1435368598"/>
    <b v="0"/>
    <x v="78"/>
    <b v="0"/>
    <s v="theater/musical"/>
    <n v="0"/>
    <s v="No Backers"/>
    <x v="1"/>
    <s v="musical"/>
    <x v="3194"/>
    <d v="2015-07-27T01:29:58"/>
  </r>
  <r>
    <x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d v="2015-02-12T14:15:42"/>
  </r>
  <r>
    <x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x v="3197"/>
    <s v="Mirror, mirror on the wall"/>
    <s v="This years most important stage project for young artists in our region. www.ungespor.no"/>
    <n v="10000"/>
    <n v="1145"/>
    <x v="2"/>
    <s v="NO"/>
    <s v="NOK"/>
    <n v="1423050618"/>
    <n v="1420458618"/>
    <b v="0"/>
    <x v="80"/>
    <b v="0"/>
    <s v="theater/musical"/>
    <n v="0.1145"/>
    <n v="286.25"/>
    <x v="1"/>
    <s v="musical"/>
    <x v="3197"/>
    <d v="2015-02-04T11:50:18"/>
  </r>
  <r>
    <x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d v="2015-02-16T10:11:17"/>
  </r>
  <r>
    <x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x v="1"/>
    <s v="musical"/>
    <x v="3199"/>
    <d v="2014-09-06T21:00:00"/>
  </r>
  <r>
    <x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d v="2016-04-30T05:34:00"/>
  </r>
  <r>
    <x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x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x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x v="1"/>
    <s v="musical"/>
    <x v="3203"/>
    <d v="2015-09-25T23:43:42"/>
  </r>
  <r>
    <x v="3204"/>
    <s v="FaÃ§ade: The Interactive Musical"/>
    <s v="Based on the hit game, Trip and Grace's marriage is falling apart. It's up to the audience to determine the fate of their relationship."/>
    <n v="500"/>
    <n v="0"/>
    <x v="2"/>
    <s v="US"/>
    <s v="USD"/>
    <n v="1437149640"/>
    <n v="1434558479"/>
    <b v="0"/>
    <x v="78"/>
    <b v="0"/>
    <s v="theater/musical"/>
    <n v="0"/>
    <s v="No Backers"/>
    <x v="1"/>
    <s v="musical"/>
    <x v="3204"/>
    <d v="2015-07-17T16:14:00"/>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x v="1"/>
    <s v="musical"/>
    <x v="3205"/>
    <d v="2015-05-01T08:59:32"/>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s v="No Backers"/>
    <x v="1"/>
    <s v="musical"/>
    <x v="3206"/>
    <d v="2015-09-19T06:37:31"/>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d v="2015-04-23T05:40:07"/>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d v="2014-08-15T02:00:00"/>
  </r>
  <r>
    <x v="3212"/>
    <s v="Campo Maldito"/>
    <s v="Help us bring our production of Campo Maldito to New York AND San Francisco!"/>
    <n v="4000"/>
    <n v="5050"/>
    <x v="0"/>
    <s v="US"/>
    <s v="USD"/>
    <n v="1407524751"/>
    <n v="1404932751"/>
    <b v="1"/>
    <x v="225"/>
    <b v="1"/>
    <s v="theater/plays"/>
    <n v="1.2625"/>
    <n v="53.723404255319146"/>
    <x v="1"/>
    <s v="plays"/>
    <x v="3212"/>
    <d v="2014-08-08T19:05:51"/>
  </r>
  <r>
    <x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d v="2015-07-26T18:19:19"/>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x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d v="2015-07-11T14:30:00"/>
  </r>
  <r>
    <x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d v="2014-12-31T00:00:00"/>
  </r>
  <r>
    <x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x v="3220"/>
    <s v="Burners"/>
    <s v="A sci-fi thriller for the stage opening March 10 in Los Angeles."/>
    <n v="15000"/>
    <n v="15126"/>
    <x v="0"/>
    <s v="US"/>
    <s v="USD"/>
    <n v="1489352400"/>
    <n v="1486411204"/>
    <b v="1"/>
    <x v="211"/>
    <b v="1"/>
    <s v="theater/plays"/>
    <n v="1.0084"/>
    <n v="256.37288135593218"/>
    <x v="1"/>
    <s v="plays"/>
    <x v="3220"/>
    <d v="2017-03-12T21:00:00"/>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d v="2015-07-05T16:43:23"/>
  </r>
  <r>
    <x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x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x v="1"/>
    <s v="plays"/>
    <x v="3223"/>
    <d v="2015-08-20T20:02:56"/>
  </r>
  <r>
    <x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x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x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d v="2014-10-01T03:59:00"/>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x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x v="1"/>
    <s v="plays"/>
    <x v="3232"/>
    <d v="2016-05-04T03:59:00"/>
  </r>
  <r>
    <x v="3233"/>
    <s v="64 Squares"/>
    <s v="64 Squares is an autobiographical one-man exploration of the internal chess game played to reconcile relationships."/>
    <n v="5000"/>
    <n v="5940"/>
    <x v="0"/>
    <s v="US"/>
    <s v="USD"/>
    <n v="1488482355"/>
    <n v="1485890355"/>
    <b v="0"/>
    <x v="42"/>
    <b v="1"/>
    <s v="theater/plays"/>
    <n v="1.1879999999999999"/>
    <n v="97.377049180327873"/>
    <x v="1"/>
    <s v="plays"/>
    <x v="3233"/>
    <d v="2017-03-02T19:19:15"/>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d v="2016-07-01T08:20:51"/>
  </r>
  <r>
    <x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x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x v="1"/>
    <s v="plays"/>
    <x v="3237"/>
    <d v="2015-09-29T03:59:00"/>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d v="2017-02-16T23:00:00"/>
  </r>
  <r>
    <x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x v="3242"/>
    <s v="First Day Off in a Long Time by Brian Finkelstein"/>
    <s v="First Day Off in a Long Time is a comedy show...            _x000a_About suicide."/>
    <n v="10000"/>
    <n v="12730.42"/>
    <x v="0"/>
    <s v="US"/>
    <s v="USD"/>
    <n v="1411150092"/>
    <n v="1408558092"/>
    <b v="1"/>
    <x v="275"/>
    <b v="1"/>
    <s v="theater/plays"/>
    <n v="1.273042"/>
    <n v="69.56513661202186"/>
    <x v="1"/>
    <s v="plays"/>
    <x v="3242"/>
    <d v="2014-09-19T18:08:12"/>
  </r>
  <r>
    <x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x v="1"/>
    <s v="plays"/>
    <x v="3243"/>
    <d v="2015-10-09T00:00:00"/>
  </r>
  <r>
    <x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d v="2016-12-01T17:39:42"/>
  </r>
  <r>
    <x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x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x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d v="2014-11-05T18:48:44"/>
  </r>
  <r>
    <x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x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x v="3253"/>
    <s v="EMPATHITRAX, a new play by Ana Nogueira"/>
    <s v="Can you ever truly feel what someone else is feeling?_x000a_Do you want to?"/>
    <n v="20000"/>
    <n v="20365"/>
    <x v="0"/>
    <s v="US"/>
    <s v="USD"/>
    <n v="1473306300"/>
    <n v="1471701028"/>
    <b v="1"/>
    <x v="248"/>
    <b v="1"/>
    <s v="theater/plays"/>
    <n v="1.0182500000000001"/>
    <n v="177.08695652173913"/>
    <x v="1"/>
    <s v="plays"/>
    <x v="3253"/>
    <d v="2016-09-08T03:45:00"/>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d v="2015-03-26T01:03:29"/>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x v="3258"/>
    <s v="Bluebirds by Joe Brondo"/>
    <s v="A guy named Walt steals a book and plans to sell it to get his life on track... until his wife finds out."/>
    <n v="7000"/>
    <n v="7365"/>
    <x v="0"/>
    <s v="US"/>
    <s v="USD"/>
    <n v="1420751861"/>
    <n v="1418159861"/>
    <b v="1"/>
    <x v="11"/>
    <b v="1"/>
    <s v="theater/plays"/>
    <n v="1.052142857142857"/>
    <n v="98.2"/>
    <x v="1"/>
    <s v="plays"/>
    <x v="3258"/>
    <d v="2015-01-08T21:17:41"/>
  </r>
  <r>
    <x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x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x v="1"/>
    <s v="plays"/>
    <x v="3260"/>
    <d v="2015-11-30T17:08:38"/>
  </r>
  <r>
    <x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x v="1"/>
    <s v="plays"/>
    <x v="3261"/>
    <d v="2015-07-16T17:24:36"/>
  </r>
  <r>
    <x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x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x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x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d v="2015-07-17T18:11:00"/>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x v="3271"/>
    <s v="Saxon Court at Southwark Playhouse"/>
    <s v="A razor sharp satire to darken your Christmas."/>
    <n v="1500"/>
    <n v="1950"/>
    <x v="0"/>
    <s v="GB"/>
    <s v="GBP"/>
    <n v="1414927775"/>
    <n v="1412332175"/>
    <b v="1"/>
    <x v="13"/>
    <b v="1"/>
    <s v="theater/plays"/>
    <n v="1.3"/>
    <n v="38.235294117647058"/>
    <x v="1"/>
    <s v="plays"/>
    <x v="3271"/>
    <d v="2014-11-02T11:29:35"/>
  </r>
  <r>
    <x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x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d v="2016-09-14T19:00:00"/>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d v="2016-03-15T21:00:00"/>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d v="2015-02-09T04:30:00"/>
  </r>
  <r>
    <x v="3276"/>
    <s v="We The Astronomers"/>
    <s v="In 2016, KO Theatre presents a world premiere play in Toronto, ON about faith, home, and the secrets we keep from those we love."/>
    <n v="4500"/>
    <n v="5258"/>
    <x v="0"/>
    <s v="CA"/>
    <s v="CAD"/>
    <n v="1459483140"/>
    <n v="1456526879"/>
    <b v="1"/>
    <x v="61"/>
    <b v="1"/>
    <s v="theater/plays"/>
    <n v="1.1684444444444444"/>
    <n v="52.58"/>
    <x v="1"/>
    <s v="plays"/>
    <x v="3276"/>
    <d v="2016-04-01T03:59:00"/>
  </r>
  <r>
    <x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x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x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x v="3285"/>
    <s v="By Morning"/>
    <s v="A new play by Matthew Gasda"/>
    <n v="4999"/>
    <n v="5604"/>
    <x v="0"/>
    <s v="US"/>
    <s v="USD"/>
    <n v="1488258000"/>
    <n v="1485556626"/>
    <b v="0"/>
    <x v="75"/>
    <b v="1"/>
    <s v="theater/plays"/>
    <n v="1.1210242048409682"/>
    <n v="69.18518518518519"/>
    <x v="1"/>
    <s v="plays"/>
    <x v="3285"/>
    <d v="2017-02-28T05:00:00"/>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x v="3287"/>
    <s v="Three Things: Stories About Life"/>
    <s v="An inspirational one-man play about crisis, community, and the search for wholeness."/>
    <n v="2500"/>
    <n v="2500"/>
    <x v="0"/>
    <s v="CA"/>
    <s v="CAD"/>
    <n v="1448733628"/>
    <n v="1446573628"/>
    <b v="0"/>
    <x v="69"/>
    <b v="1"/>
    <s v="theater/plays"/>
    <n v="1"/>
    <n v="73.529411764705884"/>
    <x v="1"/>
    <s v="plays"/>
    <x v="3287"/>
    <d v="2015-11-28T18:00:28"/>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d v="2016-06-20T23:00:00"/>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d v="2017-02-20T08:50:02"/>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x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x v="1"/>
    <s v="plays"/>
    <x v="3292"/>
    <d v="2015-12-04T19:29:08"/>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d v="2017-03-04T10:12:32"/>
  </r>
  <r>
    <x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x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x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d v="2015-11-22T22:00:00"/>
  </r>
  <r>
    <x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d v="2015-07-27T22:59:00"/>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d v="2015-09-13T00:00:00"/>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x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x v="3302"/>
    <s v="El muro de BorÃ­s KiÃ©n"/>
    <s v="FilosofÃ­a de los anÃ³nimos"/>
    <n v="8400"/>
    <n v="8685"/>
    <x v="0"/>
    <s v="ES"/>
    <s v="EUR"/>
    <n v="1481099176"/>
    <n v="1478507176"/>
    <b v="0"/>
    <x v="133"/>
    <b v="1"/>
    <s v="theater/plays"/>
    <n v="1.0339285714285715"/>
    <n v="173.7"/>
    <x v="1"/>
    <s v="plays"/>
    <x v="3302"/>
    <d v="2016-12-07T08:26:16"/>
  </r>
  <r>
    <x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x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d v="2016-12-22T14:59:12"/>
  </r>
  <r>
    <x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x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x v="1"/>
    <s v="plays"/>
    <x v="3307"/>
    <d v="2016-05-15T01:22:19"/>
  </r>
  <r>
    <x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x v="3309"/>
    <s v="Collision Course"/>
    <s v="Two unlikely friends, a garage, tinned beans &amp; the end of the world."/>
    <n v="350"/>
    <n v="558"/>
    <x v="0"/>
    <s v="GB"/>
    <s v="GBP"/>
    <n v="1476632178"/>
    <n v="1473953778"/>
    <b v="0"/>
    <x v="162"/>
    <b v="1"/>
    <s v="theater/plays"/>
    <n v="1.5942857142857143"/>
    <n v="18"/>
    <x v="1"/>
    <s v="plays"/>
    <x v="3309"/>
    <d v="2016-10-16T15:36:18"/>
  </r>
  <r>
    <x v="3310"/>
    <s v="The Island Boys: A New Play"/>
    <s v="A new play about coming coming home, recovery, and trying to find God in the process."/>
    <n v="6500"/>
    <n v="6505"/>
    <x v="0"/>
    <s v="US"/>
    <s v="USD"/>
    <n v="1444169825"/>
    <n v="1441577825"/>
    <b v="0"/>
    <x v="162"/>
    <b v="1"/>
    <s v="theater/plays"/>
    <n v="1.0007692307692309"/>
    <n v="209.83870967741936"/>
    <x v="1"/>
    <s v="plays"/>
    <x v="3310"/>
    <d v="2015-10-06T22:17:05"/>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x v="3312"/>
    <s v="Richard III"/>
    <s v="Bare Theatre presents one of Shakespeare's most notorious characters in the final chapter of the War of the Roses saga."/>
    <n v="2500"/>
    <n v="2501"/>
    <x v="0"/>
    <s v="US"/>
    <s v="USD"/>
    <n v="1478901600"/>
    <n v="1477077946"/>
    <b v="0"/>
    <x v="14"/>
    <b v="1"/>
    <s v="theater/plays"/>
    <n v="1.0004"/>
    <n v="61"/>
    <x v="1"/>
    <s v="plays"/>
    <x v="3312"/>
    <d v="2016-11-11T22:00:00"/>
  </r>
  <r>
    <x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x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d v="2015-05-08T20:05:00"/>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d v="2014-08-08T13:54:00"/>
  </r>
  <r>
    <x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x v="3318"/>
    <s v="ROOMIES - Atlantic Canada Tour 2016-17"/>
    <s v="Help us strengthen and inspire disability arts in Atlantic Canada"/>
    <n v="2000"/>
    <n v="2512"/>
    <x v="0"/>
    <s v="CA"/>
    <s v="CAD"/>
    <n v="1460341800"/>
    <n v="1456902893"/>
    <b v="0"/>
    <x v="58"/>
    <b v="1"/>
    <s v="theater/plays"/>
    <n v="1.256"/>
    <n v="78.5"/>
    <x v="1"/>
    <s v="plays"/>
    <x v="3318"/>
    <d v="2016-04-11T02:30:00"/>
  </r>
  <r>
    <x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d v="2016-06-22T03:55:00"/>
  </r>
  <r>
    <x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x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x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d v="2015-03-08T16:08:25"/>
  </r>
  <r>
    <x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d v="2014-07-05T01:00:00"/>
  </r>
  <r>
    <x v="3329"/>
    <s v="Jestia and Raedon"/>
    <s v="Jestia and Raedon is a brand new romantic comedy play going to the Edinburgh Fringe Festival this summer."/>
    <n v="1000"/>
    <n v="1168"/>
    <x v="0"/>
    <s v="GB"/>
    <s v="GBP"/>
    <n v="1406502000"/>
    <n v="1405583108"/>
    <b v="0"/>
    <x v="55"/>
    <b v="1"/>
    <s v="theater/plays"/>
    <n v="1.1679999999999999"/>
    <n v="44.92307692307692"/>
    <x v="1"/>
    <s v="plays"/>
    <x v="3329"/>
    <d v="2014-07-27T23:00:00"/>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d v="2015-04-01T20:17:48"/>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x v="3332"/>
    <s v="Cortez"/>
    <s v="Two marine biologists are at odds during an important expedition. When a stranded shark refuses to die, things get weird."/>
    <n v="6000"/>
    <n v="6000"/>
    <x v="0"/>
    <s v="US"/>
    <s v="USD"/>
    <n v="1405802330"/>
    <n v="1403210330"/>
    <b v="0"/>
    <x v="183"/>
    <b v="1"/>
    <s v="theater/plays"/>
    <n v="1"/>
    <n v="72.289156626506028"/>
    <x v="1"/>
    <s v="plays"/>
    <x v="3332"/>
    <d v="2014-07-19T20:38:50"/>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x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x v="3336"/>
    <s v="WILDE TALES"/>
    <s v="A theatrical adaptation of Oscar Wilde's short stories, presented by Suitcase Civilians at The Space, April 5-10 2016."/>
    <n v="250"/>
    <n v="250"/>
    <x v="0"/>
    <s v="GB"/>
    <s v="GBP"/>
    <n v="1459845246"/>
    <n v="1457429646"/>
    <b v="0"/>
    <x v="82"/>
    <b v="1"/>
    <s v="theater/plays"/>
    <n v="1"/>
    <n v="27.777777777777779"/>
    <x v="1"/>
    <s v="plays"/>
    <x v="3336"/>
    <d v="2016-04-05T08:34:06"/>
  </r>
  <r>
    <x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x v="1"/>
    <s v="plays"/>
    <x v="3337"/>
    <d v="2014-10-10T21:00:00"/>
  </r>
  <r>
    <x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x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x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x v="3341"/>
    <s v="Today I Live"/>
    <s v="A London flat, two stories play simultaneously. Irish mapmaker 1821, Iranian artist present day. Each senses the other. Worlds collide."/>
    <n v="3350"/>
    <n v="3350"/>
    <x v="0"/>
    <s v="GB"/>
    <s v="GBP"/>
    <n v="1465750800"/>
    <n v="1463771421"/>
    <b v="0"/>
    <x v="33"/>
    <b v="1"/>
    <s v="theater/plays"/>
    <n v="1"/>
    <n v="119.64285714285714"/>
    <x v="1"/>
    <s v="plays"/>
    <x v="3341"/>
    <d v="2016-06-12T17:00:00"/>
  </r>
  <r>
    <x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x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x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d v="2014-08-30T04:48:13"/>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x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x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x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d v="2014-07-23T11:00:00"/>
  </r>
  <r>
    <x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x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x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x v="1"/>
    <s v="plays"/>
    <x v="3358"/>
    <d v="2014-11-19T08:27:59"/>
  </r>
  <r>
    <x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x v="3360"/>
    <s v="Pretty Butch"/>
    <s v="World Premiere, an M1 Singapore Fringe Festival 2017 commission."/>
    <n v="9000"/>
    <n v="9124"/>
    <x v="0"/>
    <s v="SG"/>
    <s v="SGD"/>
    <n v="1481731140"/>
    <n v="1479866343"/>
    <b v="0"/>
    <x v="250"/>
    <b v="1"/>
    <s v="theater/plays"/>
    <n v="1.0137777777777779"/>
    <n v="126.72222222222223"/>
    <x v="1"/>
    <s v="plays"/>
    <x v="3360"/>
    <d v="2016-12-14T15:59:00"/>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d v="2014-08-19T16:00:00"/>
  </r>
  <r>
    <x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d v="2015-08-01T22:24:54"/>
  </r>
  <r>
    <x v="3368"/>
    <s v="Peter Pan by J.M. Barrie @ Open Space Arts"/>
    <s v="Help a non-profit community theatre create an unforgettable production of J.M. Barrie's classic play."/>
    <n v="1000"/>
    <n v="1046"/>
    <x v="0"/>
    <s v="US"/>
    <s v="USD"/>
    <n v="1420088400"/>
    <n v="1416977259"/>
    <b v="0"/>
    <x v="23"/>
    <b v="1"/>
    <s v="theater/plays"/>
    <n v="1.046"/>
    <n v="45.478260869565219"/>
    <x v="1"/>
    <s v="plays"/>
    <x v="3368"/>
    <d v="2015-01-01T05:00:00"/>
  </r>
  <r>
    <x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x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x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x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d v="2015-07-18T16:00:00"/>
  </r>
  <r>
    <x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x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x v="1"/>
    <s v="plays"/>
    <x v="3375"/>
    <d v="2014-05-18T14:39:33"/>
  </r>
  <r>
    <x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x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x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x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d v="2015-08-26T23:00:00"/>
  </r>
  <r>
    <x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d v="2014-11-29T23:52:58"/>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x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x v="1"/>
    <s v="plays"/>
    <x v="3385"/>
    <d v="2014-12-10T20:49:12"/>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x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x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x v="3392"/>
    <s v="1 in 3"/>
    <s v="Life is more than the days you have left. 1 in 3 tells of two normal people &amp; their confrontation with mortality and the dice of fate."/>
    <n v="500"/>
    <n v="500"/>
    <x v="0"/>
    <s v="GB"/>
    <s v="GBP"/>
    <n v="1462565855"/>
    <n v="1458245855"/>
    <b v="0"/>
    <x v="8"/>
    <b v="1"/>
    <s v="theater/plays"/>
    <n v="1"/>
    <n v="41.666666666666664"/>
    <x v="1"/>
    <s v="plays"/>
    <x v="3392"/>
    <d v="2016-05-06T20:17:35"/>
  </r>
  <r>
    <x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x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x v="1"/>
    <s v="plays"/>
    <x v="3394"/>
    <d v="2014-07-27T14:17:25"/>
  </r>
  <r>
    <x v="3395"/>
    <s v="MIRAMAR"/>
    <s v="Miramar is a a darkly funny play exploring what it is we call â€˜homeâ€™."/>
    <n v="500"/>
    <n v="920"/>
    <x v="0"/>
    <s v="GB"/>
    <s v="GBP"/>
    <n v="1433009400"/>
    <n v="1431795944"/>
    <b v="0"/>
    <x v="44"/>
    <b v="1"/>
    <s v="theater/plays"/>
    <n v="1.84"/>
    <n v="24.210526315789473"/>
    <x v="1"/>
    <s v="plays"/>
    <x v="3395"/>
    <d v="2015-05-30T18:10:00"/>
  </r>
  <r>
    <x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d v="2014-06-01T03:59:00"/>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x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x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x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d v="2015-11-12T02:31:00"/>
  </r>
  <r>
    <x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x v="1"/>
    <s v="plays"/>
    <x v="3403"/>
    <d v="2015-06-25T11:05:24"/>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x v="1"/>
    <s v="plays"/>
    <x v="3405"/>
    <d v="2016-03-01T23:59:00"/>
  </r>
  <r>
    <x v="3406"/>
    <s v="Voices of Swords"/>
    <s v="A funny and moving new play about two families dealing with aging parents in very different ways!"/>
    <n v="10000"/>
    <n v="10031"/>
    <x v="0"/>
    <s v="US"/>
    <s v="USD"/>
    <n v="1405511376"/>
    <n v="1401623376"/>
    <b v="0"/>
    <x v="110"/>
    <b v="1"/>
    <s v="theater/plays"/>
    <n v="1.0031000000000001"/>
    <n v="110.23076923076923"/>
    <x v="1"/>
    <s v="plays"/>
    <x v="3406"/>
    <d v="2014-07-16T11:49:36"/>
  </r>
  <r>
    <x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x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x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d v="2015-10-08T00:32:52"/>
  </r>
  <r>
    <x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x v="1"/>
    <s v="plays"/>
    <x v="3412"/>
    <d v="2014-09-27T23:01:02"/>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x v="1"/>
    <s v="plays"/>
    <x v="3413"/>
    <d v="2015-02-28T04:59:00"/>
  </r>
  <r>
    <x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x v="3415"/>
    <s v="Balm in Gilead at Columbia"/>
    <s v="We are raising funds to allow for enhanced scenic, costume, and lighting design. Every dollar helps!"/>
    <n v="200"/>
    <n v="200"/>
    <x v="0"/>
    <s v="US"/>
    <s v="USD"/>
    <n v="1460935800"/>
    <n v="1459999656"/>
    <b v="0"/>
    <x v="82"/>
    <b v="1"/>
    <s v="theater/plays"/>
    <n v="1"/>
    <n v="22.222222222222221"/>
    <x v="1"/>
    <s v="plays"/>
    <x v="3415"/>
    <d v="2016-04-17T23:30:00"/>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d v="2016-04-06T21:30:00"/>
  </r>
  <r>
    <x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d v="2015-03-04T18:59:23"/>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x v="3423"/>
    <s v="And That's How The Story Goes"/>
    <s v="Forest Hills Eastern's Student Run Show 2015. Our goal is to present a professional quality show on a budget."/>
    <n v="250"/>
    <n v="350"/>
    <x v="0"/>
    <s v="US"/>
    <s v="USD"/>
    <n v="1429912341"/>
    <n v="1427320341"/>
    <b v="0"/>
    <x v="73"/>
    <b v="1"/>
    <s v="theater/plays"/>
    <n v="1.4"/>
    <n v="35"/>
    <x v="1"/>
    <s v="plays"/>
    <x v="3423"/>
    <d v="2015-04-24T21:52:21"/>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x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d v="2014-10-04T14:48:56"/>
  </r>
  <r>
    <x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x v="3427"/>
    <s v="We Were Kings"/>
    <s v="A new play developed in collaboration with graduating theatre makers, premiering at the Edinburgh Fringe Festival 2014."/>
    <n v="1500"/>
    <n v="1500"/>
    <x v="0"/>
    <s v="GB"/>
    <s v="GBP"/>
    <n v="1404314952"/>
    <n v="1401722952"/>
    <b v="0"/>
    <x v="60"/>
    <b v="1"/>
    <s v="theater/plays"/>
    <n v="1"/>
    <n v="51.724137931034484"/>
    <x v="1"/>
    <s v="plays"/>
    <x v="3427"/>
    <d v="2014-07-02T15:29:12"/>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x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x v="1"/>
    <s v="plays"/>
    <x v="3431"/>
    <d v="2014-08-18T17:32:33"/>
  </r>
  <r>
    <x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x v="3433"/>
    <s v="The Dybbuk"/>
    <s v="death&amp;pretzels presents their first Chicago based project:_x000a_The Dybbuk by S. Ansky"/>
    <n v="9500"/>
    <n v="9525"/>
    <x v="0"/>
    <s v="US"/>
    <s v="USD"/>
    <n v="1402974000"/>
    <n v="1400290255"/>
    <b v="0"/>
    <x v="26"/>
    <b v="1"/>
    <s v="theater/plays"/>
    <n v="1.0026315789473683"/>
    <n v="134.1549295774648"/>
    <x v="1"/>
    <s v="plays"/>
    <x v="3433"/>
    <d v="2014-06-17T03:00:00"/>
  </r>
  <r>
    <x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x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x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x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x v="1"/>
    <s v="plays"/>
    <x v="3441"/>
    <d v="2015-11-13T20:17:00"/>
  </r>
  <r>
    <x v="3442"/>
    <s v="An Evening of Radio"/>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x v="3445"/>
    <s v="Axon Theatre - First Project (Phase 1)"/>
    <s v="Rehearsal &amp; development of our first project as Axon Theatre: &quot;The Star-Spangled Girl&quot; in South Wales."/>
    <n v="2000"/>
    <n v="2000"/>
    <x v="0"/>
    <s v="GB"/>
    <s v="GBP"/>
    <n v="1445604236"/>
    <n v="1443185036"/>
    <b v="0"/>
    <x v="162"/>
    <b v="1"/>
    <s v="theater/plays"/>
    <n v="1"/>
    <n v="64.516129032258064"/>
    <x v="1"/>
    <s v="plays"/>
    <x v="3445"/>
    <d v="2015-10-23T12:43:56"/>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x v="3447"/>
    <s v="The Vagabond Halfback"/>
    <s v="&quot;He was a poet, a vagrant, a philosopher, a lady's man and a hard drinker&quot;"/>
    <n v="1000"/>
    <n v="1078"/>
    <x v="0"/>
    <s v="US"/>
    <s v="USD"/>
    <n v="1458332412"/>
    <n v="1454448012"/>
    <b v="0"/>
    <x v="25"/>
    <b v="1"/>
    <s v="theater/plays"/>
    <n v="1.0780000000000001"/>
    <n v="77"/>
    <x v="1"/>
    <s v="plays"/>
    <x v="3447"/>
    <d v="2016-03-18T20:20:12"/>
  </r>
  <r>
    <x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x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x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x v="1"/>
    <s v="plays"/>
    <x v="3452"/>
    <d v="2014-07-23T03:59:00"/>
  </r>
  <r>
    <x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d v="2016-10-13T18:00:27"/>
  </r>
  <r>
    <x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x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x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x v="3460"/>
    <s v="Pushers"/>
    <s v="'Pushers' is an exciting new play and the first project for brand new theatre company, Ain't Got No Home Productions."/>
    <n v="500"/>
    <n v="950"/>
    <x v="0"/>
    <s v="GB"/>
    <s v="GBP"/>
    <n v="1408106352"/>
    <n v="1406896752"/>
    <b v="0"/>
    <x v="10"/>
    <b v="1"/>
    <s v="theater/plays"/>
    <n v="1.9"/>
    <n v="50"/>
    <x v="1"/>
    <s v="plays"/>
    <x v="3460"/>
    <d v="2014-08-15T12:39:12"/>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x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x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x v="3467"/>
    <s v="Venus in Fur, Los Angeles."/>
    <s v="Venus in Fur, By David Ives."/>
    <n v="3000"/>
    <n v="3030"/>
    <x v="0"/>
    <s v="US"/>
    <s v="USD"/>
    <n v="1426864032"/>
    <n v="1424275632"/>
    <b v="0"/>
    <x v="5"/>
    <b v="1"/>
    <s v="theater/plays"/>
    <n v="1.01"/>
    <n v="64.468085106382972"/>
    <x v="1"/>
    <s v="plays"/>
    <x v="3467"/>
    <d v="2015-03-20T15:07:12"/>
  </r>
  <r>
    <x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x v="3470"/>
    <s v="She Kills Monsters"/>
    <s v="The New Artist's Circle is a theatre company dedicated to bringing the arts to young people."/>
    <n v="250"/>
    <n v="375"/>
    <x v="0"/>
    <s v="US"/>
    <s v="USD"/>
    <n v="1468618680"/>
    <n v="1465345902"/>
    <b v="0"/>
    <x v="82"/>
    <b v="1"/>
    <s v="theater/plays"/>
    <n v="1.5"/>
    <n v="41.666666666666664"/>
    <x v="1"/>
    <s v="plays"/>
    <x v="3470"/>
    <d v="2016-07-15T21:38:00"/>
  </r>
  <r>
    <x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d v="2014-08-31T20:00:00"/>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x v="3473"/>
    <s v="King Sisyphus"/>
    <s v="A modern telling of the Greek myth. Sisyphus defies the Gods and attempts to change the world order... but can he overcome his fate?"/>
    <n v="4900"/>
    <n v="4900"/>
    <x v="0"/>
    <s v="US"/>
    <s v="USD"/>
    <n v="1426883220"/>
    <n v="1425067296"/>
    <b v="0"/>
    <x v="51"/>
    <b v="1"/>
    <s v="theater/plays"/>
    <n v="1"/>
    <n v="148.4848484848485"/>
    <x v="1"/>
    <s v="plays"/>
    <x v="3473"/>
    <d v="2015-03-20T20:27:00"/>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x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x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x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x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x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d v="2015-07-10T21:00:00"/>
  </r>
  <r>
    <x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d v="2015-01-02T05:56:28"/>
  </r>
  <r>
    <x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x v="1"/>
    <s v="plays"/>
    <x v="3482"/>
    <d v="2014-07-06T18:31:06"/>
  </r>
  <r>
    <x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x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x v="1"/>
    <s v="plays"/>
    <x v="3486"/>
    <d v="2015-06-03T06:59:00"/>
  </r>
  <r>
    <x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x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x v="1"/>
    <s v="plays"/>
    <x v="3493"/>
    <d v="2014-08-17T05:11:00"/>
  </r>
  <r>
    <x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x v="1"/>
    <s v="plays"/>
    <x v="3494"/>
    <d v="2016-11-26T06:00:00"/>
  </r>
  <r>
    <x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x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x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d v="2015-07-01T06:59:00"/>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d v="2016-03-07T04:59:00"/>
  </r>
  <r>
    <x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x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x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d v="2014-05-13T04:00:00"/>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x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x v="3508"/>
    <s v="Roll The Dice Theatre Company"/>
    <s v="Roll The Dice Theatre Company revolves around taking risks in the game of life vicariously through beloved childhood games."/>
    <n v="100"/>
    <n v="180"/>
    <x v="0"/>
    <s v="GB"/>
    <s v="GBP"/>
    <n v="1462914000"/>
    <n v="1460914253"/>
    <b v="0"/>
    <x v="41"/>
    <b v="1"/>
    <s v="theater/plays"/>
    <n v="1.8"/>
    <n v="12"/>
    <x v="1"/>
    <s v="plays"/>
    <x v="3508"/>
    <d v="2016-05-10T21:00:00"/>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d v="2014-11-21T04:55:00"/>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d v="2014-07-02T14:54:06"/>
  </r>
  <r>
    <x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x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x v="1"/>
    <s v="plays"/>
    <x v="3512"/>
    <d v="2015-04-23T11:53:12"/>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x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x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x v="1"/>
    <s v="plays"/>
    <x v="3516"/>
    <d v="2014-09-08T03:00:00"/>
  </r>
  <r>
    <x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x v="1"/>
    <s v="plays"/>
    <x v="3517"/>
    <d v="2014-07-04T11:00:00"/>
  </r>
  <r>
    <x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x v="1"/>
    <s v="plays"/>
    <x v="3518"/>
    <d v="2014-10-02T14:21:00"/>
  </r>
  <r>
    <x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x v="3520"/>
    <s v="Protocols"/>
    <s v="Help us to bring &quot;Protocols&quot; at the 2015 Camden Fringe. The most controversial play of the year."/>
    <n v="2000"/>
    <n v="2015"/>
    <x v="0"/>
    <s v="GB"/>
    <s v="GBP"/>
    <n v="1441547220"/>
    <n v="1439322412"/>
    <b v="0"/>
    <x v="64"/>
    <b v="1"/>
    <s v="theater/plays"/>
    <n v="1.0075000000000001"/>
    <n v="95.952380952380949"/>
    <x v="1"/>
    <s v="plays"/>
    <x v="3520"/>
    <d v="2015-09-06T13:47:00"/>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x v="1"/>
    <s v="plays"/>
    <x v="3522"/>
    <d v="2015-09-15T10:06:00"/>
  </r>
  <r>
    <x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d v="2016-09-25T23:00:00"/>
  </r>
  <r>
    <x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d v="2014-09-13T04:00:00"/>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d v="2017-01-18T12:01:58"/>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x v="3530"/>
    <s v="Far From Fiction"/>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x v="3531"/>
    <s v="The Reinvention of Lily Johnson"/>
    <s v="A political comedy for a crazy election year"/>
    <n v="1000"/>
    <n v="1280"/>
    <x v="0"/>
    <s v="US"/>
    <s v="USD"/>
    <n v="1467301334"/>
    <n v="1464709334"/>
    <b v="0"/>
    <x v="55"/>
    <b v="1"/>
    <s v="theater/plays"/>
    <n v="1.28"/>
    <n v="49.230769230769234"/>
    <x v="1"/>
    <s v="plays"/>
    <x v="3531"/>
    <d v="2016-06-30T15:42:14"/>
  </r>
  <r>
    <x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x v="3534"/>
    <s v="Night of Ashes"/>
    <s v="A Theatrical Prequel to Hell's Rebels, the current Pathfinder Adventure Path from Paizo Publishing"/>
    <n v="5000"/>
    <n v="7810"/>
    <x v="0"/>
    <s v="US"/>
    <s v="USD"/>
    <n v="1443711623"/>
    <n v="1440687623"/>
    <b v="0"/>
    <x v="386"/>
    <b v="1"/>
    <s v="theater/plays"/>
    <n v="1.5620000000000001"/>
    <n v="38.284313725490193"/>
    <x v="1"/>
    <s v="plays"/>
    <x v="3534"/>
    <d v="2015-10-01T15:00:23"/>
  </r>
  <r>
    <x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x v="1"/>
    <s v="plays"/>
    <x v="3535"/>
    <d v="2015-10-02T18:00:00"/>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x v="1"/>
    <s v="plays"/>
    <x v="3537"/>
    <d v="2014-11-17T07:59:00"/>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d v="2016-08-17T10:05:40"/>
  </r>
  <r>
    <x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d v="2016-09-08T18:08:42"/>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x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d v="2014-09-07T14:23:42"/>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x v="3544"/>
    <s v="Gruoch, or Lady Macbeth"/>
    <s v="Death &amp; Pretzels presents the world premiere of Paul Pasulka's Gruoch, or Lady Macbeth"/>
    <n v="2500"/>
    <n v="2500"/>
    <x v="0"/>
    <s v="US"/>
    <s v="USD"/>
    <n v="1425758257"/>
    <n v="1423166257"/>
    <b v="0"/>
    <x v="54"/>
    <b v="1"/>
    <s v="theater/plays"/>
    <n v="1"/>
    <n v="104.16666666666667"/>
    <x v="1"/>
    <s v="plays"/>
    <x v="3544"/>
    <d v="2015-03-07T19:57:37"/>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d v="2016-05-14T03:59:00"/>
  </r>
  <r>
    <x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x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x v="3550"/>
    <s v="MOONFACE"/>
    <s v="MOONFACE explores the formative f***k-ups of adolescence. Fresh, incisive new writing. Monologue, movement and striking naturalism."/>
    <n v="2500"/>
    <n v="2620"/>
    <x v="0"/>
    <s v="GB"/>
    <s v="GBP"/>
    <n v="1462224398"/>
    <n v="1459632398"/>
    <b v="0"/>
    <x v="31"/>
    <b v="1"/>
    <s v="theater/plays"/>
    <n v="1.048"/>
    <n v="40.9375"/>
    <x v="1"/>
    <s v="plays"/>
    <x v="3550"/>
    <d v="2016-05-02T21:26:38"/>
  </r>
  <r>
    <x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x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d v="2015-08-12T00:00:00"/>
  </r>
  <r>
    <x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x v="1"/>
    <s v="plays"/>
    <x v="3554"/>
    <d v="2015-02-11T17:00:00"/>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d v="2016-11-17T11:36:34"/>
  </r>
  <r>
    <x v="3556"/>
    <s v="Immortal"/>
    <s v="'Immortal', a play about five English Air Bombers in WW2, is an exciting first project for the brand new Production Company, GreanTea."/>
    <n v="2200"/>
    <n v="2210"/>
    <x v="0"/>
    <s v="GB"/>
    <s v="GBP"/>
    <n v="1408289724"/>
    <n v="1403105724"/>
    <b v="0"/>
    <x v="9"/>
    <b v="1"/>
    <s v="theater/plays"/>
    <n v="1.0045454545454546"/>
    <n v="110.5"/>
    <x v="1"/>
    <s v="plays"/>
    <x v="3556"/>
    <d v="2014-08-17T15:35:24"/>
  </r>
  <r>
    <x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x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x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d v="2014-12-31T17:50:08"/>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x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x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x v="3572"/>
    <s v="Monster"/>
    <s v="A darkly comic one woman show by Abram Rooney as part of The Camden Fringe 2015."/>
    <n v="500"/>
    <n v="500"/>
    <x v="0"/>
    <s v="GB"/>
    <s v="GBP"/>
    <n v="1434894082"/>
    <n v="1432302082"/>
    <b v="0"/>
    <x v="82"/>
    <b v="1"/>
    <s v="theater/plays"/>
    <n v="1"/>
    <n v="55.555555555555557"/>
    <x v="1"/>
    <s v="plays"/>
    <x v="3572"/>
    <d v="2015-06-21T13:41:22"/>
  </r>
  <r>
    <x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x v="3576"/>
    <s v="Vote for Next Season's Shows!"/>
    <s v="Vote here for whatever show you want to see next year! No gimmick, no stretch goals, just a simple vote and a free ticket."/>
    <n v="100"/>
    <n v="100"/>
    <x v="0"/>
    <s v="US"/>
    <s v="USD"/>
    <n v="1480947054"/>
    <n v="1475759454"/>
    <b v="0"/>
    <x v="81"/>
    <b v="1"/>
    <s v="theater/plays"/>
    <n v="1"/>
    <n v="20"/>
    <x v="1"/>
    <s v="plays"/>
    <x v="3576"/>
    <d v="2016-12-05T14:10:54"/>
  </r>
  <r>
    <x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x v="1"/>
    <s v="plays"/>
    <x v="3577"/>
    <d v="2015-04-26T06:28:00"/>
  </r>
  <r>
    <x v="3578"/>
    <s v="Home"/>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d v="2016-04-30T17:36:17"/>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x v="1"/>
    <s v="plays"/>
    <x v="3579"/>
    <d v="2016-03-31T17:17:36"/>
  </r>
  <r>
    <x v="3580"/>
    <s v="Annabel Lost"/>
    <s v="Annabel Lost combines visual art and performance poetry to tell the story of two orphaned refugees, Quetzal and Rhime."/>
    <n v="900"/>
    <n v="1025"/>
    <x v="0"/>
    <s v="US"/>
    <s v="USD"/>
    <n v="1425185940"/>
    <n v="1421900022"/>
    <b v="0"/>
    <x v="74"/>
    <b v="1"/>
    <s v="theater/plays"/>
    <n v="1.1388888888888888"/>
    <n v="37.962962962962962"/>
    <x v="1"/>
    <s v="plays"/>
    <x v="3580"/>
    <d v="2015-03-01T04:59:00"/>
  </r>
  <r>
    <x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x v="1"/>
    <s v="plays"/>
    <x v="3581"/>
    <d v="2014-07-30T11:18:30"/>
  </r>
  <r>
    <x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x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x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d v="2014-12-21T17:11:30"/>
  </r>
  <r>
    <x v="3586"/>
    <s v="Actors &amp; Musicians who are Blind or Autistic"/>
    <s v="See Theatre In A New Light"/>
    <n v="7500"/>
    <n v="8207"/>
    <x v="0"/>
    <s v="US"/>
    <s v="USD"/>
    <n v="1474649070"/>
    <n v="1469465070"/>
    <b v="0"/>
    <x v="241"/>
    <b v="1"/>
    <s v="theater/plays"/>
    <n v="1.0942666666666667"/>
    <n v="151.9814814814815"/>
    <x v="1"/>
    <s v="plays"/>
    <x v="3586"/>
    <d v="2016-09-23T16:44:30"/>
  </r>
  <r>
    <x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x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x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x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x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x v="3595"/>
    <s v="The Flu Season"/>
    <s v="A new theatre company staging Will Eno's The Flu Season in Seattle"/>
    <n v="2600"/>
    <n v="3081"/>
    <x v="0"/>
    <s v="US"/>
    <s v="USD"/>
    <n v="1426229940"/>
    <n v="1423959123"/>
    <b v="0"/>
    <x v="95"/>
    <b v="1"/>
    <s v="theater/plays"/>
    <n v="1.1850000000000001"/>
    <n v="49.693548387096776"/>
    <x v="1"/>
    <s v="plays"/>
    <x v="3595"/>
    <d v="2015-03-13T06:59:00"/>
  </r>
  <r>
    <x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x v="1"/>
    <s v="plays"/>
    <x v="3596"/>
    <d v="2014-08-26T17:09:42"/>
  </r>
  <r>
    <x v="3597"/>
    <s v="Akvavit Theatre presents NOTHING OF ME by Arne Lygre"/>
    <s v="&quot;I think that I have my own will. I can stop this, I tell myself. But it's not true.&quot;"/>
    <n v="2500"/>
    <n v="2565"/>
    <x v="0"/>
    <s v="US"/>
    <s v="USD"/>
    <n v="1456984740"/>
    <n v="1455717790"/>
    <b v="0"/>
    <x v="51"/>
    <b v="1"/>
    <s v="theater/plays"/>
    <n v="1.026"/>
    <n v="77.727272727272734"/>
    <x v="1"/>
    <s v="plays"/>
    <x v="3597"/>
    <d v="2016-03-03T05:59:00"/>
  </r>
  <r>
    <x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x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x v="3600"/>
    <s v="Pariah"/>
    <s v="The First Play From The Man Who Brought You The Black James Bond!"/>
    <n v="10"/>
    <n v="13"/>
    <x v="0"/>
    <s v="US"/>
    <s v="USD"/>
    <n v="1476390164"/>
    <n v="1473970964"/>
    <b v="0"/>
    <x v="80"/>
    <b v="1"/>
    <s v="theater/plays"/>
    <n v="1.3"/>
    <n v="3.25"/>
    <x v="1"/>
    <s v="plays"/>
    <x v="3600"/>
    <d v="2016-10-13T20:22:44"/>
  </r>
  <r>
    <x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d v="2016-05-17T21:27:59"/>
  </r>
  <r>
    <x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d v="2015-11-05T21:44:40"/>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x v="1"/>
    <s v="plays"/>
    <x v="3606"/>
    <d v="2016-08-14T14:30:57"/>
  </r>
  <r>
    <x v="3607"/>
    <s v="E15 at The Pleasance and CPT"/>
    <s v="'E15' is a verbatim project that looks at the story of the Focus E15 Campaign"/>
    <n v="550"/>
    <n v="580"/>
    <x v="0"/>
    <s v="GB"/>
    <s v="GBP"/>
    <n v="1450137600"/>
    <n v="1448924882"/>
    <b v="0"/>
    <x v="9"/>
    <b v="1"/>
    <s v="theater/plays"/>
    <n v="1.0545454545454545"/>
    <n v="29"/>
    <x v="1"/>
    <s v="plays"/>
    <x v="3607"/>
    <d v="2015-12-15T00:00:00"/>
  </r>
  <r>
    <x v="3608"/>
    <s v="Petrification"/>
    <s v="Help us get the show on the road! Petrification is a new play about home, memory and identity and we need your help to tour."/>
    <n v="800"/>
    <n v="800"/>
    <x v="0"/>
    <s v="GB"/>
    <s v="GBP"/>
    <n v="1466172000"/>
    <n v="1463418090"/>
    <b v="0"/>
    <x v="74"/>
    <b v="1"/>
    <s v="theater/plays"/>
    <n v="1"/>
    <n v="29.62962962962963"/>
    <x v="1"/>
    <s v="plays"/>
    <x v="3608"/>
    <d v="2016-06-17T14:00:00"/>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d v="2016-03-30T22:48:05"/>
  </r>
  <r>
    <x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x v="1"/>
    <s v="plays"/>
    <x v="3610"/>
    <d v="2015-08-17T10:22:16"/>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x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x v="3613"/>
    <s v="HIS NAME IS ARTHUR HOLMBERG"/>
    <s v="a woman walks into a bar except she looks like a man and no one's serving drinks. one night only"/>
    <n v="1250"/>
    <n v="1250"/>
    <x v="0"/>
    <s v="US"/>
    <s v="USD"/>
    <n v="1403964574"/>
    <n v="1401372574"/>
    <b v="0"/>
    <x v="9"/>
    <b v="1"/>
    <s v="theater/plays"/>
    <n v="1"/>
    <n v="62.5"/>
    <x v="1"/>
    <s v="plays"/>
    <x v="3613"/>
    <d v="2014-06-28T14:09:34"/>
  </r>
  <r>
    <x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d v="2017-02-28T00:00:00"/>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x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d v="2016-09-30T21:00:00"/>
  </r>
  <r>
    <x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x v="3623"/>
    <s v="Since I've Been Here"/>
    <s v="An original play exploring the complications of romantic relationships in all forms."/>
    <n v="2500"/>
    <n v="3000"/>
    <x v="0"/>
    <s v="US"/>
    <s v="USD"/>
    <n v="1406358000"/>
    <n v="1404841270"/>
    <b v="0"/>
    <x v="69"/>
    <b v="1"/>
    <s v="theater/plays"/>
    <n v="1.2"/>
    <n v="88.235294117647058"/>
    <x v="1"/>
    <s v="plays"/>
    <x v="3623"/>
    <d v="2014-07-26T07:00:00"/>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x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d v="2014-08-16T16:00:57"/>
  </r>
  <r>
    <x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d v="2016-05-21T03:59:00"/>
  </r>
  <r>
    <x v="3628"/>
    <s v="Blast From the Past"/>
    <s v="I am asking for public funding to help put together a musical tribute titled &quot;Blast From The Past&quot; reenacting famous HipHop, RnB acts."/>
    <n v="100000"/>
    <n v="0"/>
    <x v="2"/>
    <s v="US"/>
    <s v="USD"/>
    <n v="1450040396"/>
    <n v="1444852796"/>
    <b v="0"/>
    <x v="78"/>
    <b v="0"/>
    <s v="theater/musical"/>
    <n v="0"/>
    <s v="No Backers"/>
    <x v="1"/>
    <s v="musical"/>
    <x v="3628"/>
    <d v="2015-12-13T20:59:56"/>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d v="2016-05-05T17:00:00"/>
  </r>
  <r>
    <x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d v="2014-11-29T21:19:50"/>
  </r>
  <r>
    <x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d v="2014-09-23T03:59:00"/>
  </r>
  <r>
    <x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x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x v="1"/>
    <s v="musical"/>
    <x v="3633"/>
    <d v="2016-11-19T01:00:00"/>
  </r>
  <r>
    <x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d v="2017-01-14T03:59:00"/>
  </r>
  <r>
    <x v="3635"/>
    <s v="Mary's Son"/>
    <s v="Mary's Son is a pop opera about Jesus and the hope he brings to all people."/>
    <n v="3500"/>
    <n v="1276"/>
    <x v="2"/>
    <s v="US"/>
    <s v="USD"/>
    <n v="1461186676"/>
    <n v="1458594676"/>
    <b v="0"/>
    <x v="73"/>
    <b v="0"/>
    <s v="theater/musical"/>
    <n v="0.36457142857142855"/>
    <n v="127.6"/>
    <x v="1"/>
    <s v="musical"/>
    <x v="3635"/>
    <d v="2016-04-20T21:11:16"/>
  </r>
  <r>
    <x v="3636"/>
    <s v="The Brother's of B-Block"/>
    <s v="The Brotherâ€™s of B-block is a musical play. A new take on &quot;OZ&quot; _x000a_The Wizard of OZ meets HBO's OZ."/>
    <n v="150000"/>
    <n v="0"/>
    <x v="2"/>
    <s v="US"/>
    <s v="USD"/>
    <n v="1442248829"/>
    <n v="1439224829"/>
    <b v="0"/>
    <x v="78"/>
    <b v="0"/>
    <s v="theater/musical"/>
    <n v="0"/>
    <s v="No Backers"/>
    <x v="1"/>
    <s v="musical"/>
    <x v="3636"/>
    <d v="2015-09-14T16:40:29"/>
  </r>
  <r>
    <x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d v="2015-01-01T16:48:55"/>
  </r>
  <r>
    <x v="3638"/>
    <s v="Project Hedwig and the Angry Inch"/>
    <s v="A rock and roll journey that explores love, loss, redemption, duality and ascension."/>
    <n v="3300"/>
    <n v="216"/>
    <x v="2"/>
    <s v="CA"/>
    <s v="CAD"/>
    <n v="1429456132"/>
    <n v="1424275732"/>
    <b v="0"/>
    <x v="84"/>
    <b v="0"/>
    <s v="theater/musical"/>
    <n v="6.545454545454546E-2"/>
    <n v="108"/>
    <x v="1"/>
    <s v="musical"/>
    <x v="3638"/>
    <d v="2015-04-19T15:08:52"/>
  </r>
  <r>
    <x v="3639"/>
    <s v="POE!"/>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d v="2016-10-07T15:11:00"/>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d v="2015-05-10T18:45:30"/>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s v="No Backers"/>
    <x v="1"/>
    <s v="musical"/>
    <x v="3641"/>
    <d v="2014-10-05T05:00:00"/>
  </r>
  <r>
    <x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d v="2015-11-30T17:00:00"/>
  </r>
  <r>
    <x v="3643"/>
    <s v="Puberty: The Musical"/>
    <s v="It feels like the first time. Like the very first time everyone's coming-of-age comes to the stage. Think 'Wicked', with bad acne."/>
    <n v="25000"/>
    <n v="0"/>
    <x v="2"/>
    <s v="US"/>
    <s v="USD"/>
    <n v="1447734439"/>
    <n v="1444274839"/>
    <b v="0"/>
    <x v="78"/>
    <b v="0"/>
    <s v="theater/musical"/>
    <n v="0"/>
    <s v="No Backers"/>
    <x v="1"/>
    <s v="musical"/>
    <x v="3643"/>
    <d v="2015-11-17T04:27:19"/>
  </r>
  <r>
    <x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x v="1"/>
    <s v="musical"/>
    <x v="3644"/>
    <d v="2016-03-08T04:59:00"/>
  </r>
  <r>
    <x v="3645"/>
    <s v="If the Shoe Fits"/>
    <s v="This new musical comedy empowers women and girls of all ages to be themselves in their shoes, whatever shoes they choose."/>
    <n v="1000"/>
    <n v="1"/>
    <x v="2"/>
    <s v="CA"/>
    <s v="CAD"/>
    <n v="1479773838"/>
    <n v="1477178238"/>
    <b v="0"/>
    <x v="29"/>
    <b v="0"/>
    <s v="theater/musical"/>
    <n v="1E-3"/>
    <n v="1"/>
    <x v="1"/>
    <s v="musical"/>
    <x v="3645"/>
    <d v="2016-11-22T00:17:18"/>
  </r>
  <r>
    <x v="3646"/>
    <s v="Our Sacred Honor"/>
    <s v="Develop demo materials for new, true story of teen Revolutionary War heroes - for hybrid film/live stage musical"/>
    <n v="10000"/>
    <n v="481"/>
    <x v="2"/>
    <s v="US"/>
    <s v="USD"/>
    <n v="1434497400"/>
    <n v="1431770802"/>
    <b v="0"/>
    <x v="22"/>
    <b v="0"/>
    <s v="theater/musical"/>
    <n v="4.8099999999999997E-2"/>
    <n v="60.125"/>
    <x v="1"/>
    <s v="musical"/>
    <x v="3646"/>
    <d v="2015-06-16T23:30:00"/>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x v="3648"/>
    <s v="Moth Theater Lives"/>
    <s v="Help Moth Live! Support Moth and its artist collective to achieve its 2014/15 season."/>
    <n v="40000"/>
    <n v="40153"/>
    <x v="0"/>
    <s v="US"/>
    <s v="USD"/>
    <n v="1412492445"/>
    <n v="1409900445"/>
    <b v="0"/>
    <x v="196"/>
    <b v="1"/>
    <s v="theater/plays"/>
    <n v="1.003825"/>
    <n v="550.04109589041093"/>
    <x v="1"/>
    <s v="plays"/>
    <x v="3648"/>
    <d v="2014-10-05T07:00:45"/>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x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x v="1"/>
    <s v="plays"/>
    <x v="3650"/>
    <d v="2016-02-02T11:29:44"/>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x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d v="2016-08-25T03:59:00"/>
  </r>
  <r>
    <x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x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d v="2015-07-18T06:59:00"/>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x v="1"/>
    <s v="plays"/>
    <x v="3656"/>
    <d v="2017-02-01T22:59:00"/>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x v="3658"/>
    <s v="Mr. Marmalade"/>
    <s v="Life is hard when your own imaginary friend can't make time for you."/>
    <n v="1500"/>
    <n v="1510"/>
    <x v="0"/>
    <s v="US"/>
    <s v="USD"/>
    <n v="1404273540"/>
    <n v="1400272580"/>
    <b v="0"/>
    <x v="9"/>
    <b v="1"/>
    <s v="theater/plays"/>
    <n v="1.0066666666666666"/>
    <n v="75.5"/>
    <x v="1"/>
    <s v="plays"/>
    <x v="3658"/>
    <d v="2014-07-02T03:59:00"/>
  </r>
  <r>
    <x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x v="1"/>
    <s v="plays"/>
    <x v="3660"/>
    <d v="2014-12-23T21:08:45"/>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x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x v="1"/>
    <s v="plays"/>
    <x v="3665"/>
    <d v="2015-10-28T19:54:00"/>
  </r>
  <r>
    <x v="3666"/>
    <s v="Israel LÃ³pez @ Ojai Playwrights Conference"/>
    <s v="Artistic Internship @ Ojai Playwrights Conference"/>
    <n v="1200"/>
    <n v="1200"/>
    <x v="0"/>
    <s v="US"/>
    <s v="USD"/>
    <n v="1406185200"/>
    <n v="1404337382"/>
    <b v="0"/>
    <x v="44"/>
    <b v="1"/>
    <s v="theater/plays"/>
    <n v="1"/>
    <n v="31.578947368421051"/>
    <x v="1"/>
    <s v="plays"/>
    <x v="3666"/>
    <d v="2014-07-24T07:00:00"/>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d v="2015-07-18T23:16:59"/>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x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x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x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d v="2014-07-21T03:59:00"/>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d v="2014-09-26T22:43:04"/>
  </r>
  <r>
    <x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x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d v="2016-09-03T20:57:09"/>
  </r>
  <r>
    <x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x v="1"/>
    <s v="plays"/>
    <x v="3675"/>
    <d v="2016-05-15T23:00:00"/>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x v="1"/>
    <s v="plays"/>
    <x v="3676"/>
    <d v="2014-09-12T19:34:44"/>
  </r>
  <r>
    <x v="3677"/>
    <s v="Goldfish Memory Productions"/>
    <s v="Goldfish Memory Productions seeks at least $12,000 to begin their first 3 professional projects."/>
    <n v="12000"/>
    <n v="12348.5"/>
    <x v="0"/>
    <s v="US"/>
    <s v="USD"/>
    <n v="1404359940"/>
    <n v="1402580818"/>
    <b v="0"/>
    <x v="473"/>
    <b v="1"/>
    <s v="theater/plays"/>
    <n v="1.0290416666666666"/>
    <n v="62.052763819095475"/>
    <x v="1"/>
    <s v="plays"/>
    <x v="3677"/>
    <d v="2014-07-03T03:59:00"/>
  </r>
  <r>
    <x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x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x v="1"/>
    <s v="plays"/>
    <x v="3680"/>
    <d v="2016-10-05T10:53:54"/>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x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x v="1"/>
    <s v="plays"/>
    <x v="3683"/>
    <d v="2016-10-20T02:48:16"/>
  </r>
  <r>
    <x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d v="2015-09-02T04:19:46"/>
  </r>
  <r>
    <x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x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d v="2014-06-27T05:14:15"/>
  </r>
  <r>
    <x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x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x v="3690"/>
    <s v="We Rise"/>
    <s v="A play honoring the lives and legacies of the activists and those remembered at the 1992 ACT UP Ashes Action at The White House"/>
    <n v="1500"/>
    <n v="1800"/>
    <x v="0"/>
    <s v="US"/>
    <s v="USD"/>
    <n v="1417101683"/>
    <n v="1414506083"/>
    <b v="0"/>
    <x v="162"/>
    <b v="1"/>
    <s v="theater/plays"/>
    <n v="1.2"/>
    <n v="58.064516129032256"/>
    <x v="1"/>
    <s v="plays"/>
    <x v="3690"/>
    <d v="2014-11-27T15:21:23"/>
  </r>
  <r>
    <x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x v="3692"/>
    <s v="An Evening With Durang"/>
    <s v="Help us independently produce two great comedies by Christopher Durang."/>
    <n v="1000"/>
    <n v="1260"/>
    <x v="0"/>
    <s v="US"/>
    <s v="USD"/>
    <n v="1411084800"/>
    <n v="1410304179"/>
    <b v="0"/>
    <x v="57"/>
    <b v="1"/>
    <s v="theater/plays"/>
    <n v="1.26"/>
    <n v="74.117647058823536"/>
    <x v="1"/>
    <s v="plays"/>
    <x v="3692"/>
    <d v="2014-09-19T00:00:00"/>
  </r>
  <r>
    <x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x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x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x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x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x v="3700"/>
    <s v="Generations (Senior Project)"/>
    <s v="Help me produce the play I have written for my senior project!"/>
    <n v="500"/>
    <n v="606"/>
    <x v="0"/>
    <s v="US"/>
    <s v="USD"/>
    <n v="1412092800"/>
    <n v="1409493800"/>
    <b v="0"/>
    <x v="59"/>
    <b v="1"/>
    <s v="theater/plays"/>
    <n v="1.212"/>
    <n v="33.666666666666664"/>
    <x v="1"/>
    <s v="plays"/>
    <x v="3700"/>
    <d v="2014-09-30T16:00:00"/>
  </r>
  <r>
    <x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x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d v="2016-05-31T16:33:14"/>
  </r>
  <r>
    <x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d v="2014-06-23T18:00:00"/>
  </r>
  <r>
    <x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x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x v="1"/>
    <s v="plays"/>
    <x v="3708"/>
    <d v="2014-07-04T03:24:46"/>
  </r>
  <r>
    <x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x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x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x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d v="2015-05-31T06:59:00"/>
  </r>
  <r>
    <x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x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x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x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d v="2016-01-21T21:18:29"/>
  </r>
  <r>
    <x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x v="1"/>
    <s v="plays"/>
    <x v="3717"/>
    <d v="2015-05-09T20:47:29"/>
  </r>
  <r>
    <x v="3718"/>
    <s v="PUNK ROCK"/>
    <s v="William Carlisle has the world at his feet but its weight on his shoulders. He is intelligent, articulate and fucked."/>
    <n v="500"/>
    <n v="1197"/>
    <x v="0"/>
    <s v="GB"/>
    <s v="GBP"/>
    <n v="1425057075"/>
    <n v="1422465075"/>
    <b v="0"/>
    <x v="67"/>
    <b v="1"/>
    <s v="theater/plays"/>
    <n v="2.3940000000000001"/>
    <n v="26.021739130434781"/>
    <x v="1"/>
    <s v="plays"/>
    <x v="3718"/>
    <d v="2015-02-27T17:11:15"/>
  </r>
  <r>
    <x v="3719"/>
    <s v="Corium"/>
    <s v="A new piece of physical theatre about love, regret and longing."/>
    <n v="200"/>
    <n v="420"/>
    <x v="0"/>
    <s v="GB"/>
    <s v="GBP"/>
    <n v="1434994266"/>
    <n v="1432402266"/>
    <b v="0"/>
    <x v="80"/>
    <b v="1"/>
    <s v="theater/plays"/>
    <n v="2.1"/>
    <n v="105"/>
    <x v="1"/>
    <s v="plays"/>
    <x v="3719"/>
    <d v="2015-06-22T17:31:06"/>
  </r>
  <r>
    <x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d v="2016-02-11T22:59:00"/>
  </r>
  <r>
    <x v="3723"/>
    <s v="Beauty and the Beast"/>
    <s v="Saltmine Theatre Company present Beauty and the Beast:"/>
    <n v="4500"/>
    <n v="4592"/>
    <x v="0"/>
    <s v="GB"/>
    <s v="GBP"/>
    <n v="1417374262"/>
    <n v="1414778662"/>
    <b v="0"/>
    <x v="287"/>
    <b v="1"/>
    <s v="theater/plays"/>
    <n v="1.0204444444444445"/>
    <n v="72.888888888888886"/>
    <x v="1"/>
    <s v="plays"/>
    <x v="3723"/>
    <d v="2014-11-30T19:04:22"/>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x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d v="2016-04-29T21:00:00"/>
  </r>
  <r>
    <x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d v="2016-10-20T04:55:00"/>
  </r>
  <r>
    <x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x v="1"/>
    <s v="plays"/>
    <x v="3728"/>
    <d v="2015-08-19T04:06:16"/>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x v="1"/>
    <s v="plays"/>
    <x v="3730"/>
    <d v="2015-08-17T16:15:59"/>
  </r>
  <r>
    <x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d v="2015-01-10T03:23:00"/>
  </r>
  <r>
    <x v="3732"/>
    <s v="Elektra Bekent - Afstudeervoorstelling"/>
    <s v="Mijn solo voorstelling gaat over Elektra (Sophokles) en hoe zij als jongere alles beleeft en meemaakt!"/>
    <n v="850"/>
    <n v="131"/>
    <x v="2"/>
    <s v="NL"/>
    <s v="EUR"/>
    <n v="1422100800"/>
    <n v="1416932133"/>
    <b v="0"/>
    <x v="80"/>
    <b v="0"/>
    <s v="theater/plays"/>
    <n v="0.15411764705882353"/>
    <n v="32.75"/>
    <x v="1"/>
    <s v="plays"/>
    <x v="3732"/>
    <d v="2015-01-24T12:00:00"/>
  </r>
  <r>
    <x v="3733"/>
    <s v="laughter in the hood"/>
    <s v="want to donate tickets to residents who live in the community that cant afford the 35.00 price of ticket"/>
    <n v="1500"/>
    <n v="0"/>
    <x v="2"/>
    <s v="US"/>
    <s v="USD"/>
    <n v="1429396200"/>
    <n v="1428539708"/>
    <b v="0"/>
    <x v="78"/>
    <b v="0"/>
    <s v="theater/plays"/>
    <n v="0"/>
    <s v="No Backers"/>
    <x v="1"/>
    <s v="plays"/>
    <x v="3733"/>
    <d v="2015-04-18T22:30:00"/>
  </r>
  <r>
    <x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x v="1"/>
    <s v="plays"/>
    <x v="3734"/>
    <d v="2015-05-25T21:38:16"/>
  </r>
  <r>
    <x v="3735"/>
    <s v="Women Beware Women"/>
    <s v="Young Actor's taking on a Jacobean tragedy. Family, betrayal, love, lust, sex and death."/>
    <n v="150"/>
    <n v="20"/>
    <x v="2"/>
    <s v="GB"/>
    <s v="GBP"/>
    <n v="1432831089"/>
    <n v="1430239089"/>
    <b v="0"/>
    <x v="84"/>
    <b v="0"/>
    <s v="theater/plays"/>
    <n v="0.13333333333333333"/>
    <n v="10"/>
    <x v="1"/>
    <s v="plays"/>
    <x v="3735"/>
    <d v="2015-05-28T16:38:09"/>
  </r>
  <r>
    <x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x v="1"/>
    <s v="plays"/>
    <x v="3736"/>
    <d v="2015-03-23T18:00:00"/>
  </r>
  <r>
    <x v="3737"/>
    <s v="Measure For Measure"/>
    <s v="The ASU Theatre and Shakespeare Club presents Measure For Measure directed by Jordyn Ochser."/>
    <n v="700"/>
    <n v="150"/>
    <x v="2"/>
    <s v="US"/>
    <s v="USD"/>
    <n v="1447311540"/>
    <n v="1445358903"/>
    <b v="0"/>
    <x v="80"/>
    <b v="0"/>
    <s v="theater/plays"/>
    <n v="0.21428571428571427"/>
    <n v="37.5"/>
    <x v="1"/>
    <s v="plays"/>
    <x v="3737"/>
    <d v="2015-11-12T06:59:00"/>
  </r>
  <r>
    <x v="3738"/>
    <s v="'GULF' - a new play by PIVOT THEATRE"/>
    <s v="A filmic, fast-paced exploration of trust, making its debut at Camden People's Theatre this July."/>
    <n v="1500"/>
    <n v="270"/>
    <x v="2"/>
    <s v="GB"/>
    <s v="GBP"/>
    <n v="1405461600"/>
    <n v="1403562705"/>
    <b v="0"/>
    <x v="79"/>
    <b v="0"/>
    <s v="theater/plays"/>
    <n v="0.18"/>
    <n v="45"/>
    <x v="1"/>
    <s v="plays"/>
    <x v="3738"/>
    <d v="2014-07-15T22:00:00"/>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d v="2016-07-17T10:47:48"/>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d v="2014-08-12T01:53:58"/>
  </r>
  <r>
    <x v="3741"/>
    <s v="Open House Theater"/>
    <s v="A small community with a love for theater would like to continue. Help the children of this community continue."/>
    <n v="20000"/>
    <n v="0"/>
    <x v="2"/>
    <s v="US"/>
    <s v="USD"/>
    <n v="1450389950"/>
    <n v="1447797950"/>
    <b v="0"/>
    <x v="78"/>
    <b v="0"/>
    <s v="theater/plays"/>
    <n v="0"/>
    <s v="No Backers"/>
    <x v="1"/>
    <s v="plays"/>
    <x v="3741"/>
    <d v="2015-12-17T22:05:50"/>
  </r>
  <r>
    <x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x v="3743"/>
    <s v="Down the Mississippi"/>
    <s v="I'm taking the Adventures of Huckleberry Finn puppet show down the Mississippi River!"/>
    <n v="2200"/>
    <n v="0"/>
    <x v="2"/>
    <s v="US"/>
    <s v="USD"/>
    <n v="1404406964"/>
    <n v="1401814964"/>
    <b v="0"/>
    <x v="78"/>
    <b v="0"/>
    <s v="theater/plays"/>
    <n v="0"/>
    <s v="No Backers"/>
    <x v="1"/>
    <s v="plays"/>
    <x v="3743"/>
    <d v="2014-07-03T17:02:44"/>
  </r>
  <r>
    <x v="3744"/>
    <s v="The Game's Afoot - Spotlight"/>
    <s v="This summer, The Spotlight Players are celebrating Christmas in July with a presentation of Ken Ludwig's side splitting comedy."/>
    <n v="1200"/>
    <n v="0"/>
    <x v="2"/>
    <s v="US"/>
    <s v="USD"/>
    <n v="1404532740"/>
    <n v="1401823952"/>
    <b v="0"/>
    <x v="78"/>
    <b v="0"/>
    <s v="theater/plays"/>
    <n v="0"/>
    <s v="No Backers"/>
    <x v="1"/>
    <s v="plays"/>
    <x v="3744"/>
    <d v="2014-07-05T03:59:00"/>
  </r>
  <r>
    <x v="3745"/>
    <s v="Tyke Theatre Web Show"/>
    <s v="Tyke wants to expand her puppet theater show to weekly online web shows and is looking for backers."/>
    <n v="100"/>
    <n v="10"/>
    <x v="2"/>
    <s v="US"/>
    <s v="USD"/>
    <n v="1407689102"/>
    <n v="1405097102"/>
    <b v="0"/>
    <x v="29"/>
    <b v="0"/>
    <s v="theater/plays"/>
    <n v="0.1"/>
    <n v="10"/>
    <x v="1"/>
    <s v="plays"/>
    <x v="3745"/>
    <d v="2014-08-10T16:45:02"/>
  </r>
  <r>
    <x v="3746"/>
    <s v="Stage Play Production - &quot;I Love You to Death&quot;"/>
    <s v="Generational curses CAN be broken...right?"/>
    <n v="8500"/>
    <n v="202"/>
    <x v="2"/>
    <s v="US"/>
    <s v="USD"/>
    <n v="1475918439"/>
    <n v="1473326439"/>
    <b v="0"/>
    <x v="29"/>
    <b v="0"/>
    <s v="theater/plays"/>
    <n v="2.3764705882352941E-2"/>
    <n v="202"/>
    <x v="1"/>
    <s v="plays"/>
    <x v="3746"/>
    <d v="2016-10-08T09:20:39"/>
  </r>
  <r>
    <x v="3747"/>
    <s v="Counting Stars"/>
    <s v="The world premiere of an astonishing new play by acclaimed writer Atiha Sen Gupta."/>
    <n v="2500"/>
    <n v="25"/>
    <x v="2"/>
    <s v="GB"/>
    <s v="GBP"/>
    <n v="1436137140"/>
    <n v="1433833896"/>
    <b v="0"/>
    <x v="29"/>
    <b v="0"/>
    <s v="theater/plays"/>
    <n v="0.01"/>
    <n v="25"/>
    <x v="1"/>
    <s v="plays"/>
    <x v="3747"/>
    <d v="2015-07-05T22:59:00"/>
  </r>
  <r>
    <x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d v="2016-02-16T05:59:00"/>
  </r>
  <r>
    <x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x v="3751"/>
    <s v="GGC Productions 2016"/>
    <s v="I will be performing in TWO productions to kick off the 2016 season. NEED HELP TO FUND THESE GREAT SHOWS!"/>
    <n v="1000"/>
    <n v="1326"/>
    <x v="0"/>
    <s v="US"/>
    <s v="USD"/>
    <n v="1459641073"/>
    <n v="1454460673"/>
    <b v="0"/>
    <x v="202"/>
    <b v="1"/>
    <s v="theater/musical"/>
    <n v="1.3260000000000001"/>
    <n v="120.54545454545455"/>
    <x v="1"/>
    <s v="musical"/>
    <x v="3751"/>
    <d v="2016-04-02T23:51:13"/>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x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d v="2015-06-03T00:00:00"/>
  </r>
  <r>
    <x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x v="1"/>
    <s v="musical"/>
    <x v="3754"/>
    <d v="2014-07-26T04:59:00"/>
  </r>
  <r>
    <x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d v="2016-04-15T20:48:27"/>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x v="3758"/>
    <s v="Luigi's Ladies"/>
    <s v="LUIGI'S LADIES: an original one-woman musical comedy"/>
    <n v="1500"/>
    <n v="1535"/>
    <x v="0"/>
    <s v="US"/>
    <s v="USD"/>
    <n v="1400475600"/>
    <n v="1397819938"/>
    <b v="0"/>
    <x v="55"/>
    <b v="1"/>
    <s v="theater/musical"/>
    <n v="1.0233333333333334"/>
    <n v="59.03846153846154"/>
    <x v="1"/>
    <s v="musical"/>
    <x v="3758"/>
    <d v="2014-05-19T05:00:00"/>
  </r>
  <r>
    <x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x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x v="1"/>
    <s v="musical"/>
    <x v="3761"/>
    <d v="2015-08-10T23:00:00"/>
  </r>
  <r>
    <x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x v="3763"/>
    <s v="[title of show] â€” The Chicago Storefront Premiere"/>
    <s v="A musical about two guys writing a musical about...two guys writing a musical."/>
    <n v="5000"/>
    <n v="5000"/>
    <x v="0"/>
    <s v="US"/>
    <s v="USD"/>
    <n v="1427907626"/>
    <n v="1425319226"/>
    <b v="0"/>
    <x v="99"/>
    <b v="1"/>
    <s v="theater/musical"/>
    <n v="1"/>
    <n v="64.935064935064929"/>
    <x v="1"/>
    <s v="musical"/>
    <x v="3763"/>
    <d v="2015-04-01T17:00:26"/>
  </r>
  <r>
    <x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x v="1"/>
    <s v="musical"/>
    <x v="3764"/>
    <d v="2016-05-29T00:36:00"/>
  </r>
  <r>
    <x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x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x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d v="2014-06-12T17:28:10"/>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x v="1"/>
    <s v="musical"/>
    <x v="3769"/>
    <d v="2016-04-15T14:21:19"/>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x v="3771"/>
    <s v="COME OUT SWINGIN'!"/>
    <s v="I would like to make a demo recording of six songs from COME OUT SWINGIN'!"/>
    <n v="1000"/>
    <n v="1460"/>
    <x v="0"/>
    <s v="US"/>
    <s v="USD"/>
    <n v="1463529600"/>
    <n v="1462307652"/>
    <b v="0"/>
    <x v="44"/>
    <b v="1"/>
    <s v="theater/musical"/>
    <n v="1.46"/>
    <n v="38.421052631578945"/>
    <x v="1"/>
    <s v="musical"/>
    <x v="3771"/>
    <d v="2016-05-18T00:00:00"/>
  </r>
  <r>
    <x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x v="1"/>
    <s v="musical"/>
    <x v="3772"/>
    <d v="2016-11-29T06:00:00"/>
  </r>
  <r>
    <x v="3773"/>
    <s v="Dundee: A Hip-Hopera"/>
    <s v="A dramatic hip-hopera, inspired from monologues written by the performers."/>
    <n v="5000"/>
    <n v="5410"/>
    <x v="0"/>
    <s v="US"/>
    <s v="USD"/>
    <n v="1479175680"/>
    <n v="1476317247"/>
    <b v="0"/>
    <x v="7"/>
    <b v="1"/>
    <s v="theater/musical"/>
    <n v="1.0820000000000001"/>
    <n v="94.912280701754383"/>
    <x v="1"/>
    <s v="musical"/>
    <x v="3773"/>
    <d v="2016-11-15T02:08:00"/>
  </r>
  <r>
    <x v="3774"/>
    <s v="Mabel Moon Goes to Earth!"/>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d v="2015-04-09T04:00:00"/>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x v="3778"/>
    <s v="Give a Puppet a Hand"/>
    <s v="Sponsor an AVENUE Q puppet for The Barn Players April 2015 production."/>
    <n v="2400"/>
    <n v="2521"/>
    <x v="0"/>
    <s v="US"/>
    <s v="USD"/>
    <n v="1423942780"/>
    <n v="1418758780"/>
    <b v="0"/>
    <x v="17"/>
    <b v="1"/>
    <s v="theater/musical"/>
    <n v="1.0504166666666668"/>
    <n v="70.027777777777771"/>
    <x v="1"/>
    <s v="musical"/>
    <x v="3778"/>
    <d v="2015-02-14T19:39:40"/>
  </r>
  <r>
    <x v="3779"/>
    <s v="&quot;The Last Adam&quot; A New Musical, NYC reading"/>
    <s v="A fresh, re-telling of the Jesus story for a new generation."/>
    <n v="15000"/>
    <n v="15597"/>
    <x v="0"/>
    <s v="US"/>
    <s v="USD"/>
    <n v="1459010340"/>
    <n v="1456421940"/>
    <b v="0"/>
    <x v="248"/>
    <b v="1"/>
    <s v="theater/musical"/>
    <n v="1.0398000000000001"/>
    <n v="135.62608695652173"/>
    <x v="1"/>
    <s v="musical"/>
    <x v="3779"/>
    <d v="2016-03-26T16:39:00"/>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x v="1"/>
    <s v="musical"/>
    <x v="3780"/>
    <d v="2015-07-13T20:06:00"/>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d v="2016-07-24T23:00:00"/>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x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x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d v="2016-05-27T00:54:35"/>
  </r>
  <r>
    <x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d v="2015-12-23T16:18:00"/>
  </r>
  <r>
    <x v="3789"/>
    <s v="Austen a New Musical Play"/>
    <s v="This fabulous new play explores the little known love life of England's most famous romantic novelist, Jane Austen."/>
    <n v="3550"/>
    <n v="116"/>
    <x v="2"/>
    <s v="GB"/>
    <s v="GBP"/>
    <n v="1434395418"/>
    <n v="1431630618"/>
    <b v="0"/>
    <x v="80"/>
    <b v="0"/>
    <s v="theater/musical"/>
    <n v="3.267605633802817E-2"/>
    <n v="29"/>
    <x v="1"/>
    <s v="musical"/>
    <x v="3789"/>
    <d v="2015-06-15T19:10:18"/>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s v="No Backers"/>
    <x v="1"/>
    <s v="musical"/>
    <x v="3790"/>
    <d v="2016-11-22T17:00:23"/>
  </r>
  <r>
    <x v="3791"/>
    <s v="Spin! at The Cumming Playhouse"/>
    <s v="Spin! is an original musical comedy-drama presented by Blue Palm Productions."/>
    <n v="1500"/>
    <n v="0"/>
    <x v="2"/>
    <s v="US"/>
    <s v="USD"/>
    <n v="1404664592"/>
    <n v="1399480592"/>
    <b v="0"/>
    <x v="78"/>
    <b v="0"/>
    <s v="theater/musical"/>
    <n v="0"/>
    <s v="No Backers"/>
    <x v="1"/>
    <s v="musical"/>
    <x v="3791"/>
    <d v="2014-07-06T16:36:32"/>
  </r>
  <r>
    <x v="3792"/>
    <s v="BorikÃ©n: The Show"/>
    <s v="A cultural and historic journey through Puerto Rico's music and dance!"/>
    <n v="12500"/>
    <n v="35"/>
    <x v="2"/>
    <s v="US"/>
    <s v="USD"/>
    <n v="1436957022"/>
    <n v="1434365022"/>
    <b v="0"/>
    <x v="84"/>
    <b v="0"/>
    <s v="theater/musical"/>
    <n v="2.8E-3"/>
    <n v="17.5"/>
    <x v="1"/>
    <s v="musical"/>
    <x v="3792"/>
    <d v="2015-07-15T10:43:42"/>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x v="1"/>
    <s v="musical"/>
    <x v="3793"/>
    <d v="2014-12-16T22:32:09"/>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x v="3795"/>
    <s v="Duodeca"/>
    <s v="Poppin Productions are currently entering the development stage of their very first production -  &quot;Duodeca&quot;."/>
    <n v="600"/>
    <n v="10"/>
    <x v="2"/>
    <s v="GB"/>
    <s v="GBP"/>
    <n v="1440801000"/>
    <n v="1437042490"/>
    <b v="0"/>
    <x v="84"/>
    <b v="0"/>
    <s v="theater/musical"/>
    <n v="1.6666666666666666E-2"/>
    <n v="5"/>
    <x v="1"/>
    <s v="musical"/>
    <x v="3795"/>
    <d v="2015-08-28T22:30:00"/>
  </r>
  <r>
    <x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x v="1"/>
    <s v="musical"/>
    <x v="3796"/>
    <d v="2017-01-14T00:42:36"/>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d v="2015-04-20T21:09:25"/>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d v="2014-08-10T17:20:48"/>
  </r>
  <r>
    <x v="3799"/>
    <s v="A Story Once Told"/>
    <s v="An original musical on it's way to the stage in Minneapolis, MN. Feel free to ask any questions."/>
    <n v="10000"/>
    <n v="402"/>
    <x v="2"/>
    <s v="US"/>
    <s v="USD"/>
    <n v="1457734843"/>
    <n v="1455142843"/>
    <b v="0"/>
    <x v="80"/>
    <b v="0"/>
    <s v="theater/musical"/>
    <n v="4.02E-2"/>
    <n v="100.5"/>
    <x v="1"/>
    <s v="musical"/>
    <x v="3799"/>
    <d v="2016-03-11T22:20:43"/>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d v="2015-01-11T04:59:00"/>
  </r>
  <r>
    <x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d v="2015-01-02T16:13:36"/>
  </r>
  <r>
    <x v="3802"/>
    <s v="The Lost Play of William Shakespeare"/>
    <s v="A musical about how Shakespeare was inspired to write only his own plays after the co-authored play Henry VI was taken."/>
    <n v="3000"/>
    <n v="0"/>
    <x v="2"/>
    <s v="US"/>
    <s v="USD"/>
    <n v="1445482906"/>
    <n v="1442890906"/>
    <b v="0"/>
    <x v="78"/>
    <b v="0"/>
    <s v="theater/musical"/>
    <n v="0"/>
    <s v="No Backers"/>
    <x v="1"/>
    <s v="musical"/>
    <x v="3802"/>
    <d v="2015-10-22T03:01:46"/>
  </r>
  <r>
    <x v="3803"/>
    <s v="Benjamin Button the Musical Concept Album"/>
    <s v="A fully orchestrated concept album of Benjamin Button the Musical!"/>
    <n v="12000"/>
    <n v="2358"/>
    <x v="2"/>
    <s v="US"/>
    <s v="USD"/>
    <n v="1457133568"/>
    <n v="1454541568"/>
    <b v="0"/>
    <x v="244"/>
    <b v="0"/>
    <s v="theater/musical"/>
    <n v="0.19650000000000001"/>
    <n v="58.95"/>
    <x v="1"/>
    <s v="musical"/>
    <x v="3803"/>
    <d v="2016-03-04T23:19:28"/>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s v="No Backers"/>
    <x v="1"/>
    <s v="musical"/>
    <x v="3804"/>
    <d v="2016-07-31T07:00:00"/>
  </r>
  <r>
    <x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x v="1"/>
    <s v="musical"/>
    <x v="3805"/>
    <d v="2014-09-27T21:17:20"/>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x v="1"/>
    <s v="musical"/>
    <x v="3806"/>
    <d v="2014-06-29T06:13:01"/>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d v="2015-04-03T21:48:59"/>
  </r>
  <r>
    <x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x v="1"/>
    <s v="plays"/>
    <x v="3808"/>
    <d v="2015-04-25T09:53:39"/>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x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d v="2015-03-21T19:22:38"/>
  </r>
  <r>
    <x v="3811"/>
    <s v="The Merchant of Venice"/>
    <s v="The University of Exeter Shakespeare Society is touring its acclaimed show The Merchant of Venice to Stratford-upon-Avon!"/>
    <n v="250"/>
    <n v="825"/>
    <x v="0"/>
    <s v="GB"/>
    <s v="GBP"/>
    <n v="1464692400"/>
    <n v="1461769373"/>
    <b v="0"/>
    <x v="10"/>
    <b v="1"/>
    <s v="theater/plays"/>
    <n v="3.3"/>
    <n v="43.421052631578945"/>
    <x v="1"/>
    <s v="plays"/>
    <x v="3811"/>
    <d v="2016-05-31T11:00:00"/>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d v="2015-06-01T03:59:00"/>
  </r>
  <r>
    <x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x v="3815"/>
    <s v="The Canterbury Shakespeare Festival - first season"/>
    <s v="Come and help us make the Canterbury Shakespeare Festival a reality"/>
    <n v="1000"/>
    <n v="1000.01"/>
    <x v="0"/>
    <s v="GB"/>
    <s v="GBP"/>
    <n v="1440111600"/>
    <n v="1437545657"/>
    <b v="0"/>
    <x v="9"/>
    <b v="1"/>
    <s v="theater/plays"/>
    <n v="1.0000100000000001"/>
    <n v="50.000500000000002"/>
    <x v="1"/>
    <s v="plays"/>
    <x v="3815"/>
    <d v="2015-08-20T23:00:00"/>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x v="1"/>
    <s v="plays"/>
    <x v="3818"/>
    <d v="2015-03-12T19:13:02"/>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x v="1"/>
    <s v="plays"/>
    <x v="3819"/>
    <d v="2015-07-17T21:02:00"/>
  </r>
  <r>
    <x v="3820"/>
    <s v="TUSENTACK THEATRE"/>
    <s v="Tusentack Theatre is a professional theatre company providing opportunities to adults who access Mental Health Services."/>
    <n v="300"/>
    <n v="430"/>
    <x v="0"/>
    <s v="GB"/>
    <s v="GBP"/>
    <n v="1436110717"/>
    <n v="1433518717"/>
    <b v="0"/>
    <x v="9"/>
    <b v="1"/>
    <s v="theater/plays"/>
    <n v="1.4333333333333333"/>
    <n v="21.5"/>
    <x v="1"/>
    <s v="plays"/>
    <x v="3820"/>
    <d v="2015-07-05T15:38:37"/>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x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x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x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d v="2014-12-31T13:39:47"/>
  </r>
  <r>
    <x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x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x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d v="2015-06-18T10:41:07"/>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x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x v="3837"/>
    <s v="Farcical Elements Presents Boeing-Boeing"/>
    <s v="A high-flying French farce with the thrust of a well-tuned jet engine"/>
    <n v="2000"/>
    <n v="2042"/>
    <x v="0"/>
    <s v="GB"/>
    <s v="GBP"/>
    <n v="1435947758"/>
    <n v="1432837358"/>
    <b v="0"/>
    <x v="57"/>
    <b v="1"/>
    <s v="theater/plays"/>
    <n v="1.0209999999999999"/>
    <n v="120.11764705882354"/>
    <x v="1"/>
    <s v="plays"/>
    <x v="3837"/>
    <d v="2015-07-03T18:22:38"/>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x v="3840"/>
    <s v="Tonight I'll be April"/>
    <s v="A gritty play looking at a modern day relationship, highlighting issues of mental health and abuse suffered by men."/>
    <n v="1"/>
    <n v="65"/>
    <x v="0"/>
    <s v="GB"/>
    <s v="GBP"/>
    <n v="1459180229"/>
    <n v="1457023829"/>
    <b v="0"/>
    <x v="83"/>
    <b v="1"/>
    <s v="theater/plays"/>
    <n v="65"/>
    <n v="21.666666666666668"/>
    <x v="1"/>
    <s v="plays"/>
    <x v="3840"/>
    <d v="2016-03-28T15:50:29"/>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d v="2014-07-20T18:51:27"/>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d v="2014-05-11T11:50:52"/>
  </r>
  <r>
    <x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d v="2014-06-01T01:44:24"/>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d v="2014-06-03T06:59:00"/>
  </r>
  <r>
    <x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x v="1"/>
    <s v="plays"/>
    <x v="3845"/>
    <d v="2015-10-01T15:02:54"/>
  </r>
  <r>
    <x v="3846"/>
    <s v="My Insane Shakespeare"/>
    <s v="My Insane Shakespeare. An original play by Arthur Elbakyan premiering October 13th at United Solo, New York City."/>
    <n v="7000"/>
    <n v="189"/>
    <x v="2"/>
    <s v="US"/>
    <s v="USD"/>
    <n v="1412405940"/>
    <n v="1409721542"/>
    <b v="1"/>
    <x v="22"/>
    <b v="0"/>
    <s v="theater/plays"/>
    <n v="2.7E-2"/>
    <n v="23.625"/>
    <x v="1"/>
    <s v="plays"/>
    <x v="3846"/>
    <d v="2014-10-04T06:59:00"/>
  </r>
  <r>
    <x v="3847"/>
    <s v="Madame X"/>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d v="2015-07-19T05:23:11"/>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d v="2015-10-18T19:36:29"/>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d v="2015-06-11T18:24:44"/>
  </r>
  <r>
    <x v="3850"/>
    <s v="The Vagina Monologues 2015"/>
    <s v="V-Day is a global activist movement to end violence against women and girls."/>
    <n v="1000"/>
    <n v="38"/>
    <x v="2"/>
    <s v="US"/>
    <s v="USD"/>
    <n v="1420081143"/>
    <n v="1417489143"/>
    <b v="1"/>
    <x v="80"/>
    <b v="0"/>
    <s v="theater/plays"/>
    <n v="3.7999999999999999E-2"/>
    <n v="9.5"/>
    <x v="1"/>
    <s v="plays"/>
    <x v="3850"/>
    <d v="2015-01-01T02:59:03"/>
  </r>
  <r>
    <x v="3851"/>
    <s v="Waving Goodbye"/>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x v="1"/>
    <s v="plays"/>
    <x v="3852"/>
    <d v="2015-03-27T03:34:36"/>
  </r>
  <r>
    <x v="3853"/>
    <s v="The Original Laughter Therapist"/>
    <s v="A dose of One-woman &quot;Dramedy&quot; to cure those daily blues is just what the doctor ordered!"/>
    <n v="100000"/>
    <n v="26"/>
    <x v="2"/>
    <s v="US"/>
    <s v="USD"/>
    <n v="1409602178"/>
    <n v="1406578178"/>
    <b v="0"/>
    <x v="84"/>
    <b v="0"/>
    <s v="theater/plays"/>
    <n v="2.5999999999999998E-4"/>
    <n v="13"/>
    <x v="1"/>
    <s v="plays"/>
    <x v="3853"/>
    <d v="2014-09-01T20:09:38"/>
  </r>
  <r>
    <x v="3854"/>
    <s v="The Case Of Soghomon Tehlirian"/>
    <s v="A play dedicated to the 100th anniversary of the Armenian Genocide."/>
    <n v="11000"/>
    <n v="1788"/>
    <x v="2"/>
    <s v="US"/>
    <s v="USD"/>
    <n v="1431206058"/>
    <n v="1428614058"/>
    <b v="0"/>
    <x v="9"/>
    <b v="0"/>
    <s v="theater/plays"/>
    <n v="0.16254545454545455"/>
    <n v="89.4"/>
    <x v="1"/>
    <s v="plays"/>
    <x v="3854"/>
    <d v="2015-05-09T21:14:18"/>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x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x v="3859"/>
    <s v="What Dreams Were Made Of"/>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d v="2014-08-12T15:51:50"/>
  </r>
  <r>
    <x v="3861"/>
    <s v="READY OR NOT HERE I COME"/>
    <s v="THE COMING OF THE LORD!"/>
    <n v="2000"/>
    <n v="100"/>
    <x v="2"/>
    <s v="US"/>
    <s v="USD"/>
    <n v="1415828820"/>
    <n v="1412258977"/>
    <b v="0"/>
    <x v="29"/>
    <b v="0"/>
    <s v="theater/plays"/>
    <n v="0.05"/>
    <n v="100"/>
    <x v="1"/>
    <s v="plays"/>
    <x v="3861"/>
    <d v="2014-11-12T21:47:00"/>
  </r>
  <r>
    <x v="3862"/>
    <s v="The Container Play"/>
    <s v="The hit immersive theatre experience of England comes to Corpus Christi!"/>
    <n v="7500"/>
    <n v="1"/>
    <x v="2"/>
    <s v="US"/>
    <s v="USD"/>
    <n v="1473699540"/>
    <n v="1472451356"/>
    <b v="0"/>
    <x v="29"/>
    <b v="0"/>
    <s v="theater/plays"/>
    <n v="1.3333333333333334E-4"/>
    <n v="1"/>
    <x v="1"/>
    <s v="plays"/>
    <x v="3862"/>
    <d v="2016-09-12T16:59:00"/>
  </r>
  <r>
    <x v="3863"/>
    <s v="Umma Yemaya"/>
    <s v="Umma Yemaya is  a play that examines the challenges of unconventional love. The Lady  and the Artist create their own world for love."/>
    <n v="6000"/>
    <n v="0"/>
    <x v="2"/>
    <s v="US"/>
    <s v="USD"/>
    <n v="1446739905"/>
    <n v="1441552305"/>
    <b v="0"/>
    <x v="78"/>
    <b v="0"/>
    <s v="theater/plays"/>
    <n v="0"/>
    <s v="No Backers"/>
    <x v="1"/>
    <s v="plays"/>
    <x v="3863"/>
    <d v="2015-11-05T16:11:45"/>
  </r>
  <r>
    <x v="3864"/>
    <s v="Grammar Land Performances"/>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x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x v="1"/>
    <s v="plays"/>
    <x v="3865"/>
    <d v="2014-08-30T05:30:00"/>
  </r>
  <r>
    <x v="3866"/>
    <s v="a feminine ending, brought to you by the East End Theatre Co"/>
    <s v="A funny, moving, witty piece about a girl, her oboe, and her dreams."/>
    <n v="2000"/>
    <n v="11"/>
    <x v="2"/>
    <s v="US"/>
    <s v="USD"/>
    <n v="1458703740"/>
    <n v="1454453021"/>
    <b v="0"/>
    <x v="84"/>
    <b v="0"/>
    <s v="theater/plays"/>
    <n v="5.4999999999999997E-3"/>
    <n v="5.5"/>
    <x v="1"/>
    <s v="plays"/>
    <x v="3866"/>
    <d v="2016-03-23T03:29:00"/>
  </r>
  <r>
    <x v="3867"/>
    <s v="RUSSIAN PLAY &quot;HOW TO BE BRAVE&quot;"/>
    <s v="What do you know about Russian Culture? Our project helps the American children to find out about Russian literature."/>
    <n v="2000"/>
    <n v="251"/>
    <x v="2"/>
    <s v="US"/>
    <s v="USD"/>
    <n v="1466278339"/>
    <n v="1463686339"/>
    <b v="0"/>
    <x v="81"/>
    <b v="0"/>
    <s v="theater/plays"/>
    <n v="0.1255"/>
    <n v="50.2"/>
    <x v="1"/>
    <s v="plays"/>
    <x v="3867"/>
    <d v="2016-06-18T19:32:19"/>
  </r>
  <r>
    <x v="3868"/>
    <s v="1000 words (Canceled)"/>
    <s v="New collection of music by Scott Evan Davis!"/>
    <n v="5000"/>
    <n v="10"/>
    <x v="1"/>
    <s v="GB"/>
    <s v="GBP"/>
    <n v="1410191405"/>
    <n v="1408031405"/>
    <b v="0"/>
    <x v="29"/>
    <b v="0"/>
    <s v="theater/musical"/>
    <n v="2E-3"/>
    <n v="10"/>
    <x v="1"/>
    <s v="musical"/>
    <x v="3868"/>
    <d v="2014-09-08T15:50:05"/>
  </r>
  <r>
    <x v="3869"/>
    <s v="The Masturbation Musical (Canceled)"/>
    <s v="A Musical about 3 women who pursue their Pleasure and end up finding themselves."/>
    <n v="13111"/>
    <n v="452"/>
    <x v="1"/>
    <s v="US"/>
    <s v="USD"/>
    <n v="1426302660"/>
    <n v="1423761792"/>
    <b v="0"/>
    <x v="41"/>
    <b v="0"/>
    <s v="theater/musical"/>
    <n v="3.44748684310884E-2"/>
    <n v="30.133333333333333"/>
    <x v="1"/>
    <s v="musical"/>
    <x v="3869"/>
    <d v="2015-03-14T03:11:00"/>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x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x v="1"/>
    <s v="musical"/>
    <x v="3871"/>
    <d v="2017-03-29T17:44:10"/>
  </r>
  <r>
    <x v="3872"/>
    <s v="Shining Star Players (Canceled)"/>
    <s v="We are a brand new theatrical teen production company, and we need enough money to put on our first musical production."/>
    <n v="15000"/>
    <n v="0"/>
    <x v="1"/>
    <s v="US"/>
    <s v="USD"/>
    <n v="1439522996"/>
    <n v="1435202996"/>
    <b v="0"/>
    <x v="78"/>
    <b v="0"/>
    <s v="theater/musical"/>
    <n v="0"/>
    <s v="No Backers"/>
    <x v="1"/>
    <s v="musical"/>
    <x v="3872"/>
    <d v="2015-08-14T03:29:56"/>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s v="No Backers"/>
    <x v="1"/>
    <s v="musical"/>
    <x v="3873"/>
    <d v="2015-10-08T16:42:15"/>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s v="No Backers"/>
    <x v="1"/>
    <s v="musical"/>
    <x v="3874"/>
    <d v="2015-01-24T01:00:00"/>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s v="No Backers"/>
    <x v="1"/>
    <s v="musical"/>
    <x v="3875"/>
    <d v="2016-09-03T10:00:00"/>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d v="2016-02-02T14:58:48"/>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d v="2016-12-08T16:15:52"/>
  </r>
  <r>
    <x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x v="1"/>
    <s v="musical"/>
    <x v="3878"/>
    <d v="2015-06-30T03:59:00"/>
  </r>
  <r>
    <x v="3879"/>
    <s v="Theatre 'Portable' Royal (Canceled)"/>
    <s v="Theatre â€˜Portableâ€™ Royal is a portable, fully working, 40 seater theatre which will tour the UK and beyond!"/>
    <n v="15000"/>
    <n v="0"/>
    <x v="1"/>
    <s v="GB"/>
    <s v="GBP"/>
    <n v="1422218396"/>
    <n v="1419626396"/>
    <b v="0"/>
    <x v="78"/>
    <b v="0"/>
    <s v="theater/musical"/>
    <n v="0"/>
    <s v="No Backers"/>
    <x v="1"/>
    <s v="musical"/>
    <x v="3879"/>
    <d v="2015-01-25T20:39:56"/>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d v="2014-07-30T23:00:00"/>
  </r>
  <r>
    <x v="3881"/>
    <s v="My Real Mother's Name is... (Canceled)"/>
    <s v="A musical journey coming to the Blue Venue at the 2017 Orlando Fringe Festival!"/>
    <n v="500"/>
    <n v="25"/>
    <x v="1"/>
    <s v="US"/>
    <s v="USD"/>
    <n v="1487550399"/>
    <n v="1484958399"/>
    <b v="0"/>
    <x v="29"/>
    <b v="0"/>
    <s v="theater/musical"/>
    <n v="0.05"/>
    <n v="25"/>
    <x v="1"/>
    <s v="musical"/>
    <x v="3881"/>
    <d v="2017-02-20T00:26:39"/>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s v="No Backers"/>
    <x v="1"/>
    <s v="musical"/>
    <x v="3882"/>
    <d v="2016-01-31T23:03:00"/>
  </r>
  <r>
    <x v="3883"/>
    <s v="CAGED - A New Musical (Canceled)"/>
    <s v="CAGED - A New Musical is the story of One Passion, One Voice, One Dream. - One man's quest to become the woman he always wanted to be."/>
    <n v="15000"/>
    <n v="0"/>
    <x v="1"/>
    <s v="GB"/>
    <s v="GBP"/>
    <n v="1409668069"/>
    <n v="1407076069"/>
    <b v="0"/>
    <x v="78"/>
    <b v="0"/>
    <s v="theater/musical"/>
    <n v="0"/>
    <s v="No Backers"/>
    <x v="1"/>
    <s v="musical"/>
    <x v="3883"/>
    <d v="2014-09-02T14:27:49"/>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s v="No Backers"/>
    <x v="1"/>
    <s v="musical"/>
    <x v="3884"/>
    <d v="2015-03-27T17:59:52"/>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s v="No Backers"/>
    <x v="1"/>
    <s v="musical"/>
    <x v="3885"/>
    <d v="2016-05-09T22:49:51"/>
  </r>
  <r>
    <x v="3886"/>
    <s v="a (Canceled)"/>
    <n v="1"/>
    <n v="10000"/>
    <n v="0"/>
    <x v="1"/>
    <s v="AU"/>
    <s v="AUD"/>
    <n v="1418275702"/>
    <n v="1415683702"/>
    <b v="0"/>
    <x v="78"/>
    <b v="0"/>
    <s v="theater/musical"/>
    <n v="0"/>
    <s v="No Backers"/>
    <x v="1"/>
    <s v="musical"/>
    <x v="3886"/>
    <d v="2014-12-11T05:28:22"/>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x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d v="2017-02-26T13:05:58"/>
  </r>
  <r>
    <x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x v="1"/>
    <s v="plays"/>
    <x v="3889"/>
    <d v="2015-01-04T23:26:00"/>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d v="2015-08-15T18:12:24"/>
  </r>
  <r>
    <x v="3891"/>
    <s v="Out of the Box: A Mime Story"/>
    <s v="A comedy about a mime who dreams of becoming a stand up comedian."/>
    <n v="800"/>
    <n v="260"/>
    <x v="2"/>
    <s v="US"/>
    <s v="USD"/>
    <n v="1427086740"/>
    <n v="1424488244"/>
    <b v="0"/>
    <x v="63"/>
    <b v="0"/>
    <s v="theater/plays"/>
    <n v="0.32500000000000001"/>
    <n v="37.142857142857146"/>
    <x v="1"/>
    <s v="plays"/>
    <x v="3891"/>
    <d v="2015-03-23T04:59:00"/>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s v="No Backers"/>
    <x v="1"/>
    <s v="plays"/>
    <x v="3892"/>
    <d v="2014-08-24T07:00:00"/>
  </r>
  <r>
    <x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d v="2014-07-01T06:00:00"/>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d v="2016-12-06T04:59:00"/>
  </r>
  <r>
    <x v="3895"/>
    <s v="Vestige"/>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x v="3896"/>
    <s v="Yorick and Company"/>
    <s v="Yorick and Co. is a comedy about a struggling theatre company whose mysterious benefactor starts haunting the show!"/>
    <n v="1600"/>
    <n v="170"/>
    <x v="2"/>
    <s v="US"/>
    <s v="USD"/>
    <n v="1402979778"/>
    <n v="1401770178"/>
    <b v="0"/>
    <x v="80"/>
    <b v="0"/>
    <s v="theater/plays"/>
    <n v="0.10625"/>
    <n v="42.5"/>
    <x v="1"/>
    <s v="plays"/>
    <x v="3896"/>
    <d v="2014-06-17T04:36:18"/>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x v="1"/>
    <s v="plays"/>
    <x v="3898"/>
    <d v="2015-08-17T16:00:00"/>
  </r>
  <r>
    <x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x v="1"/>
    <s v="plays"/>
    <x v="3899"/>
    <d v="2014-08-12T18:36:01"/>
  </r>
  <r>
    <x v="3900"/>
    <s v="HUB Theatre Group presents John Logan's RED"/>
    <s v="HUB Theatre Group collaborates with local artists to present John Logan's RED to the community."/>
    <n v="2500"/>
    <n v="135"/>
    <x v="2"/>
    <s v="US"/>
    <s v="USD"/>
    <n v="1433988791"/>
    <n v="1431396791"/>
    <b v="0"/>
    <x v="81"/>
    <b v="0"/>
    <s v="theater/plays"/>
    <n v="5.3999999999999999E-2"/>
    <n v="27"/>
    <x v="1"/>
    <s v="plays"/>
    <x v="3900"/>
    <d v="2015-06-11T02:13:11"/>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d v="2015-12-19T19:49:59"/>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d v="2016-11-14T12:14:02"/>
  </r>
  <r>
    <x v="3903"/>
    <s v="Know Thy Law"/>
    <s v="Based on the novel â€œKnow Thy Lawâ€, this powerful play gives the insight and understanding of the power of knowing the law of the land."/>
    <n v="1500"/>
    <n v="0"/>
    <x v="2"/>
    <s v="US"/>
    <s v="USD"/>
    <n v="1439581080"/>
    <n v="1435709765"/>
    <b v="0"/>
    <x v="78"/>
    <b v="0"/>
    <s v="theater/plays"/>
    <n v="0"/>
    <s v="No Backers"/>
    <x v="1"/>
    <s v="plays"/>
    <x v="3903"/>
    <d v="2015-08-14T19:38:00"/>
  </r>
  <r>
    <x v="3904"/>
    <s v="Black America from Prophets to Pimps"/>
    <s v="A play that will cover 4000 years of black history."/>
    <n v="10000"/>
    <n v="3"/>
    <x v="2"/>
    <s v="US"/>
    <s v="USD"/>
    <n v="1429074240"/>
    <n v="1427866200"/>
    <b v="0"/>
    <x v="84"/>
    <b v="0"/>
    <s v="theater/plays"/>
    <n v="2.9999999999999997E-4"/>
    <n v="1.5"/>
    <x v="1"/>
    <s v="plays"/>
    <x v="3904"/>
    <d v="2015-04-15T05:04:00"/>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d v="2015-06-11T23:00:00"/>
  </r>
  <r>
    <x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x v="1"/>
    <s v="plays"/>
    <x v="3906"/>
    <d v="2015-06-26T13:25:00"/>
  </r>
  <r>
    <x v="3907"/>
    <s v="Burqa&amp;Rifle: A Drama: Two Women, Two Cultues, Two Histories"/>
    <s v="Burqa&amp;Rifle dramatizes the  encounter between two women -- a vigilante and a convert to Islam."/>
    <n v="1000"/>
    <n v="153"/>
    <x v="2"/>
    <s v="US"/>
    <s v="USD"/>
    <n v="1414354080"/>
    <n v="1411587606"/>
    <b v="0"/>
    <x v="80"/>
    <b v="0"/>
    <s v="theater/plays"/>
    <n v="0.153"/>
    <n v="38.25"/>
    <x v="1"/>
    <s v="plays"/>
    <x v="3907"/>
    <d v="2014-10-26T20:08:00"/>
  </r>
  <r>
    <x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x v="1"/>
    <s v="plays"/>
    <x v="3908"/>
    <d v="2014-07-29T03:14:56"/>
  </r>
  <r>
    <x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d v="2014-09-11T08:37:22"/>
  </r>
  <r>
    <x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x v="1"/>
    <s v="plays"/>
    <x v="3910"/>
    <d v="2015-09-07T18:09:57"/>
  </r>
  <r>
    <x v="3911"/>
    <s v="Ministers of Grace"/>
    <s v="â€˜Ministers of Graceâ€™ imagines what the movie Ghostbusters would be like if written by William Shakespeare."/>
    <n v="8000"/>
    <n v="2993"/>
    <x v="2"/>
    <s v="US"/>
    <s v="USD"/>
    <n v="1417033777"/>
    <n v="1414438177"/>
    <b v="0"/>
    <x v="17"/>
    <b v="0"/>
    <s v="theater/plays"/>
    <n v="0.37412499999999999"/>
    <n v="83.138888888888886"/>
    <x v="1"/>
    <s v="plays"/>
    <x v="3911"/>
    <d v="2014-11-26T20:29:37"/>
  </r>
  <r>
    <x v="3912"/>
    <s v="JoLee Productions"/>
    <s v="Producing &amp; directing Jake's Women by Neil Simon opening July 9 and running through July 26 for Sonoma Arts Live"/>
    <n v="15000"/>
    <n v="1"/>
    <x v="2"/>
    <s v="US"/>
    <s v="USD"/>
    <n v="1429936500"/>
    <n v="1424759330"/>
    <b v="0"/>
    <x v="29"/>
    <b v="0"/>
    <s v="theater/plays"/>
    <n v="6.666666666666667E-5"/>
    <n v="1"/>
    <x v="1"/>
    <s v="plays"/>
    <x v="3912"/>
    <d v="2015-04-25T04:35:00"/>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x v="1"/>
    <s v="plays"/>
    <x v="3913"/>
    <d v="2015-11-30T06:04:09"/>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d v="2015-05-10T22:59:00"/>
  </r>
  <r>
    <x v="3915"/>
    <s v="Hardcross"/>
    <s v="Following the enormous success of Hardcross, we are looking for new ways to bring this wonderful play to a wider audience."/>
    <n v="1500"/>
    <n v="5"/>
    <x v="2"/>
    <s v="GB"/>
    <s v="GBP"/>
    <n v="1464824309"/>
    <n v="1462232309"/>
    <b v="0"/>
    <x v="29"/>
    <b v="0"/>
    <s v="theater/plays"/>
    <n v="3.3333333333333335E-3"/>
    <n v="5"/>
    <x v="1"/>
    <s v="plays"/>
    <x v="3915"/>
    <d v="2016-06-01T23:38:29"/>
  </r>
  <r>
    <x v="3916"/>
    <s v="Final exam"/>
    <s v="We're a small group of University students who need a little help making our final exam production the best product possible."/>
    <n v="2000"/>
    <n v="0"/>
    <x v="2"/>
    <s v="DK"/>
    <s v="DKK"/>
    <n v="1464952752"/>
    <n v="1462360752"/>
    <b v="0"/>
    <x v="78"/>
    <b v="0"/>
    <s v="theater/plays"/>
    <n v="0"/>
    <s v="No Backers"/>
    <x v="1"/>
    <s v="plays"/>
    <x v="3916"/>
    <d v="2016-06-03T11:19:12"/>
  </r>
  <r>
    <x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x v="1"/>
    <s v="plays"/>
    <x v="3917"/>
    <d v="2014-09-11T12:39:21"/>
  </r>
  <r>
    <x v="3918"/>
    <s v="The Singing Teacher"/>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x v="3919"/>
    <s v="After The Blue"/>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x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s v="No Backers"/>
    <x v="1"/>
    <s v="plays"/>
    <x v="3921"/>
    <d v="2014-10-26T18:00:00"/>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d v="2015-03-02T23:00:00"/>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d v="2015-04-09T23:31:11"/>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x v="1"/>
    <s v="plays"/>
    <x v="3924"/>
    <d v="2014-06-26T23:02:02"/>
  </r>
  <r>
    <x v="3925"/>
    <s v="Help Save High School Theater"/>
    <s v="Help Save High School Theater Program_x000a_Your donations will be used to purchase props, build sets, and costumes."/>
    <n v="150"/>
    <n v="15"/>
    <x v="2"/>
    <s v="US"/>
    <s v="USD"/>
    <n v="1406753639"/>
    <n v="1404161639"/>
    <b v="0"/>
    <x v="83"/>
    <b v="0"/>
    <s v="theater/plays"/>
    <n v="0.1"/>
    <n v="5"/>
    <x v="1"/>
    <s v="plays"/>
    <x v="3925"/>
    <d v="2014-07-30T20:53:59"/>
  </r>
  <r>
    <x v="3926"/>
    <s v="Caryl Churchill's 'Top Girls' - NSW HSC Text"/>
    <s v="Producing syllabus-relevant theatre targeted to HSC students on the NSW Central Coast"/>
    <n v="5000"/>
    <n v="15"/>
    <x v="2"/>
    <s v="AU"/>
    <s v="AUD"/>
    <n v="1419645748"/>
    <n v="1417053748"/>
    <b v="0"/>
    <x v="29"/>
    <b v="0"/>
    <s v="theater/plays"/>
    <n v="3.0000000000000001E-3"/>
    <n v="15"/>
    <x v="1"/>
    <s v="plays"/>
    <x v="3926"/>
    <d v="2014-12-27T02:02:28"/>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x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x v="1"/>
    <s v="plays"/>
    <x v="3929"/>
    <d v="2016-09-18T19:51:05"/>
  </r>
  <r>
    <x v="3930"/>
    <s v="Foundry Theatre Brisbane"/>
    <s v="We are a new and exciting semi-pro  theatre company who will support &amp; hire local actors &amp; writers in Brisbane &amp; Queensland."/>
    <n v="10000"/>
    <n v="0"/>
    <x v="2"/>
    <s v="AU"/>
    <s v="AUD"/>
    <n v="1459490400"/>
    <n v="1457078868"/>
    <b v="0"/>
    <x v="78"/>
    <b v="0"/>
    <s v="theater/plays"/>
    <n v="0"/>
    <s v="No Backers"/>
    <x v="1"/>
    <s v="plays"/>
    <x v="3930"/>
    <d v="2016-04-01T06:00:00"/>
  </r>
  <r>
    <x v="3931"/>
    <s v="Still I Weep"/>
    <s v="An original stage play designed to bring to light the long-term effects on adult survivors of childhood sexual abuse. We do survive!"/>
    <n v="8000"/>
    <n v="0"/>
    <x v="2"/>
    <s v="US"/>
    <s v="USD"/>
    <n v="1441510707"/>
    <n v="1439350707"/>
    <b v="0"/>
    <x v="78"/>
    <b v="0"/>
    <s v="theater/plays"/>
    <n v="0"/>
    <s v="No Backers"/>
    <x v="1"/>
    <s v="plays"/>
    <x v="3931"/>
    <d v="2015-09-06T03:38:27"/>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x v="1"/>
    <s v="plays"/>
    <x v="3932"/>
    <d v="2016-03-16T03:02:44"/>
  </r>
  <r>
    <x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d v="2016-07-17T00:43:00"/>
  </r>
  <r>
    <x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x v="1"/>
    <s v="plays"/>
    <x v="3934"/>
    <d v="2015-10-01T13:00:00"/>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d v="2015-10-04T15:45:46"/>
  </r>
  <r>
    <x v="3936"/>
    <s v="End Breast Cancer"/>
    <s v="This stage play is a true story about one woman's fight against breast cancer while still having to deal with the adversities of life."/>
    <n v="20000"/>
    <n v="0"/>
    <x v="2"/>
    <s v="US"/>
    <s v="USD"/>
    <n v="1480576720"/>
    <n v="1477981120"/>
    <b v="0"/>
    <x v="78"/>
    <b v="0"/>
    <s v="theater/plays"/>
    <n v="0"/>
    <s v="No Backers"/>
    <x v="1"/>
    <s v="plays"/>
    <x v="3936"/>
    <d v="2016-12-01T07:18:40"/>
  </r>
  <r>
    <x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x v="1"/>
    <s v="plays"/>
    <x v="3937"/>
    <d v="2016-07-11T15:09:20"/>
  </r>
  <r>
    <x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d v="2015-06-27T21:44:14"/>
  </r>
  <r>
    <x v="3939"/>
    <s v="'Potter.' Funding 2015"/>
    <s v="'Potter.' is a parody of the popular Harry Potter series allowing aspiring actors a chance to work in a professional production."/>
    <n v="5000"/>
    <n v="5"/>
    <x v="2"/>
    <s v="AU"/>
    <s v="AUD"/>
    <n v="1412656200"/>
    <n v="1412328979"/>
    <b v="0"/>
    <x v="29"/>
    <b v="0"/>
    <s v="theater/plays"/>
    <n v="1E-3"/>
    <n v="5"/>
    <x v="1"/>
    <s v="plays"/>
    <x v="3939"/>
    <d v="2014-10-07T04:30:00"/>
  </r>
  <r>
    <x v="3940"/>
    <s v="Attraction"/>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d v="2014-11-25T01:00:00"/>
  </r>
  <r>
    <x v="3942"/>
    <s v="Epic Proportions"/>
    <s v="In the 30's, two brothers, Benny and Phil, who go to the Arizona desert to be extras in a huge Biblical epic. Riotous comedy!"/>
    <n v="1200"/>
    <n v="0"/>
    <x v="2"/>
    <s v="US"/>
    <s v="USD"/>
    <n v="1434490914"/>
    <n v="1429306914"/>
    <b v="0"/>
    <x v="78"/>
    <b v="0"/>
    <s v="theater/plays"/>
    <n v="0"/>
    <s v="No Backers"/>
    <x v="1"/>
    <s v="plays"/>
    <x v="3942"/>
    <d v="2015-06-16T21:41:54"/>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x v="1"/>
    <s v="plays"/>
    <x v="3943"/>
    <d v="2015-11-02T16:50:00"/>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s v="No Backers"/>
    <x v="1"/>
    <s v="plays"/>
    <x v="3944"/>
    <d v="2015-08-27T15:54:35"/>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x v="3946"/>
    <s v="DR. Mecurio's Mythical Marvels &amp; Beastiry"/>
    <s v="Dr. Mecurio's is an original work of fantasy designed and written for the stage."/>
    <n v="6000"/>
    <n v="195"/>
    <x v="2"/>
    <s v="US"/>
    <s v="USD"/>
    <n v="1425110400"/>
    <n v="1422388822"/>
    <b v="0"/>
    <x v="81"/>
    <b v="0"/>
    <s v="theater/plays"/>
    <n v="3.2500000000000001E-2"/>
    <n v="39"/>
    <x v="1"/>
    <s v="plays"/>
    <x v="3946"/>
    <d v="2015-02-28T08:00:00"/>
  </r>
  <r>
    <x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d v="2016-10-02T03:25:44"/>
  </r>
  <r>
    <x v="3948"/>
    <s v="The Barbican Photography Trip 2015"/>
    <s v="A group of 12 friends, separated by time, space, state borders and oceans want to head to London for the adventure of a lifetime."/>
    <n v="30000"/>
    <n v="0"/>
    <x v="2"/>
    <s v="AU"/>
    <s v="AUD"/>
    <n v="1410076123"/>
    <n v="1404892123"/>
    <b v="0"/>
    <x v="78"/>
    <b v="0"/>
    <s v="theater/plays"/>
    <n v="0"/>
    <s v="No Backers"/>
    <x v="1"/>
    <s v="plays"/>
    <x v="3948"/>
    <d v="2014-09-07T07:48:43"/>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d v="2015-02-11T02:53:41"/>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x v="1"/>
    <s v="plays"/>
    <x v="3950"/>
    <d v="2016-04-08T18:35:00"/>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x v="1"/>
    <s v="plays"/>
    <x v="3951"/>
    <d v="2016-05-03T18:49:02"/>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d v="2015-10-26T18:58:10"/>
  </r>
  <r>
    <x v="3953"/>
    <s v="A Time Pirate's Love"/>
    <s v="Actors and actresses are needed to help me create a stage play. A stage play needs to be adapted from the book I wrote."/>
    <n v="17600"/>
    <n v="0"/>
    <x v="2"/>
    <s v="US"/>
    <s v="USD"/>
    <n v="1469834940"/>
    <n v="1467162586"/>
    <b v="0"/>
    <x v="78"/>
    <b v="0"/>
    <s v="theater/plays"/>
    <n v="0"/>
    <s v="No Backers"/>
    <x v="1"/>
    <s v="plays"/>
    <x v="3953"/>
    <d v="2016-07-29T23:29:00"/>
  </r>
  <r>
    <x v="3954"/>
    <s v="City of Joy"/>
    <s v="Despite hunger and conditions of a Calcutta slum, the people there know that life is precious. They have named it â€˜City of Joy.â€™"/>
    <n v="25000"/>
    <n v="0"/>
    <x v="2"/>
    <s v="CA"/>
    <s v="CAD"/>
    <n v="1405352264"/>
    <n v="1400168264"/>
    <b v="0"/>
    <x v="78"/>
    <b v="0"/>
    <s v="theater/plays"/>
    <n v="0"/>
    <s v="No Backers"/>
    <x v="1"/>
    <s v="plays"/>
    <x v="3954"/>
    <d v="2014-07-14T15:37:44"/>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x v="1"/>
    <s v="plays"/>
    <x v="3955"/>
    <d v="2015-11-28T21:22:21"/>
  </r>
  <r>
    <x v="3956"/>
    <s v="The Woman in Me"/>
    <s v="This saucy stage play chronicles the highs and lows of my life involving gangs, drugs and prison. The story is a transforming ministry."/>
    <n v="5500"/>
    <n v="0"/>
    <x v="2"/>
    <s v="US"/>
    <s v="USD"/>
    <n v="1461543600"/>
    <n v="1459203727"/>
    <b v="0"/>
    <x v="78"/>
    <b v="0"/>
    <s v="theater/plays"/>
    <n v="0"/>
    <s v="No Backers"/>
    <x v="1"/>
    <s v="plays"/>
    <x v="3956"/>
    <d v="2016-04-25T00:20:00"/>
  </r>
  <r>
    <x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x v="1"/>
    <s v="plays"/>
    <x v="3957"/>
    <d v="2016-07-08T23:25:54"/>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d v="2014-08-02T14:00:00"/>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d v="2014-09-28T18:55:56"/>
  </r>
  <r>
    <x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x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d v="2015-11-28T14:54:54"/>
  </r>
  <r>
    <x v="3963"/>
    <s v="Une minute de silence"/>
    <s v="les effets de censeur sur l'immigration.Ã§a c'est une piÃ¨ce de l'histoire de la rÃ©volution en Iran jusqu'Ã  des meurtres en sÃ©rie en 1999"/>
    <n v="10000"/>
    <n v="0"/>
    <x v="2"/>
    <s v="CA"/>
    <s v="CAD"/>
    <n v="1447821717"/>
    <n v="1445226117"/>
    <b v="0"/>
    <x v="78"/>
    <b v="0"/>
    <s v="theater/plays"/>
    <n v="0"/>
    <s v="No Backers"/>
    <x v="1"/>
    <s v="plays"/>
    <x v="3963"/>
    <d v="2015-11-18T04:41:57"/>
  </r>
  <r>
    <x v="3964"/>
    <s v="MAMA'Z BA-B: The StagePlay"/>
    <s v="&quot;MAMA'Z BA-B&quot; is the story of Marcus Williams who struggles to find a place for himself as a young black male."/>
    <n v="2000"/>
    <n v="126"/>
    <x v="2"/>
    <s v="US"/>
    <s v="USD"/>
    <n v="1429460386"/>
    <n v="1424279986"/>
    <b v="0"/>
    <x v="83"/>
    <b v="0"/>
    <s v="theater/plays"/>
    <n v="6.3E-2"/>
    <n v="42"/>
    <x v="1"/>
    <s v="plays"/>
    <x v="3964"/>
    <d v="2015-04-19T16:19:46"/>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x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x v="1"/>
    <s v="plays"/>
    <x v="3967"/>
    <d v="2017-03-06T06:58:27"/>
  </r>
  <r>
    <x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x v="1"/>
    <s v="plays"/>
    <x v="3968"/>
    <d v="2016-05-22T19:34:33"/>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d v="2016-08-29T03:55:00"/>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d v="2016-04-17T20:43:31"/>
  </r>
  <r>
    <x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d v="2014-07-21T12:52:06"/>
  </r>
  <r>
    <x v="3972"/>
    <s v="Valkyrie Theatre Company"/>
    <s v="We're a horror based theatre company in Oklahoma City beginning our first season of shows."/>
    <n v="1000"/>
    <n v="211"/>
    <x v="2"/>
    <s v="US"/>
    <s v="USD"/>
    <n v="1423186634"/>
    <n v="1418002634"/>
    <b v="0"/>
    <x v="22"/>
    <b v="0"/>
    <s v="theater/plays"/>
    <n v="0.21099999999999999"/>
    <n v="26.375"/>
    <x v="1"/>
    <s v="plays"/>
    <x v="3972"/>
    <d v="2015-02-06T01:37:14"/>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d v="2016-05-09T04:00:00"/>
  </r>
  <r>
    <x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d v="2016-06-02T13:07:28"/>
  </r>
  <r>
    <x v="3975"/>
    <s v="Moon Over Mangroves"/>
    <s v="Four homeless Key West men are to be given a boat, but fates twist until only the moon and mangroves witness their earthly demise."/>
    <n v="678"/>
    <n v="0"/>
    <x v="2"/>
    <s v="US"/>
    <s v="USD"/>
    <n v="1468442898"/>
    <n v="1465850898"/>
    <b v="0"/>
    <x v="78"/>
    <b v="0"/>
    <s v="theater/plays"/>
    <n v="0"/>
    <s v="No Backers"/>
    <x v="1"/>
    <s v="plays"/>
    <x v="3975"/>
    <d v="2016-07-13T20:48:18"/>
  </r>
  <r>
    <x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x v="1"/>
    <s v="plays"/>
    <x v="3976"/>
    <d v="2014-08-01T07:00:00"/>
  </r>
  <r>
    <x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x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d v="2015-03-29T20:00:00"/>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x v="1"/>
    <s v="plays"/>
    <x v="3980"/>
    <d v="2014-07-05T14:22:27"/>
  </r>
  <r>
    <x v="3981"/>
    <s v="BEIRUT, LADY OF LEBANON"/>
    <s v="A Theatrical Production Celebrating the Lebanese Culture and the Human Spirit in Time of War."/>
    <n v="30000"/>
    <n v="1225"/>
    <x v="2"/>
    <s v="US"/>
    <s v="USD"/>
    <n v="1468729149"/>
    <n v="1463545149"/>
    <b v="0"/>
    <x v="63"/>
    <b v="0"/>
    <s v="theater/plays"/>
    <n v="4.0833333333333333E-2"/>
    <n v="175"/>
    <x v="1"/>
    <s v="plays"/>
    <x v="3981"/>
    <d v="2016-07-17T04:19:09"/>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d v="2014-05-20T06:59:00"/>
  </r>
  <r>
    <x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x v="1"/>
    <s v="plays"/>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d v="2016-02-20T21:05:00"/>
  </r>
  <r>
    <x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d v="2016-05-06T13:04:00"/>
  </r>
  <r>
    <x v="3987"/>
    <s v="Write Now 5"/>
    <s v="Write Now 5 is a new writing festival in south east London promoting new work from emerging playwrights."/>
    <n v="400"/>
    <n v="151"/>
    <x v="2"/>
    <s v="GB"/>
    <s v="GBP"/>
    <n v="1400278290"/>
    <n v="1399414290"/>
    <b v="0"/>
    <x v="62"/>
    <b v="0"/>
    <s v="theater/plays"/>
    <n v="0.3775"/>
    <n v="11.615384615384615"/>
    <x v="1"/>
    <s v="plays"/>
    <x v="3987"/>
    <d v="2014-05-16T22:11:30"/>
  </r>
  <r>
    <x v="3988"/>
    <s v="Folk-Tales: What Stories Do Your Folks Tell?"/>
    <s v="An evening of of stories based both in myth and truth."/>
    <n v="1500"/>
    <n v="32"/>
    <x v="2"/>
    <s v="US"/>
    <s v="USD"/>
    <n v="1440813413"/>
    <n v="1439517413"/>
    <b v="0"/>
    <x v="80"/>
    <b v="0"/>
    <s v="theater/plays"/>
    <n v="2.1333333333333333E-2"/>
    <n v="8"/>
    <x v="1"/>
    <s v="plays"/>
    <x v="3988"/>
    <d v="2015-08-29T01:56:53"/>
  </r>
  <r>
    <x v="3989"/>
    <s v="A Gentleman, A Lady and A Thug"/>
    <s v="I love to write. I have written and published my first book and everyone that read it enjoyed it. My dream is to one day write movies"/>
    <n v="3000"/>
    <n v="0"/>
    <x v="2"/>
    <s v="US"/>
    <s v="USD"/>
    <n v="1447009181"/>
    <n v="1444413581"/>
    <b v="0"/>
    <x v="78"/>
    <b v="0"/>
    <s v="theater/plays"/>
    <n v="0"/>
    <s v="No Backers"/>
    <x v="1"/>
    <s v="plays"/>
    <x v="3989"/>
    <d v="2015-11-08T18:59:41"/>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x v="1"/>
    <s v="plays"/>
    <x v="3990"/>
    <d v="2016-03-02T16:08:13"/>
  </r>
  <r>
    <x v="3991"/>
    <s v="NTACTheatre - North Texas Actor's Collaborative Theatre"/>
    <s v="North Texas first actor-driven theatre company needs your help"/>
    <n v="500"/>
    <n v="100"/>
    <x v="2"/>
    <s v="US"/>
    <s v="USD"/>
    <n v="1433086082"/>
    <n v="1430494082"/>
    <b v="0"/>
    <x v="29"/>
    <b v="0"/>
    <s v="theater/plays"/>
    <n v="0.2"/>
    <n v="100"/>
    <x v="1"/>
    <s v="plays"/>
    <x v="3991"/>
    <d v="2015-05-31T15:28:02"/>
  </r>
  <r>
    <x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x v="1"/>
    <s v="plays"/>
    <x v="3992"/>
    <d v="2015-12-11T23:34:19"/>
  </r>
  <r>
    <x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x v="1"/>
    <s v="plays"/>
    <x v="3993"/>
    <d v="2015-05-13T20:45:12"/>
  </r>
  <r>
    <x v="3994"/>
    <s v="Poles Apart - A Play in 2 Acts"/>
    <s v="Is Henson willing to dare risk a theatrical speaking tour of his North Pole adventures...and more?"/>
    <n v="2000"/>
    <n v="5"/>
    <x v="2"/>
    <s v="US"/>
    <s v="USD"/>
    <n v="1405761690"/>
    <n v="1403169690"/>
    <b v="0"/>
    <x v="29"/>
    <b v="0"/>
    <s v="theater/plays"/>
    <n v="2.5000000000000001E-3"/>
    <n v="5"/>
    <x v="1"/>
    <s v="plays"/>
    <x v="3994"/>
    <d v="2014-07-19T09:21:30"/>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d v="2014-11-20T16:04:00"/>
  </r>
  <r>
    <x v="3997"/>
    <s v="'Working Play Title'"/>
    <s v="We aim to produce a Professional Published Play for two days in October 2015 on Fri 30th &amp; Sat 31st with three performances in total."/>
    <n v="3000"/>
    <n v="0"/>
    <x v="2"/>
    <s v="GB"/>
    <s v="GBP"/>
    <n v="1428222221"/>
    <n v="1425633821"/>
    <b v="0"/>
    <x v="78"/>
    <b v="0"/>
    <s v="theater/plays"/>
    <n v="0"/>
    <s v="No Backers"/>
    <x v="1"/>
    <s v="plays"/>
    <x v="3997"/>
    <d v="2015-04-05T08:23:41"/>
  </r>
  <r>
    <x v="3998"/>
    <s v="Forsaken Angels-A New Play"/>
    <s v="Forsaken Angels, a powerful new play by William Leary, author of DCMTA's Best Of 2014 Play Masquerade."/>
    <n v="1250"/>
    <n v="715"/>
    <x v="2"/>
    <s v="US"/>
    <s v="USD"/>
    <n v="1427580426"/>
    <n v="1424992026"/>
    <b v="0"/>
    <x v="8"/>
    <b v="0"/>
    <s v="theater/plays"/>
    <n v="0.57199999999999995"/>
    <n v="59.583333333333336"/>
    <x v="1"/>
    <s v="plays"/>
    <x v="3998"/>
    <d v="2015-03-28T22:07:06"/>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d v="2014-08-31T19:51:49"/>
  </r>
  <r>
    <x v="4000"/>
    <s v="The Escorts"/>
    <s v="An Enticing Trip into the World of Assisted Dying"/>
    <n v="8000"/>
    <n v="10"/>
    <x v="2"/>
    <s v="US"/>
    <s v="USD"/>
    <n v="1462631358"/>
    <n v="1457450958"/>
    <b v="0"/>
    <x v="29"/>
    <b v="0"/>
    <s v="theater/plays"/>
    <n v="1.25E-3"/>
    <n v="10"/>
    <x v="1"/>
    <s v="plays"/>
    <x v="4000"/>
    <d v="2016-05-07T14:29:18"/>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d v="2017-03-01T19:00:00"/>
  </r>
  <r>
    <x v="4002"/>
    <s v="Terry Pratchett's Wyrd Sisters"/>
    <s v="Bring Wyrd Sisters, a comedy of Shakespearean proportions, to small-town Texas. Loosely parodies the â€œScottish Play.â€"/>
    <n v="1250"/>
    <n v="23"/>
    <x v="2"/>
    <s v="US"/>
    <s v="USD"/>
    <n v="1411779761"/>
    <n v="1409187761"/>
    <b v="0"/>
    <x v="80"/>
    <b v="0"/>
    <s v="theater/plays"/>
    <n v="1.84E-2"/>
    <n v="5.75"/>
    <x v="1"/>
    <s v="plays"/>
    <x v="4002"/>
    <d v="2014-09-27T01:02:41"/>
  </r>
  <r>
    <x v="4003"/>
    <s v="MAMA BA-B: The Stage Play"/>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x v="4004"/>
    <s v="South Florida Tours"/>
    <s v="Help Launch The Queen Into South Florida!"/>
    <n v="500"/>
    <n v="1"/>
    <x v="2"/>
    <s v="US"/>
    <s v="USD"/>
    <n v="1412740457"/>
    <n v="1410148457"/>
    <b v="0"/>
    <x v="29"/>
    <b v="0"/>
    <s v="theater/plays"/>
    <n v="2E-3"/>
    <n v="1"/>
    <x v="1"/>
    <s v="plays"/>
    <x v="4004"/>
    <d v="2014-10-08T03:54:17"/>
  </r>
  <r>
    <x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x v="1"/>
    <s v="plays"/>
    <x v="4005"/>
    <d v="2014-10-20T19:23:05"/>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x v="1"/>
    <s v="plays"/>
    <x v="4006"/>
    <d v="2016-02-16T18:33:07"/>
  </r>
  <r>
    <x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x v="1"/>
    <s v="plays"/>
    <x v="4009"/>
    <d v="2014-09-09T16:49:20"/>
  </r>
  <r>
    <x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x v="1"/>
    <s v="plays"/>
    <x v="4010"/>
    <d v="2014-10-26T18:29:26"/>
  </r>
  <r>
    <x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x v="4012"/>
    <s v="The Butterfly Catcher"/>
    <s v="LEELA IS A 14 YEAR OLD GIRL. JONAH IS A 56 YEAR OLD MAN. IT'S BEEN GOING ON FOR 3 YEARS. HERE COMES THE NIGHT OF VIOLENT RECKONING."/>
    <n v="575"/>
    <n v="0"/>
    <x v="2"/>
    <s v="GB"/>
    <s v="GBP"/>
    <n v="1430571849"/>
    <n v="1427979849"/>
    <b v="0"/>
    <x v="78"/>
    <b v="0"/>
    <s v="theater/plays"/>
    <n v="0"/>
    <s v="No Backers"/>
    <x v="1"/>
    <s v="plays"/>
    <x v="4012"/>
    <d v="2015-05-02T13:04:09"/>
  </r>
  <r>
    <x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x v="4014"/>
    <s v="Ministry theater"/>
    <s v="I am trying to put together a ministry theater company for junior / high schoolers that which puts on free shows in the SoCal area."/>
    <n v="9000"/>
    <n v="0"/>
    <x v="2"/>
    <s v="US"/>
    <s v="USD"/>
    <n v="1457157269"/>
    <n v="1455861269"/>
    <b v="0"/>
    <x v="78"/>
    <b v="0"/>
    <s v="theater/plays"/>
    <n v="0"/>
    <s v="No Backers"/>
    <x v="1"/>
    <s v="plays"/>
    <x v="4014"/>
    <d v="2016-03-05T05:54:29"/>
  </r>
  <r>
    <x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x v="1"/>
    <s v="plays"/>
    <x v="4015"/>
    <d v="2015-07-19T18:44:23"/>
  </r>
  <r>
    <x v="4016"/>
    <s v="MENTAL Play"/>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x v="4018"/>
    <s v="Time Please Fringe"/>
    <s v="Funding for a production of Time Please at the Brighton Fringe 2017... and beyond."/>
    <n v="1500"/>
    <n v="130"/>
    <x v="2"/>
    <s v="GB"/>
    <s v="GBP"/>
    <n v="1475877108"/>
    <n v="1473285108"/>
    <b v="0"/>
    <x v="80"/>
    <b v="0"/>
    <s v="theater/plays"/>
    <n v="8.666666666666667E-2"/>
    <n v="32.5"/>
    <x v="1"/>
    <s v="plays"/>
    <x v="4018"/>
    <d v="2016-10-07T21:51:48"/>
  </r>
  <r>
    <x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d v="2016-04-15T16:28:00"/>
  </r>
  <r>
    <x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d v="2015-03-24T03:34:59"/>
  </r>
  <r>
    <x v="4021"/>
    <s v="Angels in Houston"/>
    <s v="Help a group of actors end bigotry in Houston, TX by supporting a  full production of Angels in America."/>
    <n v="15000"/>
    <n v="125"/>
    <x v="2"/>
    <s v="US"/>
    <s v="USD"/>
    <n v="1414360358"/>
    <n v="1409176358"/>
    <b v="0"/>
    <x v="84"/>
    <b v="0"/>
    <s v="theater/plays"/>
    <n v="8.3333333333333332E-3"/>
    <n v="62.5"/>
    <x v="1"/>
    <s v="plays"/>
    <x v="4021"/>
    <d v="2014-10-26T21:52:38"/>
  </r>
  <r>
    <x v="4022"/>
    <s v="The Merchant of Venice as Shakespeare Heard It"/>
    <s v="Help us produce a video of the first Original Pronunciation Merchant of Venice."/>
    <n v="18000"/>
    <n v="12521"/>
    <x v="2"/>
    <s v="US"/>
    <s v="USD"/>
    <n v="1422759240"/>
    <n v="1418824867"/>
    <b v="0"/>
    <x v="438"/>
    <b v="0"/>
    <s v="theater/plays"/>
    <n v="0.69561111111111107"/>
    <n v="63.558375634517766"/>
    <x v="1"/>
    <s v="plays"/>
    <x v="4022"/>
    <d v="2015-02-01T02:54:00"/>
  </r>
  <r>
    <x v="4023"/>
    <s v="Forgive &amp; Forget"/>
    <s v="An original gospel stage play that explores the pain and hurt caused by those who struggle to forgive others!"/>
    <n v="7000"/>
    <n v="0"/>
    <x v="2"/>
    <s v="US"/>
    <s v="USD"/>
    <n v="1458860363"/>
    <n v="1454975963"/>
    <b v="0"/>
    <x v="78"/>
    <b v="0"/>
    <s v="theater/plays"/>
    <n v="0"/>
    <s v="No Backers"/>
    <x v="1"/>
    <s v="plays"/>
    <x v="4023"/>
    <d v="2016-03-24T22:59:23"/>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x v="4026"/>
    <s v="Speak to my Soul: A Montage of Voices"/>
    <s v="This is a play that voices that stories of the black experience in America using spoken word, song and dance."/>
    <n v="4000"/>
    <n v="0"/>
    <x v="2"/>
    <s v="US"/>
    <s v="USD"/>
    <n v="1449247439"/>
    <n v="1444059839"/>
    <b v="0"/>
    <x v="78"/>
    <b v="0"/>
    <s v="theater/plays"/>
    <n v="0"/>
    <s v="No Backers"/>
    <x v="1"/>
    <s v="plays"/>
    <x v="4026"/>
    <d v="2015-12-04T16:43:59"/>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d v="2017-02-23T01:00:00"/>
  </r>
  <r>
    <x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x v="4029"/>
    <s v="Next 2 the Stage"/>
    <s v="A theater complex that educates as we entertain.  We will provide shows that inspire and theater classes that motivate."/>
    <n v="20000"/>
    <n v="0"/>
    <x v="2"/>
    <s v="US"/>
    <s v="USD"/>
    <n v="1450053370"/>
    <n v="1447461370"/>
    <b v="0"/>
    <x v="78"/>
    <b v="0"/>
    <s v="theater/plays"/>
    <n v="0"/>
    <s v="No Backers"/>
    <x v="1"/>
    <s v="plays"/>
    <x v="4029"/>
    <d v="2015-12-14T00:36:10"/>
  </r>
  <r>
    <x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x v="1"/>
    <s v="plays"/>
    <x v="4030"/>
    <d v="2016-02-03T18:49:00"/>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s v="No Backers"/>
    <x v="1"/>
    <s v="plays"/>
    <x v="4031"/>
    <d v="2014-12-18T15:02:44"/>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x v="1"/>
    <s v="plays"/>
    <x v="4032"/>
    <d v="2015-12-15T20:25:16"/>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d v="2016-10-02T09:00:00"/>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x v="1"/>
    <s v="plays"/>
    <x v="4034"/>
    <d v="2015-04-03T21:44:10"/>
  </r>
  <r>
    <x v="4035"/>
    <s v="The Lost Boy"/>
    <s v="&quot;Stories are where you go to look for the truth of your own life.&quot; (Frank Delaney)"/>
    <n v="10000"/>
    <n v="3685"/>
    <x v="2"/>
    <s v="US"/>
    <s v="USD"/>
    <n v="1413925887"/>
    <n v="1411333887"/>
    <b v="0"/>
    <x v="20"/>
    <b v="0"/>
    <s v="theater/plays"/>
    <n v="0.36849999999999999"/>
    <n v="147.4"/>
    <x v="1"/>
    <s v="plays"/>
    <x v="4035"/>
    <d v="2014-10-21T21:11:27"/>
  </r>
  <r>
    <x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d v="2014-07-01T22:30:00"/>
  </r>
  <r>
    <x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x v="1"/>
    <s v="plays"/>
    <x v="4037"/>
    <d v="2016-05-24T14:25:00"/>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x v="4039"/>
    <s v="Defiant Entertainment presents: The Park Bench"/>
    <s v="Help stage an original One Act Play that brings awareness to Alzheimer's in its debut performance."/>
    <n v="500"/>
    <n v="300"/>
    <x v="2"/>
    <s v="US"/>
    <s v="USD"/>
    <n v="1448949540"/>
    <n v="1446048367"/>
    <b v="0"/>
    <x v="81"/>
    <b v="0"/>
    <s v="theater/plays"/>
    <n v="0.6"/>
    <n v="60"/>
    <x v="1"/>
    <s v="plays"/>
    <x v="4039"/>
    <d v="2015-12-01T05:59:00"/>
  </r>
  <r>
    <x v="4040"/>
    <s v="The Last Encore Musical"/>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x v="4041"/>
    <s v="In the Land of Gold"/>
    <s v="A bold, colouful, vibrant play centred around the last remaining monarchy of Africa."/>
    <n v="5000"/>
    <n v="21"/>
    <x v="2"/>
    <s v="GB"/>
    <s v="GBP"/>
    <n v="1473160954"/>
    <n v="1467976954"/>
    <b v="0"/>
    <x v="84"/>
    <b v="0"/>
    <s v="theater/plays"/>
    <n v="4.1999999999999997E-3"/>
    <n v="10.5"/>
    <x v="1"/>
    <s v="plays"/>
    <x v="4041"/>
    <d v="2016-09-06T11:22:34"/>
  </r>
  <r>
    <x v="4042"/>
    <s v="Messages"/>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x v="4043"/>
    <s v="Not making potato salad here!"/>
    <s v="This could be my last play, need to bring my son out to see it before it's over.  Need to fly him here from BC"/>
    <n v="300"/>
    <n v="0"/>
    <x v="2"/>
    <s v="CA"/>
    <s v="CAD"/>
    <n v="1416524325"/>
    <n v="1415228325"/>
    <b v="0"/>
    <x v="78"/>
    <b v="0"/>
    <s v="theater/plays"/>
    <n v="0"/>
    <s v="No Backers"/>
    <x v="1"/>
    <s v="plays"/>
    <x v="4043"/>
    <d v="2014-11-20T22:58:45"/>
  </r>
  <r>
    <x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x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d v="2014-10-22T15:36:50"/>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x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d v="2016-04-11T11:13:07"/>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x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3T15:16:31"/>
  </r>
  <r>
    <x v="4051"/>
    <s v="Phantom of the Kun Opera"/>
    <s v="It is a heart-breaking life story of Wu family who tries to preserve the gem of Chinese Kun Opera through generations."/>
    <n v="500"/>
    <n v="0"/>
    <x v="2"/>
    <s v="US"/>
    <s v="USD"/>
    <n v="1399618380"/>
    <n v="1399058797"/>
    <b v="0"/>
    <x v="78"/>
    <b v="0"/>
    <s v="theater/plays"/>
    <n v="0"/>
    <s v="No Backers"/>
    <x v="1"/>
    <s v="plays"/>
    <x v="4051"/>
    <d v="2014-05-09T06:53:00"/>
  </r>
  <r>
    <x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d v="2014-10-13T21:05:16"/>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x v="1"/>
    <s v="plays"/>
    <x v="4053"/>
    <d v="2014-11-15T20:00:00"/>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s v="No Backers"/>
    <x v="1"/>
    <s v="plays"/>
    <x v="4054"/>
    <d v="2016-10-01T04:00:00"/>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x v="1"/>
    <s v="plays"/>
    <x v="4055"/>
    <d v="2014-06-19T15:33:51"/>
  </r>
  <r>
    <x v="4056"/>
    <s v="American Pride"/>
    <s v="American Pride is a play centered on the Poetry of one Iraq War veteran, and follows her journey through war and back home."/>
    <n v="1500"/>
    <n v="795"/>
    <x v="2"/>
    <s v="US"/>
    <s v="USD"/>
    <n v="1467575940"/>
    <n v="1465856639"/>
    <b v="0"/>
    <x v="82"/>
    <b v="0"/>
    <s v="theater/plays"/>
    <n v="0.53"/>
    <n v="88.333333333333329"/>
    <x v="1"/>
    <s v="plays"/>
    <x v="4056"/>
    <d v="2016-07-03T19:59:00"/>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d v="2015-11-25T23:00:00"/>
  </r>
  <r>
    <x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x v="1"/>
    <s v="plays"/>
    <x v="4058"/>
    <d v="2016-04-01T03:59:00"/>
  </r>
  <r>
    <x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x v="1"/>
    <s v="plays"/>
    <x v="4059"/>
    <d v="2014-09-16T03:00:00"/>
  </r>
  <r>
    <x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x v="4061"/>
    <s v="PRODUCE the Stage Play SKYLAR'S SYNDROME by Gavin Kayner"/>
    <s v="SKYLAR'S SYNDROME is a tremendous psychodrama by master playwright Gavin Kayner!"/>
    <n v="525"/>
    <n v="0"/>
    <x v="2"/>
    <s v="US"/>
    <s v="USD"/>
    <n v="1461205423"/>
    <n v="1456025023"/>
    <b v="0"/>
    <x v="78"/>
    <b v="0"/>
    <s v="theater/plays"/>
    <n v="0"/>
    <s v="No Backers"/>
    <x v="1"/>
    <s v="plays"/>
    <x v="4061"/>
    <d v="2016-04-21T02:23:43"/>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d v="2016-07-02T17:44:28"/>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x v="1"/>
    <s v="plays"/>
    <x v="4063"/>
    <d v="2014-06-27T16:21:24"/>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x v="1"/>
    <s v="plays"/>
    <x v="4064"/>
    <d v="2015-04-29T14:07:06"/>
  </r>
  <r>
    <x v="4065"/>
    <s v="A Midsummer's Night's Dream"/>
    <s v="A classical/ fantasy version of midsummers done by professionally trained actors in Tulsa!"/>
    <n v="4000"/>
    <n v="27"/>
    <x v="2"/>
    <s v="US"/>
    <s v="USD"/>
    <n v="1407883811"/>
    <n v="1405291811"/>
    <b v="0"/>
    <x v="80"/>
    <b v="0"/>
    <s v="theater/plays"/>
    <n v="6.7499999999999999E-3"/>
    <n v="6.75"/>
    <x v="1"/>
    <s v="plays"/>
    <x v="4065"/>
    <d v="2014-08-12T22:50:11"/>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d v="2016-05-19T00:56:28"/>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d v="2015-09-28T02:49:10"/>
  </r>
  <r>
    <x v="4068"/>
    <s v="Produce BELLE DAME SANS MERCI a stage play"/>
    <s v="Be a PRODUCER of the Original stage play BELLE DAME SANS MERCI by Michael Fenlason! :-) :-( !"/>
    <n v="3495"/>
    <n v="34.950000000000003"/>
    <x v="2"/>
    <s v="US"/>
    <s v="USD"/>
    <n v="1484348700"/>
    <n v="1481756855"/>
    <b v="0"/>
    <x v="29"/>
    <b v="0"/>
    <s v="theater/plays"/>
    <n v="0.01"/>
    <n v="34.950000000000003"/>
    <x v="1"/>
    <s v="plays"/>
    <x v="4068"/>
    <d v="2017-01-13T23:05:00"/>
  </r>
  <r>
    <x v="4069"/>
    <s v="The Pendulum Swings"/>
    <s v="'The Pendulum Swings' is a three-act dark comedy that sees Frank and Michael await their execution on Death Row."/>
    <n v="1250"/>
    <n v="430"/>
    <x v="2"/>
    <s v="GB"/>
    <s v="GBP"/>
    <n v="1425124800"/>
    <n v="1421596356"/>
    <b v="0"/>
    <x v="62"/>
    <b v="0"/>
    <s v="theater/plays"/>
    <n v="0.34399999999999997"/>
    <n v="33.07692307692308"/>
    <x v="1"/>
    <s v="plays"/>
    <x v="4069"/>
    <d v="2015-02-28T12:00:00"/>
  </r>
  <r>
    <x v="4070"/>
    <s v="Southern Utah University: V-Day 2015"/>
    <s v="V-Day Southern Utah University 2015 and Second Studio Players presents: The Vagina Monologues"/>
    <n v="1000"/>
    <n v="165"/>
    <x v="2"/>
    <s v="US"/>
    <s v="USD"/>
    <n v="1425178800"/>
    <n v="1422374420"/>
    <b v="0"/>
    <x v="79"/>
    <b v="0"/>
    <s v="theater/plays"/>
    <n v="0.16500000000000001"/>
    <n v="27.5"/>
    <x v="1"/>
    <s v="plays"/>
    <x v="4070"/>
    <d v="2015-03-01T03:00:00"/>
  </r>
  <r>
    <x v="4071"/>
    <s v="ATEMPORAL"/>
    <s v="ExÃ¡men final de alumnos del Centro de CapacitaciÃ³n de la ANDA. Son extractos de obras: El JardÃ­n de los CerezoS, Madre Coraje y Casa"/>
    <n v="20000"/>
    <n v="0"/>
    <x v="2"/>
    <s v="MX"/>
    <s v="MXN"/>
    <n v="1482779931"/>
    <n v="1480187931"/>
    <b v="0"/>
    <x v="78"/>
    <b v="0"/>
    <s v="theater/plays"/>
    <n v="0"/>
    <s v="No Backers"/>
    <x v="1"/>
    <s v="plays"/>
    <x v="4071"/>
    <d v="2016-12-26T19:18:51"/>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x v="1"/>
    <s v="plays"/>
    <x v="4073"/>
    <d v="2015-05-09T04:00:00"/>
  </r>
  <r>
    <x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x v="1"/>
    <s v="plays"/>
    <x v="4074"/>
    <d v="2015-11-05T14:16:15"/>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d v="2014-06-30T17:28:00"/>
  </r>
  <r>
    <x v="4076"/>
    <s v="The Walls of Jericho ( A Voice for Warrior Families)"/>
    <s v="A play to raise awareness about the effects of mental illness on a military family in the Cold War area."/>
    <n v="700"/>
    <n v="0"/>
    <x v="2"/>
    <s v="US"/>
    <s v="USD"/>
    <n v="1413921060"/>
    <n v="1411499149"/>
    <b v="0"/>
    <x v="78"/>
    <b v="0"/>
    <s v="theater/plays"/>
    <n v="0"/>
    <s v="No Backers"/>
    <x v="1"/>
    <s v="plays"/>
    <x v="4076"/>
    <d v="2014-10-21T19:51:00"/>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x v="4078"/>
    <s v="Theatre Memoire"/>
    <s v="Theatre Memoire are a High Wycombe based theatre company. Performing plays about multi-culturalism and interconectedness."/>
    <n v="250"/>
    <n v="0"/>
    <x v="2"/>
    <s v="GB"/>
    <s v="GBP"/>
    <n v="1485543242"/>
    <n v="1482951242"/>
    <b v="0"/>
    <x v="78"/>
    <b v="0"/>
    <s v="theater/plays"/>
    <n v="0"/>
    <s v="No Backers"/>
    <x v="1"/>
    <s v="plays"/>
    <x v="4078"/>
    <d v="2017-01-27T18:54:02"/>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x v="1"/>
    <s v="plays"/>
    <x v="4079"/>
    <d v="2016-06-19T22:32:01"/>
  </r>
  <r>
    <x v="4080"/>
    <s v="Uncommonnotions"/>
    <s v="&quot;Uncommonnotion&quot;. is a collections of short humors stories, I want to develop into plays, interest has been shown in this idea."/>
    <n v="3000"/>
    <n v="0"/>
    <x v="2"/>
    <s v="US"/>
    <s v="USD"/>
    <n v="1465930440"/>
    <n v="1463849116"/>
    <b v="0"/>
    <x v="78"/>
    <b v="0"/>
    <s v="theater/plays"/>
    <n v="0"/>
    <s v="No Backers"/>
    <x v="1"/>
    <s v="plays"/>
    <x v="4080"/>
    <d v="2016-06-14T18:54:00"/>
  </r>
  <r>
    <x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x v="1"/>
    <s v="plays"/>
    <x v="4081"/>
    <d v="2015-03-08T12:57:05"/>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x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d v="2016-01-14T18:16:56"/>
  </r>
  <r>
    <x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x v="1"/>
    <s v="plays"/>
    <x v="4084"/>
    <d v="2016-10-09T10:28:26"/>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x v="1"/>
    <s v="plays"/>
    <x v="4085"/>
    <d v="2015-03-24T03:59:00"/>
  </r>
  <r>
    <x v="4086"/>
    <s v="Carpe Diem Theater Troupe"/>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x v="4087"/>
    <s v="Stage Production &quot;The Nail Shop&quot;"/>
    <s v="Comedy Stage Play"/>
    <n v="9600"/>
    <n v="0"/>
    <x v="2"/>
    <s v="US"/>
    <s v="USD"/>
    <n v="1468777786"/>
    <n v="1466185786"/>
    <b v="0"/>
    <x v="78"/>
    <b v="0"/>
    <s v="theater/plays"/>
    <n v="0"/>
    <s v="No Backers"/>
    <x v="1"/>
    <s v="plays"/>
    <x v="4087"/>
    <d v="2016-07-17T17:49:46"/>
  </r>
  <r>
    <x v="4088"/>
    <s v="Community Theatre Project-Children's Show (Arthur)"/>
    <s v="Young persons theatre company working in deprived area seeking funding for children's theatrical production."/>
    <n v="2000"/>
    <n v="216"/>
    <x v="2"/>
    <s v="GB"/>
    <s v="GBP"/>
    <n v="1421403960"/>
    <n v="1418827324"/>
    <b v="0"/>
    <x v="83"/>
    <b v="0"/>
    <s v="theater/plays"/>
    <n v="0.108"/>
    <n v="72"/>
    <x v="1"/>
    <s v="plays"/>
    <x v="4088"/>
    <d v="2015-01-16T10:26:00"/>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x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x v="1"/>
    <s v="plays"/>
    <x v="4090"/>
    <d v="2015-08-07T15:00:00"/>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x v="4092"/>
    <s v="A CRY FOR HELP"/>
    <s v="&quot;A Cry for Help is Riveting, Inspiring, and Mesmerizing. You will laugh, cry, and be thinking about your own Cry for Help&quot;"/>
    <n v="110000"/>
    <n v="20"/>
    <x v="2"/>
    <s v="US"/>
    <s v="USD"/>
    <n v="1428205247"/>
    <n v="1423024847"/>
    <b v="0"/>
    <x v="29"/>
    <b v="0"/>
    <s v="theater/plays"/>
    <n v="1.8181818181818181E-4"/>
    <n v="20"/>
    <x v="1"/>
    <s v="plays"/>
    <x v="4092"/>
    <d v="2015-04-05T03:40:47"/>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x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x v="4095"/>
    <s v="LOPE ENAMORADO"/>
    <s v="Proyecto teatral dirigido por MartÃ­n Acosta que habla y reflexiona sobre el amor y su naturaleza."/>
    <n v="30000"/>
    <n v="800"/>
    <x v="2"/>
    <s v="MX"/>
    <s v="MXN"/>
    <n v="1482108350"/>
    <n v="1479516350"/>
    <b v="0"/>
    <x v="29"/>
    <b v="0"/>
    <s v="theater/plays"/>
    <n v="2.6666666666666668E-2"/>
    <n v="800"/>
    <x v="1"/>
    <s v="plays"/>
    <x v="4095"/>
    <d v="2016-12-19T00:45:50"/>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x v="1"/>
    <s v="plays"/>
    <x v="4096"/>
    <d v="2017-02-28T08:51:00"/>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s v="No Backers"/>
    <x v="1"/>
    <s v="plays"/>
    <x v="4097"/>
    <d v="2016-01-31T23:55:00"/>
  </r>
  <r>
    <x v="4098"/>
    <s v="Life is simple"/>
    <s v="Community Youth play, written by and performed by the youth about finding joy in the simple things in life"/>
    <n v="75000"/>
    <n v="0"/>
    <x v="2"/>
    <s v="US"/>
    <s v="USD"/>
    <n v="1465060797"/>
    <n v="1462468797"/>
    <b v="0"/>
    <x v="78"/>
    <b v="0"/>
    <s v="theater/plays"/>
    <n v="0"/>
    <s v="No Backers"/>
    <x v="1"/>
    <s v="plays"/>
    <x v="4098"/>
    <d v="2016-06-04T17:19:57"/>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x v="1"/>
    <s v="plays"/>
    <x v="4099"/>
    <d v="2016-09-02T20:24:33"/>
  </r>
  <r>
    <x v="4100"/>
    <s v="America is at the Mall: A Play in Three Acts"/>
    <s v="How does war change a family?  A peek into one family's kitchen as their soldier fights in Iraq."/>
    <n v="270"/>
    <n v="0"/>
    <x v="2"/>
    <s v="US"/>
    <s v="USD"/>
    <n v="1414205990"/>
    <n v="1413341990"/>
    <b v="0"/>
    <x v="78"/>
    <b v="0"/>
    <s v="theater/plays"/>
    <n v="0"/>
    <s v="No Backers"/>
    <x v="1"/>
    <s v="plays"/>
    <x v="4100"/>
    <d v="2014-10-25T02:59:50"/>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s v="No Backers"/>
    <x v="1"/>
    <s v="plays"/>
    <x v="4101"/>
    <d v="2017-01-25T21:41:22"/>
  </r>
  <r>
    <x v="4102"/>
    <s v="4th Wall Theatre Project"/>
    <s v="Local Community theater to get up and running in the Idaho Falls area. Something new, something different!"/>
    <n v="500"/>
    <n v="137"/>
    <x v="2"/>
    <s v="US"/>
    <s v="USD"/>
    <n v="1463343673"/>
    <n v="1460751673"/>
    <b v="0"/>
    <x v="79"/>
    <b v="0"/>
    <s v="theater/plays"/>
    <n v="0.27400000000000002"/>
    <n v="22.833333333333332"/>
    <x v="1"/>
    <s v="plays"/>
    <x v="4102"/>
    <d v="2016-05-15T20:21:13"/>
  </r>
  <r>
    <x v="4103"/>
    <s v="Weather Men"/>
    <s v="Weather Men is a play, written by Nathan Black.  A comedy/drama that explores the question of 'why people stay together?'"/>
    <n v="1000"/>
    <n v="100"/>
    <x v="2"/>
    <s v="US"/>
    <s v="USD"/>
    <n v="1440613920"/>
    <n v="1435953566"/>
    <b v="0"/>
    <x v="79"/>
    <b v="0"/>
    <s v="theater/plays"/>
    <n v="0.1"/>
    <n v="16.666666666666668"/>
    <x v="1"/>
    <s v="plays"/>
    <x v="4103"/>
    <d v="2015-08-26T18:32:00"/>
  </r>
  <r>
    <x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d v="2016-10-27T06:40:34"/>
  </r>
  <r>
    <x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d v="2016-12-26T00:15:09"/>
  </r>
  <r>
    <x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d v="2015-04-02T01:00:00"/>
  </r>
  <r>
    <x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x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x v="1"/>
    <s v="plays"/>
    <x v="4108"/>
    <d v="2017-03-03T05:00:00"/>
  </r>
  <r>
    <x v="4109"/>
    <s v="Jack the Lad"/>
    <s v="Jack the Lad - a new play that explores how far the boundaries of friendship will stretch when morality and loyalties clash."/>
    <n v="500"/>
    <n v="0"/>
    <x v="2"/>
    <s v="GB"/>
    <s v="GBP"/>
    <n v="1448805404"/>
    <n v="1446209804"/>
    <b v="0"/>
    <x v="78"/>
    <b v="0"/>
    <s v="theater/plays"/>
    <n v="0"/>
    <s v="No Backers"/>
    <x v="1"/>
    <s v="plays"/>
    <x v="4109"/>
    <d v="2015-11-29T13:56:44"/>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d v="2016-07-21T15:02:31"/>
  </r>
  <r>
    <x v="4111"/>
    <s v="REBORN IN LOVE"/>
    <s v="REBORN IN LOVE is the sequel to REBORN FROM ABOVE: A Tale of Eternal Love.  This is part two, of a One-Act play series."/>
    <n v="3000"/>
    <n v="94"/>
    <x v="2"/>
    <s v="US"/>
    <s v="USD"/>
    <n v="1424747740"/>
    <n v="1422155740"/>
    <b v="0"/>
    <x v="79"/>
    <b v="0"/>
    <s v="theater/plays"/>
    <n v="3.1333333333333331E-2"/>
    <n v="15.666666666666666"/>
    <x v="1"/>
    <s v="plays"/>
    <x v="4111"/>
    <d v="2015-02-24T03:15:40"/>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D3119F-69EC-4129-9AC9-02C46FD402B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4"/>
  </dataFields>
  <chartFormats count="4">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252DD3-E0DD-4134-B508-1301B4235A7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6" firstHeaderRow="1" firstDataRow="2" firstDataCol="1" rowPageCount="2" colPageCount="1"/>
  <pivotFields count="18">
    <pivotField dataField="1" showAll="0"/>
    <pivotField showAll="0"/>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h="1" x="0"/>
        <item t="default"/>
      </items>
    </pivotField>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13"/>
  </dataFields>
  <chartFormats count="4">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CC9067-C7BB-4A37-A747-807BF2742D4E}"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1">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multipleItemSelectionAllowed="1"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0" hier="-1"/>
    <pageField fld="16" hier="-1"/>
  </pageFields>
  <dataFields count="1">
    <dataField name="Count of id" fld="0"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2EF81D3-97A7-4872-8311-198C1FFEA4F8}" sourceName="country">
  <pivotTables>
    <pivotTable tabId="3" name="PivotTable1"/>
  </pivotTables>
  <data>
    <tabular pivotCacheId="1074613583">
      <items count="21">
        <i x="15"/>
        <i x="2"/>
        <i x="18"/>
        <i x="5"/>
        <i x="16"/>
        <i x="12"/>
        <i x="8"/>
        <i x="3"/>
        <i x="6"/>
        <i x="1"/>
        <i x="7"/>
        <i x="17"/>
        <i x="13"/>
        <i x="19"/>
        <i x="14"/>
        <i x="9"/>
        <i x="10"/>
        <i x="4"/>
        <i x="11"/>
        <i x="20"/>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27A1EE6-F36A-4056-98D3-F6DD9A1F24C9}" sourceName="country">
  <pivotTables>
    <pivotTable tabId="4" name="PivotTable2"/>
  </pivotTables>
  <data>
    <tabular pivotCacheId="1074613583">
      <items count="21">
        <i x="15" s="1"/>
        <i x="2" s="1"/>
        <i x="18" s="1"/>
        <i x="5" s="1"/>
        <i x="16" s="1"/>
        <i x="12" s="1"/>
        <i x="8" s="1"/>
        <i x="3" s="1"/>
        <i x="6" s="1"/>
        <i x="1" s="1"/>
        <i x="7" s="1"/>
        <i x="17" s="1"/>
        <i x="13" s="1"/>
        <i x="19" s="1"/>
        <i x="14" s="1"/>
        <i x="9" s="1"/>
        <i x="10" s="1"/>
        <i x="4" s="1"/>
        <i x="11" s="1"/>
        <i x="20"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EC9F39F-6478-46DD-8713-7E71E94DF832}" sourceName="Category">
  <pivotTables>
    <pivotTable tabId="4" name="PivotTable2"/>
  </pivotTables>
  <data>
    <tabular pivotCacheId="107461358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EA993C3-DC48-4349-987B-D0C3A965AC58}"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680D954-6D12-4C1D-8EAF-C65ABF1CDF37}" cache="Slicer_country1" caption="country" startItem="8" rowHeight="234950"/>
  <slicer name="Category" xr10:uid="{E3428A08-6E8A-4739-9E7C-A1BF81B35642}"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M6" sqref="M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bestFit="1" customWidth="1"/>
    <col min="16" max="16" width="22.109375" bestFit="1" customWidth="1"/>
    <col min="17" max="17" width="11.77734375" bestFit="1" customWidth="1"/>
    <col min="18" max="18" width="17.6640625" bestFit="1" customWidth="1"/>
    <col min="19" max="19" width="30.21875" bestFit="1" customWidth="1"/>
    <col min="20" max="20" width="28.441406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8363</v>
      </c>
      <c r="T1" s="1" t="s">
        <v>8364</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IFERROR(E2/L2,"No Backers")</f>
        <v>63.917582417582416</v>
      </c>
      <c r="Q2" t="str">
        <f>MID(N2,1,FIND("/",N2,1)-1)</f>
        <v>film &amp; video</v>
      </c>
      <c r="R2" t="str">
        <f>MID(N2,FIND("/",N2,1)+1,LEN(N2))</f>
        <v>television</v>
      </c>
      <c r="S2" s="10">
        <f>(((J2/60)/60)/24)+DATE(1970,1,1)</f>
        <v>42177.007071759261</v>
      </c>
      <c r="T2" s="10">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IFERROR(E3/L3,"No Backers")</f>
        <v>185.48101265822785</v>
      </c>
      <c r="Q3" t="str">
        <f t="shared" ref="Q3:Q66" si="2">MID(N3,1,FIND("/",N3,1)-1)</f>
        <v>film &amp; video</v>
      </c>
      <c r="R3" t="str">
        <f t="shared" ref="R3:R66" si="3">MID(N3,FIND("/",N3,1)+1,LEN(N3))</f>
        <v>television</v>
      </c>
      <c r="S3" s="10">
        <f t="shared" ref="S3:S66" si="4">(((J3/60)/60)/24)+DATE(1970,1,1)</f>
        <v>42766.600497685184</v>
      </c>
      <c r="T3" s="10">
        <f t="shared" ref="T3:T66" si="5">(((I3/60)/60)/24)+DATE(1970,1,1)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42405.702349537038</v>
      </c>
      <c r="T4" s="10">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42563.932951388888</v>
      </c>
      <c r="T7" s="10">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41794.072337962964</v>
      </c>
      <c r="T8" s="10">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42516.047071759262</v>
      </c>
      <c r="T9" s="10">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42468.94458333333</v>
      </c>
      <c r="T10" s="10">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42447.103518518517</v>
      </c>
      <c r="T11" s="10">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42572.778495370367</v>
      </c>
      <c r="T13" s="10">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41791.713252314818</v>
      </c>
      <c r="T14" s="10">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41869.542314814818</v>
      </c>
      <c r="T20" s="10">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42175.816365740742</v>
      </c>
      <c r="T21" s="10">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42200.758240740746</v>
      </c>
      <c r="T22" s="10">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41989.91134259259</v>
      </c>
      <c r="T24" s="10">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42097.778946759259</v>
      </c>
      <c r="T25" s="10">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42318.025011574078</v>
      </c>
      <c r="T27" s="10">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41828.515555555554</v>
      </c>
      <c r="T28" s="10">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41842.292997685188</v>
      </c>
      <c r="T32" s="10">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42376.79206018518</v>
      </c>
      <c r="T33" s="10">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42286.660891203705</v>
      </c>
      <c r="T35" s="10">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42098.291828703703</v>
      </c>
      <c r="T37" s="10">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42068.307002314818</v>
      </c>
      <c r="T38" s="10">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41375.057222222218</v>
      </c>
      <c r="T40" s="10">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41754.047083333331</v>
      </c>
      <c r="T41" s="10">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41789.21398148148</v>
      </c>
      <c r="T42" s="10">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41887.568912037037</v>
      </c>
      <c r="T43" s="10">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41802.790347222224</v>
      </c>
      <c r="T45" s="10">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41874.098807870374</v>
      </c>
      <c r="T46" s="10">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42457.623923611114</v>
      </c>
      <c r="T47" s="10">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41932.819525462961</v>
      </c>
      <c r="T49" s="10">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42033.516898148147</v>
      </c>
      <c r="T50" s="10">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42271.176446759258</v>
      </c>
      <c r="T51" s="10">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41995.752986111111</v>
      </c>
      <c r="T52" s="10">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42196.928668981483</v>
      </c>
      <c r="T53" s="10">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41807.701921296299</v>
      </c>
      <c r="T54" s="10">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42333.713206018518</v>
      </c>
      <c r="T56" s="10">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42496.968935185185</v>
      </c>
      <c r="T57" s="10">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41932.745046296295</v>
      </c>
      <c r="T60" s="10">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42230.23583333334</v>
      </c>
      <c r="T61" s="10">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41701.901817129627</v>
      </c>
      <c r="T62" s="10">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41433.01829861111</v>
      </c>
      <c r="T66" s="10">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IFERROR(E67/L67,"No Backers")</f>
        <v>132.05263157894737</v>
      </c>
      <c r="Q67" t="str">
        <f t="shared" ref="Q67:Q130" si="8">MID(N67,1,FIND("/",N67,1)-1)</f>
        <v>film &amp; video</v>
      </c>
      <c r="R67" t="str">
        <f t="shared" ref="R67:R130" si="9">MID(N67,FIND("/",N67,1)+1,LEN(N67))</f>
        <v>shorts</v>
      </c>
      <c r="S67" s="10">
        <f t="shared" ref="S67:S130" si="10">(((J67/60)/60)/24)+DATE(1970,1,1)</f>
        <v>41835.821226851855</v>
      </c>
      <c r="T67" s="10">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42539.849768518514</v>
      </c>
      <c r="T68" s="10">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41075.583379629628</v>
      </c>
      <c r="T69" s="10">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40786.187789351854</v>
      </c>
      <c r="T71" s="10">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40730.896354166667</v>
      </c>
      <c r="T72" s="10">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40997.271493055552</v>
      </c>
      <c r="T73" s="10">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41208.010196759256</v>
      </c>
      <c r="T74" s="10">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40587.75675925926</v>
      </c>
      <c r="T75" s="10">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41357.209166666667</v>
      </c>
      <c r="T77" s="10">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40997.144872685189</v>
      </c>
      <c r="T79" s="10">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42604.730567129634</v>
      </c>
      <c r="T80" s="10">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41724.776539351849</v>
      </c>
      <c r="T81" s="10">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41583.083981481483</v>
      </c>
      <c r="T82" s="10">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41100.158877314818</v>
      </c>
      <c r="T83" s="10">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40648.757939814815</v>
      </c>
      <c r="T86" s="10">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40322.53938657407</v>
      </c>
      <c r="T89" s="10">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41786.65892361111</v>
      </c>
      <c r="T90" s="10">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41402.752222222225</v>
      </c>
      <c r="T91" s="10">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40706.297442129631</v>
      </c>
      <c r="T92" s="10">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40619.402361111112</v>
      </c>
      <c r="T93" s="10">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42721.198877314819</v>
      </c>
      <c r="T94" s="10">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41065.858067129629</v>
      </c>
      <c r="T95" s="10">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41716.717847222222</v>
      </c>
      <c r="T96" s="10">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40935.005104166667</v>
      </c>
      <c r="T97" s="10">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40324.662511574075</v>
      </c>
      <c r="T98" s="10">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40706.135208333333</v>
      </c>
      <c r="T99" s="10">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41214.79483796296</v>
      </c>
      <c r="T100" s="10">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41631.902766203704</v>
      </c>
      <c r="T101" s="10">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41197.753310185188</v>
      </c>
      <c r="T102" s="10">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41274.776736111111</v>
      </c>
      <c r="T103" s="10">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41682.805902777778</v>
      </c>
      <c r="T105" s="10">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40612.695208333331</v>
      </c>
      <c r="T106" s="10">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42485.724768518514</v>
      </c>
      <c r="T107" s="10">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40635.982488425929</v>
      </c>
      <c r="T109" s="10">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41365.613078703704</v>
      </c>
      <c r="T110" s="10">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40570.025810185187</v>
      </c>
      <c r="T111" s="10">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41718.043032407404</v>
      </c>
      <c r="T114" s="10">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40753.758425925924</v>
      </c>
      <c r="T115" s="10">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40918.738935185182</v>
      </c>
      <c r="T117" s="10">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40723.053657407407</v>
      </c>
      <c r="T120" s="10">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42616.049849537041</v>
      </c>
      <c r="T122" s="10">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42096.704976851848</v>
      </c>
      <c r="T123" s="10">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str">
        <f t="shared" si="7"/>
        <v>No Backers</v>
      </c>
      <c r="Q124" t="str">
        <f t="shared" si="8"/>
        <v>film &amp; video</v>
      </c>
      <c r="R124" t="str">
        <f t="shared" si="9"/>
        <v>science fiction</v>
      </c>
      <c r="S124" s="10">
        <f t="shared" si="10"/>
        <v>42593.431793981479</v>
      </c>
      <c r="T124" s="10">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41904.781990740739</v>
      </c>
      <c r="T125" s="10">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str">
        <f t="shared" si="7"/>
        <v>No Backers</v>
      </c>
      <c r="Q126" t="str">
        <f t="shared" si="8"/>
        <v>film &amp; video</v>
      </c>
      <c r="R126" t="str">
        <f t="shared" si="9"/>
        <v>science fiction</v>
      </c>
      <c r="S126" s="10">
        <f t="shared" si="10"/>
        <v>42114.928726851853</v>
      </c>
      <c r="T126" s="10">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42709.993981481486</v>
      </c>
      <c r="T127" s="10">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42135.589548611111</v>
      </c>
      <c r="T128" s="10">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42067.62431712963</v>
      </c>
      <c r="T129" s="10">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0">
        <f t="shared" si="10"/>
        <v>42628.22792824074</v>
      </c>
      <c r="T130" s="10">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str">
        <f t="shared" ref="P131:P194" si="13">IFERROR(E131/L131,"No Backers")</f>
        <v>No Backers</v>
      </c>
      <c r="Q131" t="str">
        <f t="shared" ref="Q131:Q194" si="14">MID(N131,1,FIND("/",N131,1)-1)</f>
        <v>film &amp; video</v>
      </c>
      <c r="R131" t="str">
        <f t="shared" ref="R131:R194" si="15">MID(N131,FIND("/",N131,1)+1,LEN(N131))</f>
        <v>science fiction</v>
      </c>
      <c r="S131" s="10">
        <f t="shared" ref="S131:S194" si="16">(((J131/60)/60)/24)+DATE(1970,1,1)</f>
        <v>41882.937303240738</v>
      </c>
      <c r="T131" s="10">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str">
        <f t="shared" si="13"/>
        <v>No Backers</v>
      </c>
      <c r="Q132" t="str">
        <f t="shared" si="14"/>
        <v>film &amp; video</v>
      </c>
      <c r="R132" t="str">
        <f t="shared" si="15"/>
        <v>science fiction</v>
      </c>
      <c r="S132" s="10">
        <f t="shared" si="16"/>
        <v>41778.915416666663</v>
      </c>
      <c r="T132" s="10">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str">
        <f t="shared" si="13"/>
        <v>No Backers</v>
      </c>
      <c r="Q133" t="str">
        <f t="shared" si="14"/>
        <v>film &amp; video</v>
      </c>
      <c r="R133" t="str">
        <f t="shared" si="15"/>
        <v>science fiction</v>
      </c>
      <c r="S133" s="10">
        <f t="shared" si="16"/>
        <v>42541.837511574078</v>
      </c>
      <c r="T133" s="10">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41905.812581018516</v>
      </c>
      <c r="T134" s="10">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str">
        <f t="shared" si="13"/>
        <v>No Backers</v>
      </c>
      <c r="Q135" t="str">
        <f t="shared" si="14"/>
        <v>film &amp; video</v>
      </c>
      <c r="R135" t="str">
        <f t="shared" si="15"/>
        <v>science fiction</v>
      </c>
      <c r="S135" s="10">
        <f t="shared" si="16"/>
        <v>42491.80768518518</v>
      </c>
      <c r="T135" s="10">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str">
        <f t="shared" si="13"/>
        <v>No Backers</v>
      </c>
      <c r="Q136" t="str">
        <f t="shared" si="14"/>
        <v>film &amp; video</v>
      </c>
      <c r="R136" t="str">
        <f t="shared" si="15"/>
        <v>science fiction</v>
      </c>
      <c r="S136" s="10">
        <f t="shared" si="16"/>
        <v>42221.909930555557</v>
      </c>
      <c r="T136" s="10">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41788.381909722222</v>
      </c>
      <c r="T137" s="10">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str">
        <f t="shared" si="13"/>
        <v>No Backers</v>
      </c>
      <c r="Q138" t="str">
        <f t="shared" si="14"/>
        <v>film &amp; video</v>
      </c>
      <c r="R138" t="str">
        <f t="shared" si="15"/>
        <v>science fiction</v>
      </c>
      <c r="S138" s="10">
        <f t="shared" si="16"/>
        <v>42096.410115740742</v>
      </c>
      <c r="T138" s="10">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str">
        <f t="shared" si="13"/>
        <v>No Backers</v>
      </c>
      <c r="Q139" t="str">
        <f t="shared" si="14"/>
        <v>film &amp; video</v>
      </c>
      <c r="R139" t="str">
        <f t="shared" si="15"/>
        <v>science fiction</v>
      </c>
      <c r="S139" s="10">
        <f t="shared" si="16"/>
        <v>42239.573993055557</v>
      </c>
      <c r="T139" s="10">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42186.257418981477</v>
      </c>
      <c r="T140" s="10">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42187.920972222222</v>
      </c>
      <c r="T141" s="10">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str">
        <f t="shared" si="13"/>
        <v>No Backers</v>
      </c>
      <c r="Q142" t="str">
        <f t="shared" si="14"/>
        <v>film &amp; video</v>
      </c>
      <c r="R142" t="str">
        <f t="shared" si="15"/>
        <v>science fiction</v>
      </c>
      <c r="S142" s="10">
        <f t="shared" si="16"/>
        <v>42053.198287037041</v>
      </c>
      <c r="T142" s="10">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42110.153043981481</v>
      </c>
      <c r="T143" s="10">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41938.893263888887</v>
      </c>
      <c r="T144" s="10">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str">
        <f t="shared" si="13"/>
        <v>No Backers</v>
      </c>
      <c r="Q145" t="str">
        <f t="shared" si="14"/>
        <v>film &amp; video</v>
      </c>
      <c r="R145" t="str">
        <f t="shared" si="15"/>
        <v>science fiction</v>
      </c>
      <c r="S145" s="10">
        <f t="shared" si="16"/>
        <v>42559.064143518524</v>
      </c>
      <c r="T145" s="10">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42047.762407407412</v>
      </c>
      <c r="T146" s="10">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42200.542268518519</v>
      </c>
      <c r="T147" s="10">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42693.016180555554</v>
      </c>
      <c r="T148" s="10">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str">
        <f t="shared" si="13"/>
        <v>No Backers</v>
      </c>
      <c r="Q149" t="str">
        <f t="shared" si="14"/>
        <v>film &amp; video</v>
      </c>
      <c r="R149" t="str">
        <f t="shared" si="15"/>
        <v>science fiction</v>
      </c>
      <c r="S149" s="10">
        <f t="shared" si="16"/>
        <v>41969.767824074079</v>
      </c>
      <c r="T149" s="10">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42397.281666666662</v>
      </c>
      <c r="T150" s="10">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41968.172106481477</v>
      </c>
      <c r="T151" s="10">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42113.550821759258</v>
      </c>
      <c r="T153" s="10">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41875.077546296299</v>
      </c>
      <c r="T154" s="10">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41933.586157407408</v>
      </c>
      <c r="T155" s="10">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42115.547395833331</v>
      </c>
      <c r="T156" s="10">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42168.559432870374</v>
      </c>
      <c r="T157" s="10">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41794.124953703707</v>
      </c>
      <c r="T158" s="10">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42396.911712962959</v>
      </c>
      <c r="T159" s="10">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str">
        <f t="shared" si="13"/>
        <v>No Backers</v>
      </c>
      <c r="Q160" t="str">
        <f t="shared" si="14"/>
        <v>film &amp; video</v>
      </c>
      <c r="R160" t="str">
        <f t="shared" si="15"/>
        <v>science fiction</v>
      </c>
      <c r="S160" s="10">
        <f t="shared" si="16"/>
        <v>41904.07671296296</v>
      </c>
      <c r="T160" s="10">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42514.434548611112</v>
      </c>
      <c r="T161" s="10">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str">
        <f t="shared" si="13"/>
        <v>No Backers</v>
      </c>
      <c r="Q162" t="str">
        <f t="shared" si="14"/>
        <v>film &amp; video</v>
      </c>
      <c r="R162" t="str">
        <f t="shared" si="15"/>
        <v>drama</v>
      </c>
      <c r="S162" s="10">
        <f t="shared" si="16"/>
        <v>42171.913090277783</v>
      </c>
      <c r="T162" s="10">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41792.687442129631</v>
      </c>
      <c r="T163" s="10">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41835.126805555556</v>
      </c>
      <c r="T164" s="10">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str">
        <f t="shared" si="13"/>
        <v>No Backers</v>
      </c>
      <c r="Q165" t="str">
        <f t="shared" si="14"/>
        <v>film &amp; video</v>
      </c>
      <c r="R165" t="str">
        <f t="shared" si="15"/>
        <v>drama</v>
      </c>
      <c r="S165" s="10">
        <f t="shared" si="16"/>
        <v>42243.961273148147</v>
      </c>
      <c r="T165" s="10">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41841.762743055559</v>
      </c>
      <c r="T166" s="10">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str">
        <f t="shared" si="13"/>
        <v>No Backers</v>
      </c>
      <c r="Q167" t="str">
        <f t="shared" si="14"/>
        <v>film &amp; video</v>
      </c>
      <c r="R167" t="str">
        <f t="shared" si="15"/>
        <v>drama</v>
      </c>
      <c r="S167" s="10">
        <f t="shared" si="16"/>
        <v>42351.658842592587</v>
      </c>
      <c r="T167" s="10">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42721.075949074075</v>
      </c>
      <c r="T168" s="10">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42160.927488425921</v>
      </c>
      <c r="T169" s="10">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42052.83530092593</v>
      </c>
      <c r="T170" s="10">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41900.505312499998</v>
      </c>
      <c r="T171" s="10">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42216.977812500001</v>
      </c>
      <c r="T172" s="10">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42534.180717592593</v>
      </c>
      <c r="T173" s="10">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str">
        <f t="shared" si="13"/>
        <v>No Backers</v>
      </c>
      <c r="Q174" t="str">
        <f t="shared" si="14"/>
        <v>film &amp; video</v>
      </c>
      <c r="R174" t="str">
        <f t="shared" si="15"/>
        <v>drama</v>
      </c>
      <c r="S174" s="10">
        <f t="shared" si="16"/>
        <v>42047.394942129627</v>
      </c>
      <c r="T174" s="10">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str">
        <f t="shared" si="13"/>
        <v>No Backers</v>
      </c>
      <c r="Q175" t="str">
        <f t="shared" si="14"/>
        <v>film &amp; video</v>
      </c>
      <c r="R175" t="str">
        <f t="shared" si="15"/>
        <v>drama</v>
      </c>
      <c r="S175" s="10">
        <f t="shared" si="16"/>
        <v>42033.573009259257</v>
      </c>
      <c r="T175" s="10">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str">
        <f t="shared" si="13"/>
        <v>No Backers</v>
      </c>
      <c r="Q176" t="str">
        <f t="shared" si="14"/>
        <v>film &amp; video</v>
      </c>
      <c r="R176" t="str">
        <f t="shared" si="15"/>
        <v>drama</v>
      </c>
      <c r="S176" s="10">
        <f t="shared" si="16"/>
        <v>42072.758981481486</v>
      </c>
      <c r="T176" s="10">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41855.777905092589</v>
      </c>
      <c r="T177" s="10">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str">
        <f t="shared" si="13"/>
        <v>No Backers</v>
      </c>
      <c r="Q178" t="str">
        <f t="shared" si="14"/>
        <v>film &amp; video</v>
      </c>
      <c r="R178" t="str">
        <f t="shared" si="15"/>
        <v>drama</v>
      </c>
      <c r="S178" s="10">
        <f t="shared" si="16"/>
        <v>42191.824062500003</v>
      </c>
      <c r="T178" s="10">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42070.047754629632</v>
      </c>
      <c r="T179" s="10">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str">
        <f t="shared" si="13"/>
        <v>No Backers</v>
      </c>
      <c r="Q180" t="str">
        <f t="shared" si="14"/>
        <v>film &amp; video</v>
      </c>
      <c r="R180" t="str">
        <f t="shared" si="15"/>
        <v>drama</v>
      </c>
      <c r="S180" s="10">
        <f t="shared" si="16"/>
        <v>42304.955381944441</v>
      </c>
      <c r="T180" s="10">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42403.080497685187</v>
      </c>
      <c r="T181" s="10">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42067.991238425922</v>
      </c>
      <c r="T182" s="10">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42147.741840277777</v>
      </c>
      <c r="T183" s="10">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str">
        <f t="shared" si="13"/>
        <v>No Backers</v>
      </c>
      <c r="Q184" t="str">
        <f t="shared" si="14"/>
        <v>film &amp; video</v>
      </c>
      <c r="R184" t="str">
        <f t="shared" si="15"/>
        <v>drama</v>
      </c>
      <c r="S184" s="10">
        <f t="shared" si="16"/>
        <v>42712.011944444443</v>
      </c>
      <c r="T184" s="10">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41939.810300925928</v>
      </c>
      <c r="T185" s="10">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41825.791226851856</v>
      </c>
      <c r="T186" s="10">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42570.91133101852</v>
      </c>
      <c r="T187" s="10">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str">
        <f t="shared" si="13"/>
        <v>No Backers</v>
      </c>
      <c r="Q188" t="str">
        <f t="shared" si="14"/>
        <v>film &amp; video</v>
      </c>
      <c r="R188" t="str">
        <f t="shared" si="15"/>
        <v>drama</v>
      </c>
      <c r="S188" s="10">
        <f t="shared" si="16"/>
        <v>42767.812893518523</v>
      </c>
      <c r="T188" s="10">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42182.234456018516</v>
      </c>
      <c r="T189" s="10">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str">
        <f t="shared" si="13"/>
        <v>No Backers</v>
      </c>
      <c r="Q190" t="str">
        <f t="shared" si="14"/>
        <v>film &amp; video</v>
      </c>
      <c r="R190" t="str">
        <f t="shared" si="15"/>
        <v>drama</v>
      </c>
      <c r="S190" s="10">
        <f t="shared" si="16"/>
        <v>41857.18304398148</v>
      </c>
      <c r="T190" s="10">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42556.690706018519</v>
      </c>
      <c r="T191" s="10">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42527.650995370372</v>
      </c>
      <c r="T192" s="10">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42239.441412037035</v>
      </c>
      <c r="T193" s="10">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0">
        <f t="shared" si="16"/>
        <v>41899.792037037041</v>
      </c>
      <c r="T194" s="10">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str">
        <f t="shared" ref="P195:P258" si="19">IFERROR(E195/L195,"No Backers")</f>
        <v>No Backers</v>
      </c>
      <c r="Q195" t="str">
        <f t="shared" ref="Q195:Q258" si="20">MID(N195,1,FIND("/",N195,1)-1)</f>
        <v>film &amp; video</v>
      </c>
      <c r="R195" t="str">
        <f t="shared" ref="R195:R258" si="21">MID(N195,FIND("/",N195,1)+1,LEN(N195))</f>
        <v>drama</v>
      </c>
      <c r="S195" s="10">
        <f t="shared" ref="S195:S258" si="22">(((J195/60)/60)/24)+DATE(1970,1,1)</f>
        <v>41911.934791666667</v>
      </c>
      <c r="T195" s="10">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42375.996886574074</v>
      </c>
      <c r="T196" s="10">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str">
        <f t="shared" si="19"/>
        <v>No Backers</v>
      </c>
      <c r="Q197" t="str">
        <f t="shared" si="20"/>
        <v>film &amp; video</v>
      </c>
      <c r="R197" t="str">
        <f t="shared" si="21"/>
        <v>drama</v>
      </c>
      <c r="S197" s="10">
        <f t="shared" si="22"/>
        <v>42135.67050925926</v>
      </c>
      <c r="T197" s="10">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42259.542800925927</v>
      </c>
      <c r="T198" s="10">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42741.848379629635</v>
      </c>
      <c r="T199" s="10">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41887.383356481485</v>
      </c>
      <c r="T200" s="10">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str">
        <f t="shared" si="19"/>
        <v>No Backers</v>
      </c>
      <c r="Q201" t="str">
        <f t="shared" si="20"/>
        <v>film &amp; video</v>
      </c>
      <c r="R201" t="str">
        <f t="shared" si="21"/>
        <v>drama</v>
      </c>
      <c r="S201" s="10">
        <f t="shared" si="22"/>
        <v>42584.123865740738</v>
      </c>
      <c r="T201" s="10">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41867.083368055559</v>
      </c>
      <c r="T202" s="10">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42023.818622685183</v>
      </c>
      <c r="T203" s="10">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str">
        <f t="shared" si="19"/>
        <v>No Backers</v>
      </c>
      <c r="Q204" t="str">
        <f t="shared" si="20"/>
        <v>film &amp; video</v>
      </c>
      <c r="R204" t="str">
        <f t="shared" si="21"/>
        <v>drama</v>
      </c>
      <c r="S204" s="10">
        <f t="shared" si="22"/>
        <v>42255.927824074075</v>
      </c>
      <c r="T204" s="10">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41973.847962962958</v>
      </c>
      <c r="T205" s="10">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42556.583368055552</v>
      </c>
      <c r="T206" s="10">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42248.632199074069</v>
      </c>
      <c r="T207" s="10">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str">
        <f t="shared" si="19"/>
        <v>No Backers</v>
      </c>
      <c r="Q208" t="str">
        <f t="shared" si="20"/>
        <v>film &amp; video</v>
      </c>
      <c r="R208" t="str">
        <f t="shared" si="21"/>
        <v>drama</v>
      </c>
      <c r="S208" s="10">
        <f t="shared" si="22"/>
        <v>42567.004432870366</v>
      </c>
      <c r="T208" s="10">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41978.197199074071</v>
      </c>
      <c r="T209" s="10">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str">
        <f t="shared" si="19"/>
        <v>No Backers</v>
      </c>
      <c r="Q210" t="str">
        <f t="shared" si="20"/>
        <v>film &amp; video</v>
      </c>
      <c r="R210" t="str">
        <f t="shared" si="21"/>
        <v>drama</v>
      </c>
      <c r="S210" s="10">
        <f t="shared" si="22"/>
        <v>41959.369988425926</v>
      </c>
      <c r="T210" s="10">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str">
        <f t="shared" si="19"/>
        <v>No Backers</v>
      </c>
      <c r="Q211" t="str">
        <f t="shared" si="20"/>
        <v>film &amp; video</v>
      </c>
      <c r="R211" t="str">
        <f t="shared" si="21"/>
        <v>drama</v>
      </c>
      <c r="S211" s="10">
        <f t="shared" si="22"/>
        <v>42165.922858796301</v>
      </c>
      <c r="T211" s="10">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42249.064722222218</v>
      </c>
      <c r="T212" s="10">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42236.159918981488</v>
      </c>
      <c r="T213" s="10">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42416.881018518514</v>
      </c>
      <c r="T214" s="10">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42202.594293981485</v>
      </c>
      <c r="T215" s="10">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42009.64061342593</v>
      </c>
      <c r="T216" s="10">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42375.230115740742</v>
      </c>
      <c r="T217" s="10">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42066.958761574075</v>
      </c>
      <c r="T218" s="10">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41970.64061342593</v>
      </c>
      <c r="T219" s="10">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42079.628344907411</v>
      </c>
      <c r="T220" s="10">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42429.326678240745</v>
      </c>
      <c r="T221" s="10">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42195.643865740742</v>
      </c>
      <c r="T222" s="10">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str">
        <f t="shared" si="19"/>
        <v>No Backers</v>
      </c>
      <c r="Q223" t="str">
        <f t="shared" si="20"/>
        <v>film &amp; video</v>
      </c>
      <c r="R223" t="str">
        <f t="shared" si="21"/>
        <v>drama</v>
      </c>
      <c r="S223" s="10">
        <f t="shared" si="22"/>
        <v>42031.837546296301</v>
      </c>
      <c r="T223" s="10">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42031.769884259258</v>
      </c>
      <c r="T224" s="10">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str">
        <f t="shared" si="19"/>
        <v>No Backers</v>
      </c>
      <c r="Q225" t="str">
        <f t="shared" si="20"/>
        <v>film &amp; video</v>
      </c>
      <c r="R225" t="str">
        <f t="shared" si="21"/>
        <v>drama</v>
      </c>
      <c r="S225" s="10">
        <f t="shared" si="22"/>
        <v>42482.048032407409</v>
      </c>
      <c r="T225" s="10">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str">
        <f t="shared" si="19"/>
        <v>No Backers</v>
      </c>
      <c r="Q226" t="str">
        <f t="shared" si="20"/>
        <v>film &amp; video</v>
      </c>
      <c r="R226" t="str">
        <f t="shared" si="21"/>
        <v>drama</v>
      </c>
      <c r="S226" s="10">
        <f t="shared" si="22"/>
        <v>42135.235254629632</v>
      </c>
      <c r="T226" s="10">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str">
        <f t="shared" si="19"/>
        <v>No Backers</v>
      </c>
      <c r="Q227" t="str">
        <f t="shared" si="20"/>
        <v>film &amp; video</v>
      </c>
      <c r="R227" t="str">
        <f t="shared" si="21"/>
        <v>drama</v>
      </c>
      <c r="S227" s="10">
        <f t="shared" si="22"/>
        <v>42438.961273148147</v>
      </c>
      <c r="T227" s="10">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42106.666018518517</v>
      </c>
      <c r="T228" s="10">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str">
        <f t="shared" si="19"/>
        <v>No Backers</v>
      </c>
      <c r="Q229" t="str">
        <f t="shared" si="20"/>
        <v>film &amp; video</v>
      </c>
      <c r="R229" t="str">
        <f t="shared" si="21"/>
        <v>drama</v>
      </c>
      <c r="S229" s="10">
        <f t="shared" si="22"/>
        <v>42164.893993055557</v>
      </c>
      <c r="T229" s="10">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str">
        <f t="shared" si="19"/>
        <v>No Backers</v>
      </c>
      <c r="Q230" t="str">
        <f t="shared" si="20"/>
        <v>film &amp; video</v>
      </c>
      <c r="R230" t="str">
        <f t="shared" si="21"/>
        <v>drama</v>
      </c>
      <c r="S230" s="10">
        <f t="shared" si="22"/>
        <v>42096.686400462961</v>
      </c>
      <c r="T230" s="10">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str">
        <f t="shared" si="19"/>
        <v>No Backers</v>
      </c>
      <c r="Q231" t="str">
        <f t="shared" si="20"/>
        <v>film &amp; video</v>
      </c>
      <c r="R231" t="str">
        <f t="shared" si="21"/>
        <v>drama</v>
      </c>
      <c r="S231" s="10">
        <f t="shared" si="22"/>
        <v>42383.933993055558</v>
      </c>
      <c r="T231" s="10">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42129.777210648142</v>
      </c>
      <c r="T232" s="10">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str">
        <f t="shared" si="19"/>
        <v>No Backers</v>
      </c>
      <c r="Q233" t="str">
        <f t="shared" si="20"/>
        <v>film &amp; video</v>
      </c>
      <c r="R233" t="str">
        <f t="shared" si="21"/>
        <v>drama</v>
      </c>
      <c r="S233" s="10">
        <f t="shared" si="22"/>
        <v>42341.958923611113</v>
      </c>
      <c r="T233" s="10">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42032.82576388889</v>
      </c>
      <c r="T234" s="10">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str">
        <f t="shared" si="19"/>
        <v>No Backers</v>
      </c>
      <c r="Q235" t="str">
        <f t="shared" si="20"/>
        <v>film &amp; video</v>
      </c>
      <c r="R235" t="str">
        <f t="shared" si="21"/>
        <v>drama</v>
      </c>
      <c r="S235" s="10">
        <f t="shared" si="22"/>
        <v>42612.911712962959</v>
      </c>
      <c r="T235" s="10">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42136.035405092596</v>
      </c>
      <c r="T236" s="10">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str">
        <f t="shared" si="19"/>
        <v>No Backers</v>
      </c>
      <c r="Q237" t="str">
        <f t="shared" si="20"/>
        <v>film &amp; video</v>
      </c>
      <c r="R237" t="str">
        <f t="shared" si="21"/>
        <v>drama</v>
      </c>
      <c r="S237" s="10">
        <f t="shared" si="22"/>
        <v>42164.908530092594</v>
      </c>
      <c r="T237" s="10">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str">
        <f t="shared" si="19"/>
        <v>No Backers</v>
      </c>
      <c r="Q238" t="str">
        <f t="shared" si="20"/>
        <v>film &amp; video</v>
      </c>
      <c r="R238" t="str">
        <f t="shared" si="21"/>
        <v>drama</v>
      </c>
      <c r="S238" s="10">
        <f t="shared" si="22"/>
        <v>42321.08447916666</v>
      </c>
      <c r="T238" s="10">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42377.577187499999</v>
      </c>
      <c r="T239" s="10">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str">
        <f t="shared" si="19"/>
        <v>No Backers</v>
      </c>
      <c r="Q240" t="str">
        <f t="shared" si="20"/>
        <v>film &amp; video</v>
      </c>
      <c r="R240" t="str">
        <f t="shared" si="21"/>
        <v>drama</v>
      </c>
      <c r="S240" s="10">
        <f t="shared" si="22"/>
        <v>42713.962499999994</v>
      </c>
      <c r="T240" s="10">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42297.110300925924</v>
      </c>
      <c r="T241" s="10">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40862.492939814816</v>
      </c>
      <c r="T244" s="10">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41662.047500000001</v>
      </c>
      <c r="T245" s="10">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41107.053067129629</v>
      </c>
      <c r="T247" s="10">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40480.363483796296</v>
      </c>
      <c r="T248" s="10">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40266.662708333337</v>
      </c>
      <c r="T254" s="10">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40924.650868055556</v>
      </c>
      <c r="T255" s="10">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42263.952662037031</v>
      </c>
      <c r="T256" s="10">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41319.769293981481</v>
      </c>
      <c r="T258" s="10">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IFERROR(E259/L259,"No Backers")</f>
        <v>66.70405357142856</v>
      </c>
      <c r="Q259" t="str">
        <f t="shared" ref="Q259:Q322" si="26">MID(N259,1,FIND("/",N259,1)-1)</f>
        <v>film &amp; video</v>
      </c>
      <c r="R259" t="str">
        <f t="shared" ref="R259:R322" si="27">MID(N259,FIND("/",N259,1)+1,LEN(N259))</f>
        <v>documentary</v>
      </c>
      <c r="S259" s="10">
        <f t="shared" ref="S259:S322" si="28">(((J259/60)/60)/24)+DATE(1970,1,1)</f>
        <v>42479.626875000002</v>
      </c>
      <c r="T259" s="10">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42072.738067129627</v>
      </c>
      <c r="T261" s="10">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40330.755543981482</v>
      </c>
      <c r="T262" s="10">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41017.885462962964</v>
      </c>
      <c r="T263" s="10">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40555.24800925926</v>
      </c>
      <c r="T264" s="10">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41149.954791666663</v>
      </c>
      <c r="T265" s="10">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40205.174849537041</v>
      </c>
      <c r="T268" s="10">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41785.452534722222</v>
      </c>
      <c r="T269" s="10">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40809.15252314815</v>
      </c>
      <c r="T270" s="10">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42758.197013888886</v>
      </c>
      <c r="T271" s="10">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40637.866550925923</v>
      </c>
      <c r="T272" s="10">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41612.10024305556</v>
      </c>
      <c r="T273" s="10">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40235.900358796294</v>
      </c>
      <c r="T274" s="10">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42117.891423611116</v>
      </c>
      <c r="T279" s="10">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42759.244166666671</v>
      </c>
      <c r="T281" s="10">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41744.590682870366</v>
      </c>
      <c r="T282" s="10">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40675.71</v>
      </c>
      <c r="T285" s="10">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41184.277986111112</v>
      </c>
      <c r="T289" s="10">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41550.456412037034</v>
      </c>
      <c r="T291" s="10">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41376.769050925926</v>
      </c>
      <c r="T293" s="10">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41719.667986111112</v>
      </c>
      <c r="T295" s="10">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40343.084421296298</v>
      </c>
      <c r="T296" s="10">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41134.475497685184</v>
      </c>
      <c r="T298" s="10">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41709.463518518518</v>
      </c>
      <c r="T300" s="10">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40469.225231481483</v>
      </c>
      <c r="T301" s="10">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40933.856921296298</v>
      </c>
      <c r="T304" s="10">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41114.094872685186</v>
      </c>
      <c r="T306" s="10">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40948.630196759259</v>
      </c>
      <c r="T307" s="10">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41134.751550925925</v>
      </c>
      <c r="T311" s="10">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40868.219814814816</v>
      </c>
      <c r="T313" s="10">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41304.833194444444</v>
      </c>
      <c r="T316" s="10">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41330.038784722223</v>
      </c>
      <c r="T320" s="10">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42331.551307870366</v>
      </c>
      <c r="T322" s="10">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IFERROR(E323/L323,"No Backers")</f>
        <v>106.62314540059347</v>
      </c>
      <c r="Q323" t="str">
        <f t="shared" ref="Q323:Q386" si="32">MID(N323,1,FIND("/",N323,1)-1)</f>
        <v>film &amp; video</v>
      </c>
      <c r="R323" t="str">
        <f t="shared" ref="R323:R386" si="33">MID(N323,FIND("/",N323,1)+1,LEN(N323))</f>
        <v>documentary</v>
      </c>
      <c r="S323" s="10">
        <f t="shared" ref="S323:S386" si="34">(((J323/60)/60)/24)+DATE(1970,1,1)</f>
        <v>42647.446597222224</v>
      </c>
      <c r="T323" s="10">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42473.57</v>
      </c>
      <c r="T324" s="10">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42697.32136574074</v>
      </c>
      <c r="T325" s="10">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42775.314884259264</v>
      </c>
      <c r="T328" s="10">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42058.235289351855</v>
      </c>
      <c r="T329" s="10">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42278.946620370371</v>
      </c>
      <c r="T330" s="10">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42291.46674768519</v>
      </c>
      <c r="T331" s="10">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42437.636469907404</v>
      </c>
      <c r="T335" s="10">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42291.596273148149</v>
      </c>
      <c r="T338" s="10">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42559.755671296298</v>
      </c>
      <c r="T340" s="10">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42459.780844907407</v>
      </c>
      <c r="T344" s="10">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41926.73778935185</v>
      </c>
      <c r="T345" s="10">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42261.500243055561</v>
      </c>
      <c r="T348" s="10">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42586.066076388888</v>
      </c>
      <c r="T352" s="10">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41943.293912037036</v>
      </c>
      <c r="T357" s="10">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42507.860196759255</v>
      </c>
      <c r="T360" s="10">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42163.897916666669</v>
      </c>
      <c r="T362" s="10">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41837.210543981484</v>
      </c>
      <c r="T364" s="10">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41780.859629629631</v>
      </c>
      <c r="T366" s="10">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41019.793032407404</v>
      </c>
      <c r="T368" s="10">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42043.605578703704</v>
      </c>
      <c r="T370" s="10">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41657.985081018516</v>
      </c>
      <c r="T377" s="10">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42576.452731481477</v>
      </c>
      <c r="T378" s="10">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42370.571851851855</v>
      </c>
      <c r="T380" s="10">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41755.117581018516</v>
      </c>
      <c r="T385" s="10">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0">
        <f t="shared" si="34"/>
        <v>41980.781793981485</v>
      </c>
      <c r="T386" s="10">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IFERROR(E387/L387,"No Backers")</f>
        <v>111.79535864978902</v>
      </c>
      <c r="Q387" t="str">
        <f t="shared" ref="Q387:Q450" si="38">MID(N387,1,FIND("/",N387,1)-1)</f>
        <v>film &amp; video</v>
      </c>
      <c r="R387" t="str">
        <f t="shared" ref="R387:R450" si="39">MID(N387,FIND("/",N387,1)+1,LEN(N387))</f>
        <v>documentary</v>
      </c>
      <c r="S387" s="10">
        <f t="shared" ref="S387:S450" si="40">(((J387/60)/60)/24)+DATE(1970,1,1)</f>
        <v>41934.584502314814</v>
      </c>
      <c r="T387" s="10">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41674.063078703701</v>
      </c>
      <c r="T391" s="10">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42112.036712962959</v>
      </c>
      <c r="T392" s="10">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42078.793124999997</v>
      </c>
      <c r="T400" s="10">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40732.842245370368</v>
      </c>
      <c r="T403" s="10">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42292.539548611108</v>
      </c>
      <c r="T404" s="10">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40718.310659722221</v>
      </c>
      <c r="T405" s="10">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41674.08494212963</v>
      </c>
      <c r="T407" s="10">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40638.162465277775</v>
      </c>
      <c r="T408" s="10">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42113.981446759266</v>
      </c>
      <c r="T412" s="10">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41079.877442129626</v>
      </c>
      <c r="T415" s="10">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41904.851875</v>
      </c>
      <c r="T417" s="10">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41648.396192129629</v>
      </c>
      <c r="T418" s="10">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41682.23646990741</v>
      </c>
      <c r="T422" s="10">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42177.491388888884</v>
      </c>
      <c r="T423" s="10">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41863.260381944441</v>
      </c>
      <c r="T424" s="10">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41400.92627314815</v>
      </c>
      <c r="T425" s="10">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40934.376145833332</v>
      </c>
      <c r="T426" s="10">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42275.861157407402</v>
      </c>
      <c r="T427" s="10">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42400.711967592593</v>
      </c>
      <c r="T428" s="10">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str">
        <f t="shared" si="37"/>
        <v>No Backers</v>
      </c>
      <c r="Q429" t="str">
        <f t="shared" si="38"/>
        <v>film &amp; video</v>
      </c>
      <c r="R429" t="str">
        <f t="shared" si="39"/>
        <v>animation</v>
      </c>
      <c r="S429" s="10">
        <f t="shared" si="40"/>
        <v>42285.909027777772</v>
      </c>
      <c r="T429" s="10">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41778.766724537039</v>
      </c>
      <c r="T430" s="10">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str">
        <f t="shared" si="37"/>
        <v>No Backers</v>
      </c>
      <c r="Q431" t="str">
        <f t="shared" si="38"/>
        <v>film &amp; video</v>
      </c>
      <c r="R431" t="str">
        <f t="shared" si="39"/>
        <v>animation</v>
      </c>
      <c r="S431" s="10">
        <f t="shared" si="40"/>
        <v>40070.901412037041</v>
      </c>
      <c r="T431" s="10">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41513.107256944444</v>
      </c>
      <c r="T432" s="10">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42526.871331018512</v>
      </c>
      <c r="T433" s="10">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42238.726631944446</v>
      </c>
      <c r="T434" s="10">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str">
        <f t="shared" si="37"/>
        <v>No Backers</v>
      </c>
      <c r="Q435" t="str">
        <f t="shared" si="38"/>
        <v>film &amp; video</v>
      </c>
      <c r="R435" t="str">
        <f t="shared" si="39"/>
        <v>animation</v>
      </c>
      <c r="S435" s="10">
        <f t="shared" si="40"/>
        <v>42228.629884259266</v>
      </c>
      <c r="T435" s="10">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41576.834513888891</v>
      </c>
      <c r="T436" s="10">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41500.747453703705</v>
      </c>
      <c r="T437" s="10">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str">
        <f t="shared" si="37"/>
        <v>No Backers</v>
      </c>
      <c r="Q438" t="str">
        <f t="shared" si="38"/>
        <v>film &amp; video</v>
      </c>
      <c r="R438" t="str">
        <f t="shared" si="39"/>
        <v>animation</v>
      </c>
      <c r="S438" s="10">
        <f t="shared" si="40"/>
        <v>41456.36241898148</v>
      </c>
      <c r="T438" s="10">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str">
        <f t="shared" si="37"/>
        <v>No Backers</v>
      </c>
      <c r="Q439" t="str">
        <f t="shared" si="38"/>
        <v>film &amp; video</v>
      </c>
      <c r="R439" t="str">
        <f t="shared" si="39"/>
        <v>animation</v>
      </c>
      <c r="S439" s="10">
        <f t="shared" si="40"/>
        <v>42591.31858796296</v>
      </c>
      <c r="T439" s="10">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42296.261087962965</v>
      </c>
      <c r="T440" s="10">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str">
        <f t="shared" si="37"/>
        <v>No Backers</v>
      </c>
      <c r="Q441" t="str">
        <f t="shared" si="38"/>
        <v>film &amp; video</v>
      </c>
      <c r="R441" t="str">
        <f t="shared" si="39"/>
        <v>animation</v>
      </c>
      <c r="S441" s="10">
        <f t="shared" si="40"/>
        <v>41919.761782407404</v>
      </c>
      <c r="T441" s="10">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42423.985567129625</v>
      </c>
      <c r="T442" s="10">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str">
        <f t="shared" si="37"/>
        <v>No Backers</v>
      </c>
      <c r="Q443" t="str">
        <f t="shared" si="38"/>
        <v>film &amp; video</v>
      </c>
      <c r="R443" t="str">
        <f t="shared" si="39"/>
        <v>animation</v>
      </c>
      <c r="S443" s="10">
        <f t="shared" si="40"/>
        <v>41550.793935185182</v>
      </c>
      <c r="T443" s="10">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42024.888692129629</v>
      </c>
      <c r="T444" s="10">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41650.015057870369</v>
      </c>
      <c r="T445" s="10">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40894.906956018516</v>
      </c>
      <c r="T446" s="10">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42130.335358796292</v>
      </c>
      <c r="T447" s="10">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42037.083564814813</v>
      </c>
      <c r="T448" s="10">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41331.555127314816</v>
      </c>
      <c r="T449" s="10">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0">
        <f t="shared" si="40"/>
        <v>41753.758043981477</v>
      </c>
      <c r="T450" s="10">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IFERROR(E451/L451,"No Backers")</f>
        <v>9</v>
      </c>
      <c r="Q451" t="str">
        <f t="shared" ref="Q451:Q514" si="44">MID(N451,1,FIND("/",N451,1)-1)</f>
        <v>film &amp; video</v>
      </c>
      <c r="R451" t="str">
        <f t="shared" ref="R451:R514" si="45">MID(N451,FIND("/",N451,1)+1,LEN(N451))</f>
        <v>animation</v>
      </c>
      <c r="S451" s="10">
        <f t="shared" ref="S451:S514" si="46">(((J451/60)/60)/24)+DATE(1970,1,1)</f>
        <v>41534.568113425928</v>
      </c>
      <c r="T451" s="10">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41654.946759259255</v>
      </c>
      <c r="T452" s="10">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str">
        <f t="shared" si="43"/>
        <v>No Backers</v>
      </c>
      <c r="Q453" t="str">
        <f t="shared" si="44"/>
        <v>film &amp; video</v>
      </c>
      <c r="R453" t="str">
        <f t="shared" si="45"/>
        <v>animation</v>
      </c>
      <c r="S453" s="10">
        <f t="shared" si="46"/>
        <v>41634.715173611112</v>
      </c>
      <c r="T453" s="10">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42107.703877314809</v>
      </c>
      <c r="T454" s="10">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42038.824988425928</v>
      </c>
      <c r="T455" s="10">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41938.717256944445</v>
      </c>
      <c r="T456" s="10">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40971.002569444441</v>
      </c>
      <c r="T457" s="10">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41547.694456018515</v>
      </c>
      <c r="T458" s="10">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str">
        <f t="shared" si="43"/>
        <v>No Backers</v>
      </c>
      <c r="Q459" t="str">
        <f t="shared" si="44"/>
        <v>film &amp; video</v>
      </c>
      <c r="R459" t="str">
        <f t="shared" si="45"/>
        <v>animation</v>
      </c>
      <c r="S459" s="10">
        <f t="shared" si="46"/>
        <v>41837.767500000002</v>
      </c>
      <c r="T459" s="10">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41378.69976851852</v>
      </c>
      <c r="T460" s="10">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40800.6403587963</v>
      </c>
      <c r="T461" s="10">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41759.542534722219</v>
      </c>
      <c r="T462" s="10">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str">
        <f t="shared" si="43"/>
        <v>No Backers</v>
      </c>
      <c r="Q463" t="str">
        <f t="shared" si="44"/>
        <v>film &amp; video</v>
      </c>
      <c r="R463" t="str">
        <f t="shared" si="45"/>
        <v>animation</v>
      </c>
      <c r="S463" s="10">
        <f t="shared" si="46"/>
        <v>41407.84684027778</v>
      </c>
      <c r="T463" s="10">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str">
        <f t="shared" si="43"/>
        <v>No Backers</v>
      </c>
      <c r="Q464" t="str">
        <f t="shared" si="44"/>
        <v>film &amp; video</v>
      </c>
      <c r="R464" t="str">
        <f t="shared" si="45"/>
        <v>animation</v>
      </c>
      <c r="S464" s="10">
        <f t="shared" si="46"/>
        <v>40705.126631944448</v>
      </c>
      <c r="T464" s="10">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40750.710104166668</v>
      </c>
      <c r="T465" s="10">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42488.848784722228</v>
      </c>
      <c r="T466" s="10">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41801.120069444441</v>
      </c>
      <c r="T467" s="10">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41129.942870370374</v>
      </c>
      <c r="T468" s="10">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41135.679791666669</v>
      </c>
      <c r="T469" s="10">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str">
        <f t="shared" si="43"/>
        <v>No Backers</v>
      </c>
      <c r="Q470" t="str">
        <f t="shared" si="44"/>
        <v>film &amp; video</v>
      </c>
      <c r="R470" t="str">
        <f t="shared" si="45"/>
        <v>animation</v>
      </c>
      <c r="S470" s="10">
        <f t="shared" si="46"/>
        <v>41041.167627314811</v>
      </c>
      <c r="T470" s="10">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str">
        <f t="shared" si="43"/>
        <v>No Backers</v>
      </c>
      <c r="Q471" t="str">
        <f t="shared" si="44"/>
        <v>film &amp; video</v>
      </c>
      <c r="R471" t="str">
        <f t="shared" si="45"/>
        <v>animation</v>
      </c>
      <c r="S471" s="10">
        <f t="shared" si="46"/>
        <v>41827.989861111113</v>
      </c>
      <c r="T471" s="10">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41605.167696759258</v>
      </c>
      <c r="T472" s="10">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41844.922662037039</v>
      </c>
      <c r="T474" s="10">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41869.698136574072</v>
      </c>
      <c r="T475" s="10">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42753.329039351855</v>
      </c>
      <c r="T476" s="10">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str">
        <f t="shared" si="43"/>
        <v>No Backers</v>
      </c>
      <c r="Q477" t="str">
        <f t="shared" si="44"/>
        <v>film &amp; video</v>
      </c>
      <c r="R477" t="str">
        <f t="shared" si="45"/>
        <v>animation</v>
      </c>
      <c r="S477" s="10">
        <f t="shared" si="46"/>
        <v>42100.086145833338</v>
      </c>
      <c r="T477" s="10">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41757.975011574075</v>
      </c>
      <c r="T478" s="10">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str">
        <f t="shared" si="43"/>
        <v>No Backers</v>
      </c>
      <c r="Q479" t="str">
        <f t="shared" si="44"/>
        <v>film &amp; video</v>
      </c>
      <c r="R479" t="str">
        <f t="shared" si="45"/>
        <v>animation</v>
      </c>
      <c r="S479" s="10">
        <f t="shared" si="46"/>
        <v>40987.83488425926</v>
      </c>
      <c r="T479" s="10">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str">
        <f t="shared" si="43"/>
        <v>No Backers</v>
      </c>
      <c r="Q480" t="str">
        <f t="shared" si="44"/>
        <v>film &amp; video</v>
      </c>
      <c r="R480" t="str">
        <f t="shared" si="45"/>
        <v>animation</v>
      </c>
      <c r="S480" s="10">
        <f t="shared" si="46"/>
        <v>42065.910983796297</v>
      </c>
      <c r="T480" s="10">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41904.407812500001</v>
      </c>
      <c r="T481" s="10">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41465.500173611108</v>
      </c>
      <c r="T482" s="10">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41162.672326388885</v>
      </c>
      <c r="T483" s="10">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42447.896875000006</v>
      </c>
      <c r="T484" s="10">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41243.197592592594</v>
      </c>
      <c r="T485" s="10">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42272.93949074074</v>
      </c>
      <c r="T486" s="10">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41381.50577546296</v>
      </c>
      <c r="T487" s="10">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41761.94258101852</v>
      </c>
      <c r="T488" s="10">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str">
        <f t="shared" si="43"/>
        <v>No Backers</v>
      </c>
      <c r="Q489" t="str">
        <f t="shared" si="44"/>
        <v>film &amp; video</v>
      </c>
      <c r="R489" t="str">
        <f t="shared" si="45"/>
        <v>animation</v>
      </c>
      <c r="S489" s="10">
        <f t="shared" si="46"/>
        <v>42669.594837962963</v>
      </c>
      <c r="T489" s="10">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str">
        <f t="shared" si="43"/>
        <v>No Backers</v>
      </c>
      <c r="Q490" t="str">
        <f t="shared" si="44"/>
        <v>film &amp; video</v>
      </c>
      <c r="R490" t="str">
        <f t="shared" si="45"/>
        <v>animation</v>
      </c>
      <c r="S490" s="10">
        <f t="shared" si="46"/>
        <v>42714.054398148146</v>
      </c>
      <c r="T490" s="10">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40882.481666666667</v>
      </c>
      <c r="T491" s="10">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str">
        <f t="shared" si="43"/>
        <v>No Backers</v>
      </c>
      <c r="Q492" t="str">
        <f t="shared" si="44"/>
        <v>film &amp; video</v>
      </c>
      <c r="R492" t="str">
        <f t="shared" si="45"/>
        <v>animation</v>
      </c>
      <c r="S492" s="10">
        <f t="shared" si="46"/>
        <v>41113.968576388892</v>
      </c>
      <c r="T492" s="10">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str">
        <f t="shared" si="43"/>
        <v>No Backers</v>
      </c>
      <c r="Q493" t="str">
        <f t="shared" si="44"/>
        <v>film &amp; video</v>
      </c>
      <c r="R493" t="str">
        <f t="shared" si="45"/>
        <v>animation</v>
      </c>
      <c r="S493" s="10">
        <f t="shared" si="46"/>
        <v>42366.982627314821</v>
      </c>
      <c r="T493" s="10">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str">
        <f t="shared" si="43"/>
        <v>No Backers</v>
      </c>
      <c r="Q494" t="str">
        <f t="shared" si="44"/>
        <v>film &amp; video</v>
      </c>
      <c r="R494" t="str">
        <f t="shared" si="45"/>
        <v>animation</v>
      </c>
      <c r="S494" s="10">
        <f t="shared" si="46"/>
        <v>42596.03506944445</v>
      </c>
      <c r="T494" s="10">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str">
        <f t="shared" si="43"/>
        <v>No Backers</v>
      </c>
      <c r="Q495" t="str">
        <f t="shared" si="44"/>
        <v>film &amp; video</v>
      </c>
      <c r="R495" t="str">
        <f t="shared" si="45"/>
        <v>animation</v>
      </c>
      <c r="S495" s="10">
        <f t="shared" si="46"/>
        <v>42114.726134259254</v>
      </c>
      <c r="T495" s="10">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41799.830613425926</v>
      </c>
      <c r="T496" s="10">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str">
        <f t="shared" si="43"/>
        <v>No Backers</v>
      </c>
      <c r="Q497" t="str">
        <f t="shared" si="44"/>
        <v>film &amp; video</v>
      </c>
      <c r="R497" t="str">
        <f t="shared" si="45"/>
        <v>animation</v>
      </c>
      <c r="S497" s="10">
        <f t="shared" si="46"/>
        <v>42171.827604166669</v>
      </c>
      <c r="T497" s="10">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41620.93141203704</v>
      </c>
      <c r="T498" s="10">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41945.037789351853</v>
      </c>
      <c r="T499" s="10">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40858.762141203704</v>
      </c>
      <c r="T500" s="10">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40043.895462962959</v>
      </c>
      <c r="T501" s="10">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40247.886006944449</v>
      </c>
      <c r="T502" s="10">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str">
        <f t="shared" si="43"/>
        <v>No Backers</v>
      </c>
      <c r="Q503" t="str">
        <f t="shared" si="44"/>
        <v>film &amp; video</v>
      </c>
      <c r="R503" t="str">
        <f t="shared" si="45"/>
        <v>animation</v>
      </c>
      <c r="S503" s="10">
        <f t="shared" si="46"/>
        <v>40703.234386574077</v>
      </c>
      <c r="T503" s="10">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40956.553530092591</v>
      </c>
      <c r="T504" s="10">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41991.526655092588</v>
      </c>
      <c r="T505" s="10">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40949.98364583333</v>
      </c>
      <c r="T506" s="10">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42318.098217592589</v>
      </c>
      <c r="T507" s="10">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41466.552314814813</v>
      </c>
      <c r="T508" s="10">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41156.958993055552</v>
      </c>
      <c r="T509" s="10">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40995.024317129632</v>
      </c>
      <c r="T510" s="10">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42153.631597222222</v>
      </c>
      <c r="T511" s="10">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str">
        <f t="shared" si="43"/>
        <v>No Backers</v>
      </c>
      <c r="Q512" t="str">
        <f t="shared" si="44"/>
        <v>film &amp; video</v>
      </c>
      <c r="R512" t="str">
        <f t="shared" si="45"/>
        <v>animation</v>
      </c>
      <c r="S512" s="10">
        <f t="shared" si="46"/>
        <v>42400.176377314812</v>
      </c>
      <c r="T512" s="10">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41340.303032407406</v>
      </c>
      <c r="T513" s="10">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0">
        <f t="shared" si="46"/>
        <v>42649.742210648154</v>
      </c>
      <c r="T514" s="10">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IFERROR(E515/L515,"No Backers")</f>
        <v>102.38235294117646</v>
      </c>
      <c r="Q515" t="str">
        <f t="shared" ref="Q515:Q578" si="50">MID(N515,1,FIND("/",N515,1)-1)</f>
        <v>film &amp; video</v>
      </c>
      <c r="R515" t="str">
        <f t="shared" ref="R515:R578" si="51">MID(N515,FIND("/",N515,1)+1,LEN(N515))</f>
        <v>animation</v>
      </c>
      <c r="S515" s="10">
        <f t="shared" ref="S515:S578" si="52">(((J515/60)/60)/24)+DATE(1970,1,1)</f>
        <v>42552.653993055559</v>
      </c>
      <c r="T515" s="10">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41830.613969907405</v>
      </c>
      <c r="T516" s="10">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42327.490752314814</v>
      </c>
      <c r="T517" s="10">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str">
        <f t="shared" si="49"/>
        <v>No Backers</v>
      </c>
      <c r="Q518" t="str">
        <f t="shared" si="50"/>
        <v>film &amp; video</v>
      </c>
      <c r="R518" t="str">
        <f t="shared" si="51"/>
        <v>animation</v>
      </c>
      <c r="S518" s="10">
        <f t="shared" si="52"/>
        <v>42091.778703703705</v>
      </c>
      <c r="T518" s="10">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42738.615289351852</v>
      </c>
      <c r="T519" s="10">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str">
        <f t="shared" si="49"/>
        <v>No Backers</v>
      </c>
      <c r="Q520" t="str">
        <f t="shared" si="50"/>
        <v>film &amp; video</v>
      </c>
      <c r="R520" t="str">
        <f t="shared" si="51"/>
        <v>animation</v>
      </c>
      <c r="S520" s="10">
        <f t="shared" si="52"/>
        <v>42223.616018518514</v>
      </c>
      <c r="T520" s="10">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41218.391446759262</v>
      </c>
      <c r="T521" s="10">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42318.702094907407</v>
      </c>
      <c r="T522" s="10">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42646.092812499999</v>
      </c>
      <c r="T523" s="10">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42238.13282407407</v>
      </c>
      <c r="T525" s="10">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41850.400937500002</v>
      </c>
      <c r="T527" s="10">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42753.205625000002</v>
      </c>
      <c r="T529" s="10">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42155.920219907406</v>
      </c>
      <c r="T530" s="10">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42725.031180555554</v>
      </c>
      <c r="T531" s="10">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42157.591064814813</v>
      </c>
      <c r="T532" s="10">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42676.065150462964</v>
      </c>
      <c r="T533" s="10">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42473.007037037038</v>
      </c>
      <c r="T534" s="10">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42482.43478009259</v>
      </c>
      <c r="T535" s="10">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42179.344988425932</v>
      </c>
      <c r="T538" s="10">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42282.768414351856</v>
      </c>
      <c r="T539" s="10">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42473.794710648144</v>
      </c>
      <c r="T540" s="10">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42535.049849537041</v>
      </c>
      <c r="T541" s="10">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42009.817199074074</v>
      </c>
      <c r="T542" s="10">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42276.046689814815</v>
      </c>
      <c r="T543" s="10">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42433.737453703703</v>
      </c>
      <c r="T544" s="10">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41914.092152777775</v>
      </c>
      <c r="T545" s="10">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42525.656944444447</v>
      </c>
      <c r="T546" s="10">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42283.592465277776</v>
      </c>
      <c r="T547" s="10">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42249.667997685188</v>
      </c>
      <c r="T548" s="10">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str">
        <f t="shared" si="49"/>
        <v>No Backers</v>
      </c>
      <c r="Q549" t="str">
        <f t="shared" si="50"/>
        <v>technology</v>
      </c>
      <c r="R549" t="str">
        <f t="shared" si="51"/>
        <v>web</v>
      </c>
      <c r="S549" s="10">
        <f t="shared" si="52"/>
        <v>42380.696342592593</v>
      </c>
      <c r="T549" s="10">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42276.903333333335</v>
      </c>
      <c r="T550" s="10">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42163.636828703704</v>
      </c>
      <c r="T551" s="10">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42753.678761574076</v>
      </c>
      <c r="T552" s="10">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42173.275740740741</v>
      </c>
      <c r="T553" s="10">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str">
        <f t="shared" si="49"/>
        <v>No Backers</v>
      </c>
      <c r="Q554" t="str">
        <f t="shared" si="50"/>
        <v>technology</v>
      </c>
      <c r="R554" t="str">
        <f t="shared" si="51"/>
        <v>web</v>
      </c>
      <c r="S554" s="10">
        <f t="shared" si="52"/>
        <v>42318.616851851853</v>
      </c>
      <c r="T554" s="10">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41927.71980324074</v>
      </c>
      <c r="T555" s="10">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41901.684861111113</v>
      </c>
      <c r="T556" s="10">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str">
        <f t="shared" si="49"/>
        <v>No Backers</v>
      </c>
      <c r="Q557" t="str">
        <f t="shared" si="50"/>
        <v>technology</v>
      </c>
      <c r="R557" t="str">
        <f t="shared" si="51"/>
        <v>web</v>
      </c>
      <c r="S557" s="10">
        <f t="shared" si="52"/>
        <v>42503.353506944448</v>
      </c>
      <c r="T557" s="10">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42345.860150462962</v>
      </c>
      <c r="T558" s="10">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42676.942164351851</v>
      </c>
      <c r="T559" s="10">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str">
        <f t="shared" si="49"/>
        <v>No Backers</v>
      </c>
      <c r="Q560" t="str">
        <f t="shared" si="50"/>
        <v>technology</v>
      </c>
      <c r="R560" t="str">
        <f t="shared" si="51"/>
        <v>web</v>
      </c>
      <c r="S560" s="10">
        <f t="shared" si="52"/>
        <v>42057.883159722223</v>
      </c>
      <c r="T560" s="10">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42321.283101851848</v>
      </c>
      <c r="T561" s="10">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41960.771354166667</v>
      </c>
      <c r="T562" s="10">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42268.658715277779</v>
      </c>
      <c r="T563" s="10">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str">
        <f t="shared" si="49"/>
        <v>No Backers</v>
      </c>
      <c r="Q564" t="str">
        <f t="shared" si="50"/>
        <v>technology</v>
      </c>
      <c r="R564" t="str">
        <f t="shared" si="51"/>
        <v>web</v>
      </c>
      <c r="S564" s="10">
        <f t="shared" si="52"/>
        <v>42692.389062500006</v>
      </c>
      <c r="T564" s="10">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42022.069988425923</v>
      </c>
      <c r="T565" s="10">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42411.942997685182</v>
      </c>
      <c r="T566" s="10">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str">
        <f t="shared" si="49"/>
        <v>No Backers</v>
      </c>
      <c r="Q567" t="str">
        <f t="shared" si="50"/>
        <v>technology</v>
      </c>
      <c r="R567" t="str">
        <f t="shared" si="51"/>
        <v>web</v>
      </c>
      <c r="S567" s="10">
        <f t="shared" si="52"/>
        <v>42165.785289351858</v>
      </c>
      <c r="T567" s="10">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42535.68440972222</v>
      </c>
      <c r="T568" s="10">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str">
        <f t="shared" si="49"/>
        <v>No Backers</v>
      </c>
      <c r="Q569" t="str">
        <f t="shared" si="50"/>
        <v>technology</v>
      </c>
      <c r="R569" t="str">
        <f t="shared" si="51"/>
        <v>web</v>
      </c>
      <c r="S569" s="10">
        <f t="shared" si="52"/>
        <v>41975.842523148152</v>
      </c>
      <c r="T569" s="10">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42348.9215625</v>
      </c>
      <c r="T570" s="10">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42340.847361111111</v>
      </c>
      <c r="T571" s="10">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42388.798252314817</v>
      </c>
      <c r="T572" s="10">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42192.816238425927</v>
      </c>
      <c r="T573" s="10">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str">
        <f t="shared" si="49"/>
        <v>No Backers</v>
      </c>
      <c r="Q574" t="str">
        <f t="shared" si="50"/>
        <v>technology</v>
      </c>
      <c r="R574" t="str">
        <f t="shared" si="51"/>
        <v>web</v>
      </c>
      <c r="S574" s="10">
        <f t="shared" si="52"/>
        <v>42282.71629629629</v>
      </c>
      <c r="T574" s="10">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41963.050127314811</v>
      </c>
      <c r="T575" s="10">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42632.443368055552</v>
      </c>
      <c r="T576" s="10">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42138.692627314813</v>
      </c>
      <c r="T577" s="10">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0">
        <f t="shared" si="52"/>
        <v>42031.471666666665</v>
      </c>
      <c r="T578" s="10">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IFERROR(E579/L579,"No Backers")</f>
        <v>10</v>
      </c>
      <c r="Q579" t="str">
        <f t="shared" ref="Q579:Q642" si="56">MID(N579,1,FIND("/",N579,1)-1)</f>
        <v>technology</v>
      </c>
      <c r="R579" t="str">
        <f t="shared" ref="R579:R642" si="57">MID(N579,FIND("/",N579,1)+1,LEN(N579))</f>
        <v>web</v>
      </c>
      <c r="S579" s="10">
        <f t="shared" ref="S579:S642" si="58">(((J579/60)/60)/24)+DATE(1970,1,1)</f>
        <v>42450.589143518519</v>
      </c>
      <c r="T579" s="10">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42230.578622685185</v>
      </c>
      <c r="T580" s="10">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41968.852118055554</v>
      </c>
      <c r="T581" s="10">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42605.908182870371</v>
      </c>
      <c r="T582" s="10">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str">
        <f t="shared" si="55"/>
        <v>No Backers</v>
      </c>
      <c r="Q583" t="str">
        <f t="shared" si="56"/>
        <v>technology</v>
      </c>
      <c r="R583" t="str">
        <f t="shared" si="57"/>
        <v>web</v>
      </c>
      <c r="S583" s="10">
        <f t="shared" si="58"/>
        <v>42188.012777777782</v>
      </c>
      <c r="T583" s="10">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str">
        <f t="shared" si="55"/>
        <v>No Backers</v>
      </c>
      <c r="Q584" t="str">
        <f t="shared" si="56"/>
        <v>technology</v>
      </c>
      <c r="R584" t="str">
        <f t="shared" si="57"/>
        <v>web</v>
      </c>
      <c r="S584" s="10">
        <f t="shared" si="58"/>
        <v>42055.739803240736</v>
      </c>
      <c r="T584" s="10">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42052.93850694444</v>
      </c>
      <c r="T585" s="10">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42049.716620370367</v>
      </c>
      <c r="T586" s="10">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str">
        <f t="shared" si="55"/>
        <v>No Backers</v>
      </c>
      <c r="Q587" t="str">
        <f t="shared" si="56"/>
        <v>technology</v>
      </c>
      <c r="R587" t="str">
        <f t="shared" si="57"/>
        <v>web</v>
      </c>
      <c r="S587" s="10">
        <f t="shared" si="58"/>
        <v>42283.3909375</v>
      </c>
      <c r="T587" s="10">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42020.854247685187</v>
      </c>
      <c r="T588" s="10">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42080.757326388892</v>
      </c>
      <c r="T589" s="10">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42631.769513888896</v>
      </c>
      <c r="T590" s="10">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42178.614571759259</v>
      </c>
      <c r="T591" s="10">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42377.554756944446</v>
      </c>
      <c r="T592" s="10">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42177.543171296296</v>
      </c>
      <c r="T593" s="10">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41946.232175925928</v>
      </c>
      <c r="T594" s="10">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42070.677604166667</v>
      </c>
      <c r="T595" s="10">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42446.780162037037</v>
      </c>
      <c r="T596" s="10">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42083.069884259254</v>
      </c>
      <c r="T597" s="10">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42646.896898148145</v>
      </c>
      <c r="T598" s="10">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42545.705266203702</v>
      </c>
      <c r="T599" s="10">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41948.00209490741</v>
      </c>
      <c r="T600" s="10">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42047.812523148154</v>
      </c>
      <c r="T601" s="10">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42073.798171296294</v>
      </c>
      <c r="T602" s="10">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41969.858090277776</v>
      </c>
      <c r="T603" s="10">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str">
        <f t="shared" si="55"/>
        <v>No Backers</v>
      </c>
      <c r="Q604" t="str">
        <f t="shared" si="56"/>
        <v>technology</v>
      </c>
      <c r="R604" t="str">
        <f t="shared" si="57"/>
        <v>web</v>
      </c>
      <c r="S604" s="10">
        <f t="shared" si="58"/>
        <v>42143.79415509259</v>
      </c>
      <c r="T604" s="10">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41835.639155092591</v>
      </c>
      <c r="T605" s="10">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str">
        <f t="shared" si="55"/>
        <v>No Backers</v>
      </c>
      <c r="Q606" t="str">
        <f t="shared" si="56"/>
        <v>technology</v>
      </c>
      <c r="R606" t="str">
        <f t="shared" si="57"/>
        <v>web</v>
      </c>
      <c r="S606" s="10">
        <f t="shared" si="58"/>
        <v>41849.035370370373</v>
      </c>
      <c r="T606" s="10">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42194.357731481476</v>
      </c>
      <c r="T607" s="10">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42102.650567129633</v>
      </c>
      <c r="T608" s="10">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str">
        <f t="shared" si="55"/>
        <v>No Backers</v>
      </c>
      <c r="Q609" t="str">
        <f t="shared" si="56"/>
        <v>technology</v>
      </c>
      <c r="R609" t="str">
        <f t="shared" si="57"/>
        <v>web</v>
      </c>
      <c r="S609" s="10">
        <f t="shared" si="58"/>
        <v>42300.825648148151</v>
      </c>
      <c r="T609" s="10">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42140.921064814815</v>
      </c>
      <c r="T610" s="10">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42307.034074074079</v>
      </c>
      <c r="T611" s="10">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str">
        <f t="shared" si="55"/>
        <v>No Backers</v>
      </c>
      <c r="Q612" t="str">
        <f t="shared" si="56"/>
        <v>technology</v>
      </c>
      <c r="R612" t="str">
        <f t="shared" si="57"/>
        <v>web</v>
      </c>
      <c r="S612" s="10">
        <f t="shared" si="58"/>
        <v>42086.83085648148</v>
      </c>
      <c r="T612" s="10">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str">
        <f t="shared" si="55"/>
        <v>No Backers</v>
      </c>
      <c r="Q613" t="str">
        <f t="shared" si="56"/>
        <v>technology</v>
      </c>
      <c r="R613" t="str">
        <f t="shared" si="57"/>
        <v>web</v>
      </c>
      <c r="S613" s="10">
        <f t="shared" si="58"/>
        <v>42328.560613425929</v>
      </c>
      <c r="T613" s="10">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str">
        <f t="shared" si="55"/>
        <v>No Backers</v>
      </c>
      <c r="Q614" t="str">
        <f t="shared" si="56"/>
        <v>technology</v>
      </c>
      <c r="R614" t="str">
        <f t="shared" si="57"/>
        <v>web</v>
      </c>
      <c r="S614" s="10">
        <f t="shared" si="58"/>
        <v>42585.031782407401</v>
      </c>
      <c r="T614" s="10">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42247.496759259258</v>
      </c>
      <c r="T615" s="10">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str">
        <f t="shared" si="55"/>
        <v>No Backers</v>
      </c>
      <c r="Q616" t="str">
        <f t="shared" si="56"/>
        <v>technology</v>
      </c>
      <c r="R616" t="str">
        <f t="shared" si="57"/>
        <v>web</v>
      </c>
      <c r="S616" s="10">
        <f t="shared" si="58"/>
        <v>42515.061805555553</v>
      </c>
      <c r="T616" s="10">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str">
        <f t="shared" si="55"/>
        <v>No Backers</v>
      </c>
      <c r="Q617" t="str">
        <f t="shared" si="56"/>
        <v>technology</v>
      </c>
      <c r="R617" t="str">
        <f t="shared" si="57"/>
        <v>web</v>
      </c>
      <c r="S617" s="10">
        <f t="shared" si="58"/>
        <v>42242.122210648144</v>
      </c>
      <c r="T617" s="10">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str">
        <f t="shared" si="55"/>
        <v>No Backers</v>
      </c>
      <c r="Q618" t="str">
        <f t="shared" si="56"/>
        <v>technology</v>
      </c>
      <c r="R618" t="str">
        <f t="shared" si="57"/>
        <v>web</v>
      </c>
      <c r="S618" s="10">
        <f t="shared" si="58"/>
        <v>42761.376238425932</v>
      </c>
      <c r="T618" s="10">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42087.343090277776</v>
      </c>
      <c r="T619" s="10">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str">
        <f t="shared" si="55"/>
        <v>No Backers</v>
      </c>
      <c r="Q620" t="str">
        <f t="shared" si="56"/>
        <v>technology</v>
      </c>
      <c r="R620" t="str">
        <f t="shared" si="57"/>
        <v>web</v>
      </c>
      <c r="S620" s="10">
        <f t="shared" si="58"/>
        <v>42317.810219907406</v>
      </c>
      <c r="T620" s="10">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41908.650347222225</v>
      </c>
      <c r="T621" s="10">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41831.716874999998</v>
      </c>
      <c r="T622" s="10">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42528.987696759257</v>
      </c>
      <c r="T623" s="10">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42532.774745370371</v>
      </c>
      <c r="T624" s="10">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str">
        <f t="shared" si="55"/>
        <v>No Backers</v>
      </c>
      <c r="Q625" t="str">
        <f t="shared" si="56"/>
        <v>technology</v>
      </c>
      <c r="R625" t="str">
        <f t="shared" si="57"/>
        <v>web</v>
      </c>
      <c r="S625" s="10">
        <f t="shared" si="58"/>
        <v>42122.009224537032</v>
      </c>
      <c r="T625" s="10">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str">
        <f t="shared" si="55"/>
        <v>No Backers</v>
      </c>
      <c r="Q626" t="str">
        <f t="shared" si="56"/>
        <v>technology</v>
      </c>
      <c r="R626" t="str">
        <f t="shared" si="57"/>
        <v>web</v>
      </c>
      <c r="S626" s="10">
        <f t="shared" si="58"/>
        <v>42108.988900462966</v>
      </c>
      <c r="T626" s="10">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str">
        <f t="shared" si="55"/>
        <v>No Backers</v>
      </c>
      <c r="Q627" t="str">
        <f t="shared" si="56"/>
        <v>technology</v>
      </c>
      <c r="R627" t="str">
        <f t="shared" si="57"/>
        <v>web</v>
      </c>
      <c r="S627" s="10">
        <f t="shared" si="58"/>
        <v>42790.895567129628</v>
      </c>
      <c r="T627" s="10">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42198.559479166666</v>
      </c>
      <c r="T628" s="10">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42384.306840277779</v>
      </c>
      <c r="T629" s="10">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str">
        <f t="shared" si="55"/>
        <v>No Backers</v>
      </c>
      <c r="Q630" t="str">
        <f t="shared" si="56"/>
        <v>technology</v>
      </c>
      <c r="R630" t="str">
        <f t="shared" si="57"/>
        <v>web</v>
      </c>
      <c r="S630" s="10">
        <f t="shared" si="58"/>
        <v>41803.692789351851</v>
      </c>
      <c r="T630" s="10">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42474.637824074074</v>
      </c>
      <c r="T631" s="10">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42223.619456018518</v>
      </c>
      <c r="T632" s="10">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42489.772326388891</v>
      </c>
      <c r="T633" s="10">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str">
        <f t="shared" si="55"/>
        <v>No Backers</v>
      </c>
      <c r="Q634" t="str">
        <f t="shared" si="56"/>
        <v>technology</v>
      </c>
      <c r="R634" t="str">
        <f t="shared" si="57"/>
        <v>web</v>
      </c>
      <c r="S634" s="10">
        <f t="shared" si="58"/>
        <v>42303.659317129626</v>
      </c>
      <c r="T634" s="10">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42507.29932870371</v>
      </c>
      <c r="T635" s="10">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42031.928576388891</v>
      </c>
      <c r="T636" s="10">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42076.092152777783</v>
      </c>
      <c r="T637" s="10">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42131.455439814818</v>
      </c>
      <c r="T638" s="10">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str">
        <f t="shared" si="55"/>
        <v>No Backers</v>
      </c>
      <c r="Q639" t="str">
        <f t="shared" si="56"/>
        <v>technology</v>
      </c>
      <c r="R639" t="str">
        <f t="shared" si="57"/>
        <v>web</v>
      </c>
      <c r="S639" s="10">
        <f t="shared" si="58"/>
        <v>42762.962013888886</v>
      </c>
      <c r="T639" s="10">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42759.593310185184</v>
      </c>
      <c r="T640" s="10">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41865.583275462966</v>
      </c>
      <c r="T641" s="10">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42683.420312500006</v>
      </c>
      <c r="T642" s="10">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IFERROR(E643/L643,"No Backers")</f>
        <v>151.31746031746033</v>
      </c>
      <c r="Q643" t="str">
        <f t="shared" ref="Q643:Q706" si="62">MID(N643,1,FIND("/",N643,1)-1)</f>
        <v>technology</v>
      </c>
      <c r="R643" t="str">
        <f t="shared" ref="R643:R706" si="63">MID(N643,FIND("/",N643,1)+1,LEN(N643))</f>
        <v>wearables</v>
      </c>
      <c r="S643" s="10">
        <f t="shared" ref="S643:S706" si="64">(((J643/60)/60)/24)+DATE(1970,1,1)</f>
        <v>42199.57</v>
      </c>
      <c r="T643" s="10">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42564.026319444441</v>
      </c>
      <c r="T647" s="10">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41832.852627314816</v>
      </c>
      <c r="T648" s="10">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41932.036851851852</v>
      </c>
      <c r="T652" s="10">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41956.017488425925</v>
      </c>
      <c r="T653" s="10">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42675.690393518518</v>
      </c>
      <c r="T654" s="10">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42199.618518518517</v>
      </c>
      <c r="T655" s="10">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42163.957326388889</v>
      </c>
      <c r="T656" s="10">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42417.804618055554</v>
      </c>
      <c r="T658" s="10">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42209.593692129631</v>
      </c>
      <c r="T661" s="10">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41922.741655092592</v>
      </c>
      <c r="T662" s="10">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42636.645358796297</v>
      </c>
      <c r="T663" s="10">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41990.438043981485</v>
      </c>
      <c r="T664" s="10">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42173.843240740738</v>
      </c>
      <c r="T665" s="10">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42077.666377314818</v>
      </c>
      <c r="T666" s="10">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42688.711354166662</v>
      </c>
      <c r="T667" s="10">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41838.832152777781</v>
      </c>
      <c r="T668" s="10">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42632.373414351852</v>
      </c>
      <c r="T669" s="10">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42090.831273148149</v>
      </c>
      <c r="T670" s="10">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42527.625671296293</v>
      </c>
      <c r="T671" s="10">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42506.709722222222</v>
      </c>
      <c r="T672" s="10">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41984.692731481482</v>
      </c>
      <c r="T673" s="10">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41974.219490740739</v>
      </c>
      <c r="T674" s="10">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41838.840474537035</v>
      </c>
      <c r="T675" s="10">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41803.116053240738</v>
      </c>
      <c r="T676" s="10">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41975.930601851855</v>
      </c>
      <c r="T677" s="10">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42012.768298611118</v>
      </c>
      <c r="T678" s="10">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42504.403877314813</v>
      </c>
      <c r="T679" s="10">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42481.376597222217</v>
      </c>
      <c r="T680" s="10">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42556.695706018523</v>
      </c>
      <c r="T681" s="10">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41864.501516203702</v>
      </c>
      <c r="T682" s="10">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42639.805601851855</v>
      </c>
      <c r="T683" s="10">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42778.765300925923</v>
      </c>
      <c r="T684" s="10">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42634.900046296301</v>
      </c>
      <c r="T685" s="10">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41809.473275462966</v>
      </c>
      <c r="T686" s="10">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41971.866574074069</v>
      </c>
      <c r="T687" s="10">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str">
        <f t="shared" si="61"/>
        <v>No Backers</v>
      </c>
      <c r="Q688" t="str">
        <f t="shared" si="62"/>
        <v>technology</v>
      </c>
      <c r="R688" t="str">
        <f t="shared" si="63"/>
        <v>wearables</v>
      </c>
      <c r="S688" s="10">
        <f t="shared" si="64"/>
        <v>42189.673263888893</v>
      </c>
      <c r="T688" s="10">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42711.750613425931</v>
      </c>
      <c r="T689" s="10">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42262.104780092588</v>
      </c>
      <c r="T690" s="10">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42675.66778935185</v>
      </c>
      <c r="T691" s="10">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42579.634733796294</v>
      </c>
      <c r="T692" s="10">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42158.028310185182</v>
      </c>
      <c r="T693" s="10">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42696.37572916667</v>
      </c>
      <c r="T694" s="10">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42094.808182870373</v>
      </c>
      <c r="T695" s="10">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42737.663877314815</v>
      </c>
      <c r="T696" s="10">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41913.521064814813</v>
      </c>
      <c r="T697" s="10">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41815.927106481482</v>
      </c>
      <c r="T698" s="10">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42388.523020833338</v>
      </c>
      <c r="T699" s="10">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41866.931076388886</v>
      </c>
      <c r="T700" s="10">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41563.485509259262</v>
      </c>
      <c r="T701" s="10">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42715.688437500001</v>
      </c>
      <c r="T702" s="10">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41813.662962962961</v>
      </c>
      <c r="T703" s="10">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42668.726701388892</v>
      </c>
      <c r="T704" s="10">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42711.950798611113</v>
      </c>
      <c r="T705" s="10">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0">
        <f t="shared" si="64"/>
        <v>42726.192916666667</v>
      </c>
      <c r="T706" s="10">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IFERROR(E707/L707,"No Backers")</f>
        <v>195.4</v>
      </c>
      <c r="Q707" t="str">
        <f t="shared" ref="Q707:Q770" si="68">MID(N707,1,FIND("/",N707,1)-1)</f>
        <v>technology</v>
      </c>
      <c r="R707" t="str">
        <f t="shared" ref="R707:R770" si="69">MID(N707,FIND("/",N707,1)+1,LEN(N707))</f>
        <v>wearables</v>
      </c>
      <c r="S707" s="10">
        <f t="shared" ref="S707:S770" si="70">(((J707/60)/60)/24)+DATE(1970,1,1)</f>
        <v>42726.491643518515</v>
      </c>
      <c r="T707" s="10">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str">
        <f t="shared" si="67"/>
        <v>No Backers</v>
      </c>
      <c r="Q708" t="str">
        <f t="shared" si="68"/>
        <v>technology</v>
      </c>
      <c r="R708" t="str">
        <f t="shared" si="69"/>
        <v>wearables</v>
      </c>
      <c r="S708" s="10">
        <f t="shared" si="70"/>
        <v>42676.995173611111</v>
      </c>
      <c r="T708" s="10">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42696.663506944446</v>
      </c>
      <c r="T709" s="10">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41835.581018518518</v>
      </c>
      <c r="T710" s="10">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41948.041192129633</v>
      </c>
      <c r="T711" s="10">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str">
        <f t="shared" si="67"/>
        <v>No Backers</v>
      </c>
      <c r="Q712" t="str">
        <f t="shared" si="68"/>
        <v>technology</v>
      </c>
      <c r="R712" t="str">
        <f t="shared" si="69"/>
        <v>wearables</v>
      </c>
      <c r="S712" s="10">
        <f t="shared" si="70"/>
        <v>41837.984976851854</v>
      </c>
      <c r="T712" s="10">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42678.459120370375</v>
      </c>
      <c r="T713" s="10">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42384.680925925932</v>
      </c>
      <c r="T714" s="10">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42496.529305555552</v>
      </c>
      <c r="T715" s="10">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42734.787986111114</v>
      </c>
      <c r="T716" s="10">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42273.090740740736</v>
      </c>
      <c r="T717" s="10">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41940.658645833333</v>
      </c>
      <c r="T718" s="10">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41857.854189814818</v>
      </c>
      <c r="T719" s="10">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42752.845451388886</v>
      </c>
      <c r="T720" s="10">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42409.040231481486</v>
      </c>
      <c r="T721" s="10">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40909.649201388893</v>
      </c>
      <c r="T722" s="10">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41807.571840277778</v>
      </c>
      <c r="T723" s="10">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40977.805300925924</v>
      </c>
      <c r="T724" s="10">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41247.020243055551</v>
      </c>
      <c r="T729" s="10">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41111.185891203706</v>
      </c>
      <c r="T731" s="10">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40854.745266203703</v>
      </c>
      <c r="T732" s="10">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40879.795682870368</v>
      </c>
      <c r="T733" s="10">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41486.424317129626</v>
      </c>
      <c r="T734" s="10">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41598.420046296298</v>
      </c>
      <c r="T735" s="10">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42102.164583333331</v>
      </c>
      <c r="T736" s="10">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41579.734259259261</v>
      </c>
      <c r="T738" s="10">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41667.275312500002</v>
      </c>
      <c r="T739" s="10">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41829.502650462964</v>
      </c>
      <c r="T741" s="10">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42162.146782407406</v>
      </c>
      <c r="T742" s="10">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41401.648217592592</v>
      </c>
      <c r="T743" s="10">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40990.709317129629</v>
      </c>
      <c r="T745" s="10">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41367.572280092594</v>
      </c>
      <c r="T747" s="10">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41157.042928240742</v>
      </c>
      <c r="T748" s="10">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41831.846828703703</v>
      </c>
      <c r="T750" s="10">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42733.94131944445</v>
      </c>
      <c r="T751" s="10">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41299.878148148149</v>
      </c>
      <c r="T752" s="10">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40713.630497685182</v>
      </c>
      <c r="T753" s="10">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41383.605057870373</v>
      </c>
      <c r="T757" s="10">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40590.766886574071</v>
      </c>
      <c r="T758" s="10">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41789.330312500002</v>
      </c>
      <c r="T761" s="10">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str">
        <f t="shared" si="67"/>
        <v>No Backers</v>
      </c>
      <c r="Q762" t="str">
        <f t="shared" si="68"/>
        <v>publishing</v>
      </c>
      <c r="R762" t="str">
        <f t="shared" si="69"/>
        <v>fiction</v>
      </c>
      <c r="S762" s="10">
        <f t="shared" si="70"/>
        <v>42670.764039351852</v>
      </c>
      <c r="T762" s="10">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41642.751458333332</v>
      </c>
      <c r="T763" s="10">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str">
        <f t="shared" si="67"/>
        <v>No Backers</v>
      </c>
      <c r="Q764" t="str">
        <f t="shared" si="68"/>
        <v>publishing</v>
      </c>
      <c r="R764" t="str">
        <f t="shared" si="69"/>
        <v>fiction</v>
      </c>
      <c r="S764" s="10">
        <f t="shared" si="70"/>
        <v>42690.858449074076</v>
      </c>
      <c r="T764" s="10">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41471.446851851848</v>
      </c>
      <c r="T765" s="10">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str">
        <f t="shared" si="67"/>
        <v>No Backers</v>
      </c>
      <c r="Q766" t="str">
        <f t="shared" si="68"/>
        <v>publishing</v>
      </c>
      <c r="R766" t="str">
        <f t="shared" si="69"/>
        <v>fiction</v>
      </c>
      <c r="S766" s="10">
        <f t="shared" si="70"/>
        <v>42227.173159722224</v>
      </c>
      <c r="T766" s="10">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41901.542638888888</v>
      </c>
      <c r="T767" s="10">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str">
        <f t="shared" si="67"/>
        <v>No Backers</v>
      </c>
      <c r="Q768" t="str">
        <f t="shared" si="68"/>
        <v>publishing</v>
      </c>
      <c r="R768" t="str">
        <f t="shared" si="69"/>
        <v>fiction</v>
      </c>
      <c r="S768" s="10">
        <f t="shared" si="70"/>
        <v>42021.783368055556</v>
      </c>
      <c r="T768" s="10">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42115.143634259264</v>
      </c>
      <c r="T769" s="10">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str">
        <f t="shared" si="67"/>
        <v>No Backers</v>
      </c>
      <c r="Q770" t="str">
        <f t="shared" si="68"/>
        <v>publishing</v>
      </c>
      <c r="R770" t="str">
        <f t="shared" si="69"/>
        <v>fiction</v>
      </c>
      <c r="S770" s="10">
        <f t="shared" si="70"/>
        <v>41594.207060185188</v>
      </c>
      <c r="T770" s="10">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IFERROR(E771/L771,"No Backers")</f>
        <v>31.846153846153847</v>
      </c>
      <c r="Q771" t="str">
        <f t="shared" ref="Q771:Q834" si="74">MID(N771,1,FIND("/",N771,1)-1)</f>
        <v>publishing</v>
      </c>
      <c r="R771" t="str">
        <f t="shared" ref="R771:R834" si="75">MID(N771,FIND("/",N771,1)+1,LEN(N771))</f>
        <v>fiction</v>
      </c>
      <c r="S771" s="10">
        <f t="shared" ref="S771:S834" si="76">(((J771/60)/60)/24)+DATE(1970,1,1)</f>
        <v>41604.996458333335</v>
      </c>
      <c r="T771" s="10">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str">
        <f t="shared" si="73"/>
        <v>No Backers</v>
      </c>
      <c r="Q772" t="str">
        <f t="shared" si="74"/>
        <v>publishing</v>
      </c>
      <c r="R772" t="str">
        <f t="shared" si="75"/>
        <v>fiction</v>
      </c>
      <c r="S772" s="10">
        <f t="shared" si="76"/>
        <v>41289.999641203707</v>
      </c>
      <c r="T772" s="10">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42349.824097222227</v>
      </c>
      <c r="T773" s="10">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40068.056932870371</v>
      </c>
      <c r="T774" s="10">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42100.735937499994</v>
      </c>
      <c r="T775" s="10">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41663.780300925922</v>
      </c>
      <c r="T776" s="10">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40863.060127314813</v>
      </c>
      <c r="T777" s="10">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42250.685706018514</v>
      </c>
      <c r="T778" s="10">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41456.981215277774</v>
      </c>
      <c r="T779" s="10">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41729.702314814815</v>
      </c>
      <c r="T780" s="10">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40436.68408564815</v>
      </c>
      <c r="T781" s="10">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40636.673900462964</v>
      </c>
      <c r="T782" s="10">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41403.000856481485</v>
      </c>
      <c r="T783" s="10">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41116.758125</v>
      </c>
      <c r="T784" s="10">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40987.773715277777</v>
      </c>
      <c r="T785" s="10">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41675.149525462963</v>
      </c>
      <c r="T786" s="10">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40983.055949074071</v>
      </c>
      <c r="T788" s="10">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41059.006805555553</v>
      </c>
      <c r="T790" s="10">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41276.047905092593</v>
      </c>
      <c r="T792" s="10">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41557.780624999999</v>
      </c>
      <c r="T793" s="10">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41555.873645833337</v>
      </c>
      <c r="T794" s="10">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41442.741249999999</v>
      </c>
      <c r="T795" s="10">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41882.590127314819</v>
      </c>
      <c r="T800" s="10">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40996.667199074072</v>
      </c>
      <c r="T801" s="10">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41863.433495370373</v>
      </c>
      <c r="T802" s="10">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40695.795370370368</v>
      </c>
      <c r="T803" s="10">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40730.105625000004</v>
      </c>
      <c r="T806" s="10">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40690.823055555556</v>
      </c>
      <c r="T807" s="10">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40763.691423611112</v>
      </c>
      <c r="T808" s="10">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42759.628599537042</v>
      </c>
      <c r="T809" s="10">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41962.100532407407</v>
      </c>
      <c r="T810" s="10">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41628.833680555559</v>
      </c>
      <c r="T811" s="10">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41123.056273148148</v>
      </c>
      <c r="T812" s="10">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41443.643541666665</v>
      </c>
      <c r="T813" s="10">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41282.017962962964</v>
      </c>
      <c r="T814" s="10">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41080.960243055553</v>
      </c>
      <c r="T815" s="10">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40679.743067129632</v>
      </c>
      <c r="T816" s="10">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41914.917858796296</v>
      </c>
      <c r="T817" s="10">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41341.870868055557</v>
      </c>
      <c r="T818" s="10">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41768.841921296298</v>
      </c>
      <c r="T822" s="10">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42093.922048611115</v>
      </c>
      <c r="T823" s="10">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42055.972824074073</v>
      </c>
      <c r="T825" s="10">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41186.306527777779</v>
      </c>
      <c r="T827" s="10">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40973.038541666669</v>
      </c>
      <c r="T828" s="10">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41073.050717592596</v>
      </c>
      <c r="T830" s="10">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42504.801388888889</v>
      </c>
      <c r="T831" s="10">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41325.525752314818</v>
      </c>
      <c r="T832" s="10">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40996.646921296298</v>
      </c>
      <c r="T833" s="10">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0">
        <f t="shared" si="76"/>
        <v>40869.675173611111</v>
      </c>
      <c r="T834" s="10">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IFERROR(E835/L835,"No Backers")</f>
        <v>148.78048780487805</v>
      </c>
      <c r="Q835" t="str">
        <f t="shared" ref="Q835:Q898" si="80">MID(N835,1,FIND("/",N835,1)-1)</f>
        <v>music</v>
      </c>
      <c r="R835" t="str">
        <f t="shared" ref="R835:R898" si="81">MID(N835,FIND("/",N835,1)+1,LEN(N835))</f>
        <v>rock</v>
      </c>
      <c r="S835" s="10">
        <f t="shared" ref="S835:S898" si="82">(((J835/60)/60)/24)+DATE(1970,1,1)</f>
        <v>41718.878182870372</v>
      </c>
      <c r="T835" s="10">
        <f t="shared" ref="T835:T898" si="83">(((I835/60)/60)/24)+DATE(1970,1,1)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41422.822824074072</v>
      </c>
      <c r="T836" s="10">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41005.45784722222</v>
      </c>
      <c r="T837" s="10">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41524.056921296295</v>
      </c>
      <c r="T838" s="10">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41730.998402777775</v>
      </c>
      <c r="T839" s="10">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40895.897974537038</v>
      </c>
      <c r="T840" s="10">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41144.763379629629</v>
      </c>
      <c r="T841" s="10">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42607.226701388892</v>
      </c>
      <c r="T842" s="10">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41526.592395833337</v>
      </c>
      <c r="T844" s="10">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42695.257870370369</v>
      </c>
      <c r="T845" s="10">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41905.684629629628</v>
      </c>
      <c r="T846" s="10">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42578.205972222218</v>
      </c>
      <c r="T847" s="10">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42165.79833333334</v>
      </c>
      <c r="T849" s="10">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42078.792048611111</v>
      </c>
      <c r="T850" s="10">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42051.148888888885</v>
      </c>
      <c r="T851" s="10">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42452.827743055561</v>
      </c>
      <c r="T852" s="10">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42522.880243055552</v>
      </c>
      <c r="T853" s="10">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42656.805497685185</v>
      </c>
      <c r="T854" s="10">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42021.832280092596</v>
      </c>
      <c r="T855" s="10">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42702.212337962963</v>
      </c>
      <c r="T856" s="10">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42609.311990740738</v>
      </c>
      <c r="T858" s="10">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42291.581377314811</v>
      </c>
      <c r="T859" s="10">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42079.745578703703</v>
      </c>
      <c r="T860" s="10">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42128.820231481484</v>
      </c>
      <c r="T861" s="10">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41570.482789351852</v>
      </c>
      <c r="T862" s="10">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42599.965324074074</v>
      </c>
      <c r="T863" s="10">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41559.5549537037</v>
      </c>
      <c r="T864" s="10">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40921.117662037039</v>
      </c>
      <c r="T865" s="10">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41541.106921296298</v>
      </c>
      <c r="T866" s="10">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41230.77311342593</v>
      </c>
      <c r="T867" s="10">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42025.637939814813</v>
      </c>
      <c r="T868" s="10">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40088.105393518519</v>
      </c>
      <c r="T869" s="10">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41616.027754629627</v>
      </c>
      <c r="T870" s="10">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41342.845567129632</v>
      </c>
      <c r="T871" s="10">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41488.022256944445</v>
      </c>
      <c r="T872" s="10">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41577.561284722222</v>
      </c>
      <c r="T873" s="10">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40567.825543981482</v>
      </c>
      <c r="T874" s="10">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41184.167129629634</v>
      </c>
      <c r="T875" s="10">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41368.583726851852</v>
      </c>
      <c r="T876" s="10">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str">
        <f t="shared" si="79"/>
        <v>No Backers</v>
      </c>
      <c r="Q877" t="str">
        <f t="shared" si="80"/>
        <v>music</v>
      </c>
      <c r="R877" t="str">
        <f t="shared" si="81"/>
        <v>jazz</v>
      </c>
      <c r="S877" s="10">
        <f t="shared" si="82"/>
        <v>42248.723738425921</v>
      </c>
      <c r="T877" s="10">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41276.496840277774</v>
      </c>
      <c r="T878" s="10">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41597.788888888892</v>
      </c>
      <c r="T879" s="10">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40505.232916666668</v>
      </c>
      <c r="T880" s="10">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41037.829918981479</v>
      </c>
      <c r="T881" s="10">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41179.32104166667</v>
      </c>
      <c r="T882" s="10">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40877.25099537037</v>
      </c>
      <c r="T883" s="10">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40759.860532407409</v>
      </c>
      <c r="T884" s="10">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42371.935590277775</v>
      </c>
      <c r="T885" s="10">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40981.802615740737</v>
      </c>
      <c r="T886" s="10">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42713.941099537042</v>
      </c>
      <c r="T887" s="10">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42603.870520833334</v>
      </c>
      <c r="T888" s="10">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str">
        <f t="shared" si="79"/>
        <v>No Backers</v>
      </c>
      <c r="Q889" t="str">
        <f t="shared" si="80"/>
        <v>music</v>
      </c>
      <c r="R889" t="str">
        <f t="shared" si="81"/>
        <v>indie rock</v>
      </c>
      <c r="S889" s="10">
        <f t="shared" si="82"/>
        <v>41026.958969907406</v>
      </c>
      <c r="T889" s="10">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40751.753298611111</v>
      </c>
      <c r="T890" s="10">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41887.784062500003</v>
      </c>
      <c r="T891" s="10">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41569.698831018519</v>
      </c>
      <c r="T892" s="10">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41842.031597222223</v>
      </c>
      <c r="T893" s="10">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40304.20003472222</v>
      </c>
      <c r="T894" s="10">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42065.897719907407</v>
      </c>
      <c r="T895" s="10">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42496.981597222228</v>
      </c>
      <c r="T896" s="10">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40431.127650462964</v>
      </c>
      <c r="T897" s="10">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0">
        <f t="shared" si="82"/>
        <v>42218.872986111113</v>
      </c>
      <c r="T898" s="10">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str">
        <f t="shared" ref="P899:P962" si="85">IFERROR(E899/L899,"No Backers")</f>
        <v>No Backers</v>
      </c>
      <c r="Q899" t="str">
        <f t="shared" ref="Q899:Q962" si="86">MID(N899,1,FIND("/",N899,1)-1)</f>
        <v>music</v>
      </c>
      <c r="R899" t="str">
        <f t="shared" ref="R899:R962" si="87">MID(N899,FIND("/",N899,1)+1,LEN(N899))</f>
        <v>indie rock</v>
      </c>
      <c r="S899" s="10">
        <f t="shared" ref="S899:S962" si="88">(((J899/60)/60)/24)+DATE(1970,1,1)</f>
        <v>41211.688750000001</v>
      </c>
      <c r="T899" s="10">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40878.758217592593</v>
      </c>
      <c r="T900" s="10">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40646.099097222221</v>
      </c>
      <c r="T901" s="10">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42429.84956018519</v>
      </c>
      <c r="T902" s="10">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str">
        <f t="shared" si="85"/>
        <v>No Backers</v>
      </c>
      <c r="Q903" t="str">
        <f t="shared" si="86"/>
        <v>music</v>
      </c>
      <c r="R903" t="str">
        <f t="shared" si="87"/>
        <v>jazz</v>
      </c>
      <c r="S903" s="10">
        <f t="shared" si="88"/>
        <v>40291.81150462963</v>
      </c>
      <c r="T903" s="10">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41829.965532407405</v>
      </c>
      <c r="T904" s="10">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41149.796064814815</v>
      </c>
      <c r="T905" s="10">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42342.080289351856</v>
      </c>
      <c r="T906" s="10">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40507.239884259259</v>
      </c>
      <c r="T907" s="10">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str">
        <f t="shared" si="85"/>
        <v>No Backers</v>
      </c>
      <c r="Q908" t="str">
        <f t="shared" si="86"/>
        <v>music</v>
      </c>
      <c r="R908" t="str">
        <f t="shared" si="87"/>
        <v>jazz</v>
      </c>
      <c r="S908" s="10">
        <f t="shared" si="88"/>
        <v>41681.189699074072</v>
      </c>
      <c r="T908" s="10">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str">
        <f t="shared" si="85"/>
        <v>No Backers</v>
      </c>
      <c r="Q909" t="str">
        <f t="shared" si="86"/>
        <v>music</v>
      </c>
      <c r="R909" t="str">
        <f t="shared" si="87"/>
        <v>jazz</v>
      </c>
      <c r="S909" s="10">
        <f t="shared" si="88"/>
        <v>40767.192395833335</v>
      </c>
      <c r="T909" s="10">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str">
        <f t="shared" si="85"/>
        <v>No Backers</v>
      </c>
      <c r="Q910" t="str">
        <f t="shared" si="86"/>
        <v>music</v>
      </c>
      <c r="R910" t="str">
        <f t="shared" si="87"/>
        <v>jazz</v>
      </c>
      <c r="S910" s="10">
        <f t="shared" si="88"/>
        <v>40340.801562499997</v>
      </c>
      <c r="T910" s="10">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41081.69027777778</v>
      </c>
      <c r="T911" s="10">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42737.545358796298</v>
      </c>
      <c r="T912" s="10">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str">
        <f t="shared" si="85"/>
        <v>No Backers</v>
      </c>
      <c r="Q913" t="str">
        <f t="shared" si="86"/>
        <v>music</v>
      </c>
      <c r="R913" t="str">
        <f t="shared" si="87"/>
        <v>jazz</v>
      </c>
      <c r="S913" s="10">
        <f t="shared" si="88"/>
        <v>41642.005150462966</v>
      </c>
      <c r="T913" s="10">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41194.109340277777</v>
      </c>
      <c r="T914" s="10">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41004.139108796298</v>
      </c>
      <c r="T915" s="10">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str">
        <f t="shared" si="85"/>
        <v>No Backers</v>
      </c>
      <c r="Q916" t="str">
        <f t="shared" si="86"/>
        <v>music</v>
      </c>
      <c r="R916" t="str">
        <f t="shared" si="87"/>
        <v>jazz</v>
      </c>
      <c r="S916" s="10">
        <f t="shared" si="88"/>
        <v>41116.763275462967</v>
      </c>
      <c r="T916" s="10">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40937.679560185185</v>
      </c>
      <c r="T917" s="10">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str">
        <f t="shared" si="85"/>
        <v>No Backers</v>
      </c>
      <c r="Q918" t="str">
        <f t="shared" si="86"/>
        <v>music</v>
      </c>
      <c r="R918" t="str">
        <f t="shared" si="87"/>
        <v>jazz</v>
      </c>
      <c r="S918" s="10">
        <f t="shared" si="88"/>
        <v>40434.853402777779</v>
      </c>
      <c r="T918" s="10">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41802.94363425926</v>
      </c>
      <c r="T919" s="10">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41944.916215277779</v>
      </c>
      <c r="T920" s="10">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41227.641724537039</v>
      </c>
      <c r="T921" s="10">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str">
        <f t="shared" si="85"/>
        <v>No Backers</v>
      </c>
      <c r="Q922" t="str">
        <f t="shared" si="86"/>
        <v>music</v>
      </c>
      <c r="R922" t="str">
        <f t="shared" si="87"/>
        <v>jazz</v>
      </c>
      <c r="S922" s="10">
        <f t="shared" si="88"/>
        <v>41562.67155092593</v>
      </c>
      <c r="T922" s="10">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40847.171018518515</v>
      </c>
      <c r="T923" s="10">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41878.530011574076</v>
      </c>
      <c r="T924" s="10">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41934.959756944445</v>
      </c>
      <c r="T925" s="10">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41288.942928240744</v>
      </c>
      <c r="T926" s="10">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41575.880914351852</v>
      </c>
      <c r="T927" s="10">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str">
        <f t="shared" si="85"/>
        <v>No Backers</v>
      </c>
      <c r="Q928" t="str">
        <f t="shared" si="86"/>
        <v>music</v>
      </c>
      <c r="R928" t="str">
        <f t="shared" si="87"/>
        <v>jazz</v>
      </c>
      <c r="S928" s="10">
        <f t="shared" si="88"/>
        <v>40338.02002314815</v>
      </c>
      <c r="T928" s="10">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str">
        <f t="shared" si="85"/>
        <v>No Backers</v>
      </c>
      <c r="Q929" t="str">
        <f t="shared" si="86"/>
        <v>music</v>
      </c>
      <c r="R929" t="str">
        <f t="shared" si="87"/>
        <v>jazz</v>
      </c>
      <c r="S929" s="10">
        <f t="shared" si="88"/>
        <v>41013.822858796295</v>
      </c>
      <c r="T929" s="10">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41180.86241898148</v>
      </c>
      <c r="T930" s="10">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str">
        <f t="shared" si="85"/>
        <v>No Backers</v>
      </c>
      <c r="Q931" t="str">
        <f t="shared" si="86"/>
        <v>music</v>
      </c>
      <c r="R931" t="str">
        <f t="shared" si="87"/>
        <v>jazz</v>
      </c>
      <c r="S931" s="10">
        <f t="shared" si="88"/>
        <v>40978.238067129627</v>
      </c>
      <c r="T931" s="10">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40312.915578703702</v>
      </c>
      <c r="T932" s="10">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41680.359976851854</v>
      </c>
      <c r="T933" s="10">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41310.969270833331</v>
      </c>
      <c r="T934" s="10">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41711.169085648151</v>
      </c>
      <c r="T935" s="10">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41733.737083333333</v>
      </c>
      <c r="T936" s="10">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42368.333668981482</v>
      </c>
      <c r="T937" s="10">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str">
        <f t="shared" si="85"/>
        <v>No Backers</v>
      </c>
      <c r="Q938" t="str">
        <f t="shared" si="86"/>
        <v>music</v>
      </c>
      <c r="R938" t="str">
        <f t="shared" si="87"/>
        <v>jazz</v>
      </c>
      <c r="S938" s="10">
        <f t="shared" si="88"/>
        <v>40883.024178240739</v>
      </c>
      <c r="T938" s="10">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41551.798113425924</v>
      </c>
      <c r="T939" s="10">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41124.479722222226</v>
      </c>
      <c r="T940" s="10">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41416.763171296298</v>
      </c>
      <c r="T941" s="10">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42182.008402777778</v>
      </c>
      <c r="T942" s="10">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42746.096585648149</v>
      </c>
      <c r="T943" s="10">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42382.843287037031</v>
      </c>
      <c r="T944" s="10">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42673.66788194445</v>
      </c>
      <c r="T945" s="10">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42444.583912037036</v>
      </c>
      <c r="T946" s="10">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42732.872986111113</v>
      </c>
      <c r="T947" s="10">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42592.750555555554</v>
      </c>
      <c r="T948" s="10">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str">
        <f t="shared" si="85"/>
        <v>No Backers</v>
      </c>
      <c r="Q949" t="str">
        <f t="shared" si="86"/>
        <v>technology</v>
      </c>
      <c r="R949" t="str">
        <f t="shared" si="87"/>
        <v>wearables</v>
      </c>
      <c r="S949" s="10">
        <f t="shared" si="88"/>
        <v>42491.781319444446</v>
      </c>
      <c r="T949" s="10">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42411.828287037039</v>
      </c>
      <c r="T950" s="10">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42361.043703703705</v>
      </c>
      <c r="T951" s="10">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42356.750706018516</v>
      </c>
      <c r="T952" s="10">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42480.653611111105</v>
      </c>
      <c r="T953" s="10">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42662.613564814819</v>
      </c>
      <c r="T954" s="10">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41999.164340277777</v>
      </c>
      <c r="T955" s="10">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42194.833784722221</v>
      </c>
      <c r="T956" s="10">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42586.295138888891</v>
      </c>
      <c r="T957" s="10">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42060.913877314815</v>
      </c>
      <c r="T958" s="10">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42660.552465277782</v>
      </c>
      <c r="T959" s="10">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42082.802812499998</v>
      </c>
      <c r="T960" s="10">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41993.174363425926</v>
      </c>
      <c r="T961" s="10">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0">
        <f t="shared" si="88"/>
        <v>42766.626793981486</v>
      </c>
      <c r="T962" s="10">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IFERROR(E963/L963,"No Backers")</f>
        <v>364.35454545454547</v>
      </c>
      <c r="Q963" t="str">
        <f t="shared" ref="Q963:Q1026" si="92">MID(N963,1,FIND("/",N963,1)-1)</f>
        <v>technology</v>
      </c>
      <c r="R963" t="str">
        <f t="shared" ref="R963:R1026" si="93">MID(N963,FIND("/",N963,1)+1,LEN(N963))</f>
        <v>wearables</v>
      </c>
      <c r="S963" s="10">
        <f t="shared" ref="S963:S1026" si="94">(((J963/60)/60)/24)+DATE(1970,1,1)</f>
        <v>42740.693692129629</v>
      </c>
      <c r="T963" s="10">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42373.712418981479</v>
      </c>
      <c r="T964" s="10">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42625.635636574079</v>
      </c>
      <c r="T965" s="10">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42208.628692129627</v>
      </c>
      <c r="T966" s="10">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42637.016736111109</v>
      </c>
      <c r="T967" s="10">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42619.635787037041</v>
      </c>
      <c r="T968" s="10">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42422.254328703704</v>
      </c>
      <c r="T969" s="10">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41836.847615740742</v>
      </c>
      <c r="T970" s="10">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42742.30332175926</v>
      </c>
      <c r="T971" s="10">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42721.220520833333</v>
      </c>
      <c r="T972" s="10">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42111.709027777775</v>
      </c>
      <c r="T973" s="10">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41856.865717592591</v>
      </c>
      <c r="T974" s="10">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42257.014965277776</v>
      </c>
      <c r="T975" s="10">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42424.749490740738</v>
      </c>
      <c r="T976" s="10">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42489.696585648147</v>
      </c>
      <c r="T977" s="10">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42185.058993055558</v>
      </c>
      <c r="T978" s="10">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42391.942094907412</v>
      </c>
      <c r="T979" s="10">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42395.309039351851</v>
      </c>
      <c r="T980" s="10">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42506.416990740734</v>
      </c>
      <c r="T981" s="10">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41928.904189814813</v>
      </c>
      <c r="T982" s="10">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41830.947013888886</v>
      </c>
      <c r="T983" s="10">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42615.753310185188</v>
      </c>
      <c r="T984" s="10">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42574.667650462965</v>
      </c>
      <c r="T985" s="10">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42061.11583333333</v>
      </c>
      <c r="T986" s="10">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42339.967708333337</v>
      </c>
      <c r="T987" s="10">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42324.767361111109</v>
      </c>
      <c r="T988" s="10">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41773.294560185182</v>
      </c>
      <c r="T989" s="10">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str">
        <f t="shared" si="91"/>
        <v>No Backers</v>
      </c>
      <c r="Q990" t="str">
        <f t="shared" si="92"/>
        <v>technology</v>
      </c>
      <c r="R990" t="str">
        <f t="shared" si="93"/>
        <v>wearables</v>
      </c>
      <c r="S990" s="10">
        <f t="shared" si="94"/>
        <v>42614.356770833328</v>
      </c>
      <c r="T990" s="10">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42611.933969907404</v>
      </c>
      <c r="T991" s="10">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41855.784305555557</v>
      </c>
      <c r="T992" s="10">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42538.75680555556</v>
      </c>
      <c r="T993" s="10">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42437.924988425926</v>
      </c>
      <c r="T994" s="10">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42652.964907407411</v>
      </c>
      <c r="T995" s="10">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41921.263078703705</v>
      </c>
      <c r="T996" s="10">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41947.940740740742</v>
      </c>
      <c r="T997" s="10">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41817.866435185184</v>
      </c>
      <c r="T998" s="10">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41941.10297453704</v>
      </c>
      <c r="T999" s="10">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42282.168993055559</v>
      </c>
      <c r="T1000" s="10">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41926.29965277778</v>
      </c>
      <c r="T1001" s="10">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42749.059722222228</v>
      </c>
      <c r="T1002" s="10">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42720.720057870371</v>
      </c>
      <c r="T1003" s="10">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42325.684189814812</v>
      </c>
      <c r="T1004" s="10">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42780.709039351852</v>
      </c>
      <c r="T1005" s="10">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42388.708645833336</v>
      </c>
      <c r="T1006" s="10">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42276.624803240738</v>
      </c>
      <c r="T1007" s="10">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41977.040185185186</v>
      </c>
      <c r="T1008" s="10">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42676.583599537036</v>
      </c>
      <c r="T1009" s="10">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42702.809201388889</v>
      </c>
      <c r="T1010" s="10">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42510.604699074072</v>
      </c>
      <c r="T1011" s="10">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42561.829421296294</v>
      </c>
      <c r="T1012" s="10">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41946.898090277777</v>
      </c>
      <c r="T1013" s="10">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42714.440416666665</v>
      </c>
      <c r="T1014" s="10">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42339.833981481483</v>
      </c>
      <c r="T1015" s="10">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41955.002488425926</v>
      </c>
      <c r="T1016" s="10">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42303.878414351857</v>
      </c>
      <c r="T1017" s="10">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42422.107129629629</v>
      </c>
      <c r="T1018" s="10">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42289.675173611111</v>
      </c>
      <c r="T1019" s="10">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42535.492280092592</v>
      </c>
      <c r="T1020" s="10">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42009.973946759259</v>
      </c>
      <c r="T1021" s="10">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42271.251979166671</v>
      </c>
      <c r="T1023" s="10">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42145.919687500005</v>
      </c>
      <c r="T1025" s="10">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0">
        <f t="shared" si="94"/>
        <v>42370.580590277779</v>
      </c>
      <c r="T1026" s="10">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IFERROR(E1027/L1027,"No Backers")</f>
        <v>71.848571428571432</v>
      </c>
      <c r="Q1027" t="str">
        <f t="shared" ref="Q1027:Q1090" si="98">MID(N1027,1,FIND("/",N1027,1)-1)</f>
        <v>music</v>
      </c>
      <c r="R1027" t="str">
        <f t="shared" ref="R1027:R1090" si="99">MID(N1027,FIND("/",N1027,1)+1,LEN(N1027))</f>
        <v>electronic music</v>
      </c>
      <c r="S1027" s="10">
        <f t="shared" ref="S1027:S1090" si="100">(((J1027/60)/60)/24)+DATE(1970,1,1)</f>
        <v>42049.833761574075</v>
      </c>
      <c r="T1027" s="10">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41905.034108796295</v>
      </c>
      <c r="T1029" s="10">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42611.483206018514</v>
      </c>
      <c r="T1032" s="10">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42324.764004629629</v>
      </c>
      <c r="T1033" s="10">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42514.666956018518</v>
      </c>
      <c r="T1034" s="10">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42555.166712962964</v>
      </c>
      <c r="T1036" s="10">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42119.822476851856</v>
      </c>
      <c r="T1039" s="10">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42692.109328703707</v>
      </c>
      <c r="T1041" s="10">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42579.708437499998</v>
      </c>
      <c r="T1042" s="10">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str">
        <f t="shared" si="97"/>
        <v>No Backers</v>
      </c>
      <c r="Q1043" t="str">
        <f t="shared" si="98"/>
        <v>journalism</v>
      </c>
      <c r="R1043" t="str">
        <f t="shared" si="99"/>
        <v>audio</v>
      </c>
      <c r="S1043" s="10">
        <f t="shared" si="100"/>
        <v>41831.060092592597</v>
      </c>
      <c r="T1043" s="10">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41851.696157407408</v>
      </c>
      <c r="T1044" s="10">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42114.252951388888</v>
      </c>
      <c r="T1045" s="10">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42011.925937499997</v>
      </c>
      <c r="T1046" s="10">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41844.874421296299</v>
      </c>
      <c r="T1047" s="10">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str">
        <f t="shared" si="97"/>
        <v>No Backers</v>
      </c>
      <c r="Q1048" t="str">
        <f t="shared" si="98"/>
        <v>journalism</v>
      </c>
      <c r="R1048" t="str">
        <f t="shared" si="99"/>
        <v>audio</v>
      </c>
      <c r="S1048" s="10">
        <f t="shared" si="100"/>
        <v>42319.851388888885</v>
      </c>
      <c r="T1048" s="10">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41918.818460648145</v>
      </c>
      <c r="T1049" s="10">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42598.053113425922</v>
      </c>
      <c r="T1050" s="10">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str">
        <f t="shared" si="97"/>
        <v>No Backers</v>
      </c>
      <c r="Q1051" t="str">
        <f t="shared" si="98"/>
        <v>journalism</v>
      </c>
      <c r="R1051" t="str">
        <f t="shared" si="99"/>
        <v>audio</v>
      </c>
      <c r="S1051" s="10">
        <f t="shared" si="100"/>
        <v>42382.431076388893</v>
      </c>
      <c r="T1051" s="10">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str">
        <f t="shared" si="97"/>
        <v>No Backers</v>
      </c>
      <c r="Q1052" t="str">
        <f t="shared" si="98"/>
        <v>journalism</v>
      </c>
      <c r="R1052" t="str">
        <f t="shared" si="99"/>
        <v>audio</v>
      </c>
      <c r="S1052" s="10">
        <f t="shared" si="100"/>
        <v>42231.7971875</v>
      </c>
      <c r="T1052" s="10">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str">
        <f t="shared" si="97"/>
        <v>No Backers</v>
      </c>
      <c r="Q1053" t="str">
        <f t="shared" si="98"/>
        <v>journalism</v>
      </c>
      <c r="R1053" t="str">
        <f t="shared" si="99"/>
        <v>audio</v>
      </c>
      <c r="S1053" s="10">
        <f t="shared" si="100"/>
        <v>41850.014178240745</v>
      </c>
      <c r="T1053" s="10">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str">
        <f t="shared" si="97"/>
        <v>No Backers</v>
      </c>
      <c r="Q1054" t="str">
        <f t="shared" si="98"/>
        <v>journalism</v>
      </c>
      <c r="R1054" t="str">
        <f t="shared" si="99"/>
        <v>audio</v>
      </c>
      <c r="S1054" s="10">
        <f t="shared" si="100"/>
        <v>42483.797395833331</v>
      </c>
      <c r="T1054" s="10">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42775.172824074078</v>
      </c>
      <c r="T1055" s="10">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str">
        <f t="shared" si="97"/>
        <v>No Backers</v>
      </c>
      <c r="Q1056" t="str">
        <f t="shared" si="98"/>
        <v>journalism</v>
      </c>
      <c r="R1056" t="str">
        <f t="shared" si="99"/>
        <v>audio</v>
      </c>
      <c r="S1056" s="10">
        <f t="shared" si="100"/>
        <v>41831.851840277777</v>
      </c>
      <c r="T1056" s="10">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str">
        <f t="shared" si="97"/>
        <v>No Backers</v>
      </c>
      <c r="Q1057" t="str">
        <f t="shared" si="98"/>
        <v>journalism</v>
      </c>
      <c r="R1057" t="str">
        <f t="shared" si="99"/>
        <v>audio</v>
      </c>
      <c r="S1057" s="10">
        <f t="shared" si="100"/>
        <v>42406.992418981477</v>
      </c>
      <c r="T1057" s="10">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str">
        <f t="shared" si="97"/>
        <v>No Backers</v>
      </c>
      <c r="Q1058" t="str">
        <f t="shared" si="98"/>
        <v>journalism</v>
      </c>
      <c r="R1058" t="str">
        <f t="shared" si="99"/>
        <v>audio</v>
      </c>
      <c r="S1058" s="10">
        <f t="shared" si="100"/>
        <v>42058.719641203701</v>
      </c>
      <c r="T1058" s="10">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str">
        <f t="shared" si="97"/>
        <v>No Backers</v>
      </c>
      <c r="Q1059" t="str">
        <f t="shared" si="98"/>
        <v>journalism</v>
      </c>
      <c r="R1059" t="str">
        <f t="shared" si="99"/>
        <v>audio</v>
      </c>
      <c r="S1059" s="10">
        <f t="shared" si="100"/>
        <v>42678.871331018512</v>
      </c>
      <c r="T1059" s="10">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str">
        <f t="shared" si="97"/>
        <v>No Backers</v>
      </c>
      <c r="Q1060" t="str">
        <f t="shared" si="98"/>
        <v>journalism</v>
      </c>
      <c r="R1060" t="str">
        <f t="shared" si="99"/>
        <v>audio</v>
      </c>
      <c r="S1060" s="10">
        <f t="shared" si="100"/>
        <v>42047.900960648149</v>
      </c>
      <c r="T1060" s="10">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str">
        <f t="shared" si="97"/>
        <v>No Backers</v>
      </c>
      <c r="Q1061" t="str">
        <f t="shared" si="98"/>
        <v>journalism</v>
      </c>
      <c r="R1061" t="str">
        <f t="shared" si="99"/>
        <v>audio</v>
      </c>
      <c r="S1061" s="10">
        <f t="shared" si="100"/>
        <v>42046.79</v>
      </c>
      <c r="T1061" s="10">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42079.913113425922</v>
      </c>
      <c r="T1062" s="10">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str">
        <f t="shared" si="97"/>
        <v>No Backers</v>
      </c>
      <c r="Q1063" t="str">
        <f t="shared" si="98"/>
        <v>journalism</v>
      </c>
      <c r="R1063" t="str">
        <f t="shared" si="99"/>
        <v>audio</v>
      </c>
      <c r="S1063" s="10">
        <f t="shared" si="100"/>
        <v>42432.276712962965</v>
      </c>
      <c r="T1063" s="10">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42556.807187500002</v>
      </c>
      <c r="T1064" s="10">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str">
        <f t="shared" si="97"/>
        <v>No Backers</v>
      </c>
      <c r="Q1065" t="str">
        <f t="shared" si="98"/>
        <v>journalism</v>
      </c>
      <c r="R1065" t="str">
        <f t="shared" si="99"/>
        <v>audio</v>
      </c>
      <c r="S1065" s="10">
        <f t="shared" si="100"/>
        <v>42583.030810185184</v>
      </c>
      <c r="T1065" s="10">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41417.228043981479</v>
      </c>
      <c r="T1066" s="10">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41661.381041666667</v>
      </c>
      <c r="T1067" s="10">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41445.962754629632</v>
      </c>
      <c r="T1068" s="10">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41599.855682870373</v>
      </c>
      <c r="T1069" s="10">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42440.371111111104</v>
      </c>
      <c r="T1070" s="10">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41572.229849537034</v>
      </c>
      <c r="T1071" s="10">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41163.011828703704</v>
      </c>
      <c r="T1072" s="10">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str">
        <f t="shared" si="97"/>
        <v>No Backers</v>
      </c>
      <c r="Q1073" t="str">
        <f t="shared" si="98"/>
        <v>games</v>
      </c>
      <c r="R1073" t="str">
        <f t="shared" si="99"/>
        <v>video games</v>
      </c>
      <c r="S1073" s="10">
        <f t="shared" si="100"/>
        <v>42295.753391203703</v>
      </c>
      <c r="T1073" s="10">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41645.832141203704</v>
      </c>
      <c r="T1074" s="10">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40802.964594907404</v>
      </c>
      <c r="T1075" s="10">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41613.172974537039</v>
      </c>
      <c r="T1076" s="10">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41005.904120370367</v>
      </c>
      <c r="T1077" s="10">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41838.377893518518</v>
      </c>
      <c r="T1078" s="10">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42353.16679398148</v>
      </c>
      <c r="T1079" s="10">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40701.195844907408</v>
      </c>
      <c r="T1080" s="10">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42479.566388888896</v>
      </c>
      <c r="T1081" s="10">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41740.138113425928</v>
      </c>
      <c r="T1082" s="10">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42002.926990740743</v>
      </c>
      <c r="T1083" s="10">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41101.906111111115</v>
      </c>
      <c r="T1084" s="10">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41793.659525462965</v>
      </c>
      <c r="T1085" s="10">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str">
        <f t="shared" si="97"/>
        <v>No Backers</v>
      </c>
      <c r="Q1086" t="str">
        <f t="shared" si="98"/>
        <v>games</v>
      </c>
      <c r="R1086" t="str">
        <f t="shared" si="99"/>
        <v>video games</v>
      </c>
      <c r="S1086" s="10">
        <f t="shared" si="100"/>
        <v>41829.912083333329</v>
      </c>
      <c r="T1086" s="10">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42413.671006944445</v>
      </c>
      <c r="T1087" s="10">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41845.866793981484</v>
      </c>
      <c r="T1088" s="10">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str">
        <f t="shared" si="97"/>
        <v>No Backers</v>
      </c>
      <c r="Q1089" t="str">
        <f t="shared" si="98"/>
        <v>games</v>
      </c>
      <c r="R1089" t="str">
        <f t="shared" si="99"/>
        <v>video games</v>
      </c>
      <c r="S1089" s="10">
        <f t="shared" si="100"/>
        <v>41775.713969907411</v>
      </c>
      <c r="T1089" s="10">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0">
        <f t="shared" si="100"/>
        <v>41723.799386574072</v>
      </c>
      <c r="T1090" s="10">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IFERROR(E1091/L1091,"No Backers")</f>
        <v>23.959183673469386</v>
      </c>
      <c r="Q1091" t="str">
        <f t="shared" ref="Q1091:Q1154" si="104">MID(N1091,1,FIND("/",N1091,1)-1)</f>
        <v>games</v>
      </c>
      <c r="R1091" t="str">
        <f t="shared" ref="R1091:R1154" si="105">MID(N1091,FIND("/",N1091,1)+1,LEN(N1091))</f>
        <v>video games</v>
      </c>
      <c r="S1091" s="10">
        <f t="shared" ref="S1091:S1154" si="106">(((J1091/60)/60)/24)+DATE(1970,1,1)</f>
        <v>42151.189525462964</v>
      </c>
      <c r="T1091" s="10">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42123.185798611114</v>
      </c>
      <c r="T1092" s="10">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42440.820277777777</v>
      </c>
      <c r="T1093" s="10">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41250.025902777779</v>
      </c>
      <c r="T1094" s="10">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42396.973807870367</v>
      </c>
      <c r="T1095" s="10">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41486.537268518521</v>
      </c>
      <c r="T1097" s="10">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41660.792557870373</v>
      </c>
      <c r="T1099" s="10">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41712.762673611112</v>
      </c>
      <c r="T1100" s="10">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42107.836435185185</v>
      </c>
      <c r="T1101" s="10">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42384.110775462963</v>
      </c>
      <c r="T1102" s="10">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42538.77243055556</v>
      </c>
      <c r="T1103" s="10">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41577.045428240745</v>
      </c>
      <c r="T1104" s="10">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42479.22210648148</v>
      </c>
      <c r="T1105" s="10">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41771.40996527778</v>
      </c>
      <c r="T1106" s="10">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41692.135729166665</v>
      </c>
      <c r="T1107" s="10">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40973.740451388891</v>
      </c>
      <c r="T1108" s="10">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str">
        <f t="shared" si="103"/>
        <v>No Backers</v>
      </c>
      <c r="Q1109" t="str">
        <f t="shared" si="104"/>
        <v>games</v>
      </c>
      <c r="R1109" t="str">
        <f t="shared" si="105"/>
        <v>video games</v>
      </c>
      <c r="S1109" s="10">
        <f t="shared" si="106"/>
        <v>41813.861388888887</v>
      </c>
      <c r="T1109" s="10">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40952.636979166666</v>
      </c>
      <c r="T1110" s="10">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42662.752199074079</v>
      </c>
      <c r="T1111" s="10">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41220.933124999996</v>
      </c>
      <c r="T1112" s="10">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42347.203587962969</v>
      </c>
      <c r="T1113" s="10">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41963.759386574078</v>
      </c>
      <c r="T1114" s="10">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41835.977083333331</v>
      </c>
      <c r="T1115" s="10">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41526.345914351856</v>
      </c>
      <c r="T1116" s="10">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42429.695543981477</v>
      </c>
      <c r="T1117" s="10">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41009.847314814811</v>
      </c>
      <c r="T1118" s="10">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42333.598530092597</v>
      </c>
      <c r="T1119" s="10">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41704.16642361111</v>
      </c>
      <c r="T1120" s="10">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41722.792407407411</v>
      </c>
      <c r="T1121" s="10">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str">
        <f t="shared" si="103"/>
        <v>No Backers</v>
      </c>
      <c r="Q1122" t="str">
        <f t="shared" si="104"/>
        <v>games</v>
      </c>
      <c r="R1122" t="str">
        <f t="shared" si="105"/>
        <v>video games</v>
      </c>
      <c r="S1122" s="10">
        <f t="shared" si="106"/>
        <v>40799.872685185182</v>
      </c>
      <c r="T1122" s="10">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42412.934212962966</v>
      </c>
      <c r="T1123" s="10">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str">
        <f t="shared" si="103"/>
        <v>No Backers</v>
      </c>
      <c r="Q1124" t="str">
        <f t="shared" si="104"/>
        <v>games</v>
      </c>
      <c r="R1124" t="str">
        <f t="shared" si="105"/>
        <v>video games</v>
      </c>
      <c r="S1124" s="10">
        <f t="shared" si="106"/>
        <v>41410.703993055555</v>
      </c>
      <c r="T1124" s="10">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41718.5237037037</v>
      </c>
      <c r="T1125" s="10">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42094.667256944449</v>
      </c>
      <c r="T1126" s="10">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str">
        <f t="shared" si="103"/>
        <v>No Backers</v>
      </c>
      <c r="Q1127" t="str">
        <f t="shared" si="104"/>
        <v>games</v>
      </c>
      <c r="R1127" t="str">
        <f t="shared" si="105"/>
        <v>mobile games</v>
      </c>
      <c r="S1127" s="10">
        <f t="shared" si="106"/>
        <v>42212.624189814815</v>
      </c>
      <c r="T1127" s="10">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42535.327476851846</v>
      </c>
      <c r="T1128" s="10">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41926.854166666664</v>
      </c>
      <c r="T1129" s="10">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41828.649502314816</v>
      </c>
      <c r="T1130" s="10">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42496.264965277776</v>
      </c>
      <c r="T1131" s="10">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41908.996527777781</v>
      </c>
      <c r="T1132" s="10">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str">
        <f t="shared" si="103"/>
        <v>No Backers</v>
      </c>
      <c r="Q1133" t="str">
        <f t="shared" si="104"/>
        <v>games</v>
      </c>
      <c r="R1133" t="str">
        <f t="shared" si="105"/>
        <v>mobile games</v>
      </c>
      <c r="S1133" s="10">
        <f t="shared" si="106"/>
        <v>42332.908194444448</v>
      </c>
      <c r="T1133" s="10">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42706.115405092598</v>
      </c>
      <c r="T1134" s="10">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41821.407187500001</v>
      </c>
      <c r="T1135" s="10">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41958.285046296296</v>
      </c>
      <c r="T1136" s="10">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42558.989513888882</v>
      </c>
      <c r="T1137" s="10">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42327.671631944439</v>
      </c>
      <c r="T1138" s="10">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42453.819687499999</v>
      </c>
      <c r="T1139" s="10">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42736.9066087963</v>
      </c>
      <c r="T1140" s="10">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41975.347523148142</v>
      </c>
      <c r="T1141" s="10">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str">
        <f t="shared" si="103"/>
        <v>No Backers</v>
      </c>
      <c r="Q1142" t="str">
        <f t="shared" si="104"/>
        <v>games</v>
      </c>
      <c r="R1142" t="str">
        <f t="shared" si="105"/>
        <v>mobile games</v>
      </c>
      <c r="S1142" s="10">
        <f t="shared" si="106"/>
        <v>42192.462048611109</v>
      </c>
      <c r="T1142" s="10">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str">
        <f t="shared" si="103"/>
        <v>No Backers</v>
      </c>
      <c r="Q1143" t="str">
        <f t="shared" si="104"/>
        <v>games</v>
      </c>
      <c r="R1143" t="str">
        <f t="shared" si="105"/>
        <v>mobile games</v>
      </c>
      <c r="S1143" s="10">
        <f t="shared" si="106"/>
        <v>42164.699652777781</v>
      </c>
      <c r="T1143" s="10">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str">
        <f t="shared" si="103"/>
        <v>No Backers</v>
      </c>
      <c r="Q1144" t="str">
        <f t="shared" si="104"/>
        <v>games</v>
      </c>
      <c r="R1144" t="str">
        <f t="shared" si="105"/>
        <v>mobile games</v>
      </c>
      <c r="S1144" s="10">
        <f t="shared" si="106"/>
        <v>42022.006099537044</v>
      </c>
      <c r="T1144" s="10">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42325.19358796296</v>
      </c>
      <c r="T1145" s="10">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str">
        <f t="shared" si="103"/>
        <v>No Backers</v>
      </c>
      <c r="Q1146" t="str">
        <f t="shared" si="104"/>
        <v>food</v>
      </c>
      <c r="R1146" t="str">
        <f t="shared" si="105"/>
        <v>food trucks</v>
      </c>
      <c r="S1146" s="10">
        <f t="shared" si="106"/>
        <v>42093.181944444441</v>
      </c>
      <c r="T1146" s="10">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41854.747592592597</v>
      </c>
      <c r="T1147" s="10">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41723.9533912037</v>
      </c>
      <c r="T1148" s="10">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str">
        <f t="shared" si="103"/>
        <v>No Backers</v>
      </c>
      <c r="Q1149" t="str">
        <f t="shared" si="104"/>
        <v>food</v>
      </c>
      <c r="R1149" t="str">
        <f t="shared" si="105"/>
        <v>food trucks</v>
      </c>
      <c r="S1149" s="10">
        <f t="shared" si="106"/>
        <v>41871.972025462965</v>
      </c>
      <c r="T1149" s="10">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42675.171076388884</v>
      </c>
      <c r="T1150" s="10">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42507.71025462963</v>
      </c>
      <c r="T1151" s="10">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42317.954571759255</v>
      </c>
      <c r="T1152" s="10">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str">
        <f t="shared" si="103"/>
        <v>No Backers</v>
      </c>
      <c r="Q1153" t="str">
        <f t="shared" si="104"/>
        <v>food</v>
      </c>
      <c r="R1153" t="str">
        <f t="shared" si="105"/>
        <v>food trucks</v>
      </c>
      <c r="S1153" s="10">
        <f t="shared" si="106"/>
        <v>42224.102581018517</v>
      </c>
      <c r="T1153" s="10">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0">
        <f t="shared" si="106"/>
        <v>42109.709629629629</v>
      </c>
      <c r="T1154" s="10">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IFERROR(E1155/L1155,"No Backers")</f>
        <v>50</v>
      </c>
      <c r="Q1155" t="str">
        <f t="shared" ref="Q1155:Q1218" si="110">MID(N1155,1,FIND("/",N1155,1)-1)</f>
        <v>food</v>
      </c>
      <c r="R1155" t="str">
        <f t="shared" ref="R1155:R1218" si="111">MID(N1155,FIND("/",N1155,1)+1,LEN(N1155))</f>
        <v>food trucks</v>
      </c>
      <c r="S1155" s="10">
        <f t="shared" ref="S1155:S1218" si="112">(((J1155/60)/60)/24)+DATE(1970,1,1)</f>
        <v>42143.714178240742</v>
      </c>
      <c r="T1155" s="10">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42223.108865740738</v>
      </c>
      <c r="T1156" s="10">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41835.763981481483</v>
      </c>
      <c r="T1157" s="10">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str">
        <f t="shared" si="109"/>
        <v>No Backers</v>
      </c>
      <c r="Q1158" t="str">
        <f t="shared" si="110"/>
        <v>food</v>
      </c>
      <c r="R1158" t="str">
        <f t="shared" si="111"/>
        <v>food trucks</v>
      </c>
      <c r="S1158" s="10">
        <f t="shared" si="112"/>
        <v>42029.07131944444</v>
      </c>
      <c r="T1158" s="10">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41918.628240740742</v>
      </c>
      <c r="T1159" s="10">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41952.09175925926</v>
      </c>
      <c r="T1160" s="10">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str">
        <f t="shared" si="109"/>
        <v>No Backers</v>
      </c>
      <c r="Q1161" t="str">
        <f t="shared" si="110"/>
        <v>food</v>
      </c>
      <c r="R1161" t="str">
        <f t="shared" si="111"/>
        <v>food trucks</v>
      </c>
      <c r="S1161" s="10">
        <f t="shared" si="112"/>
        <v>42154.726446759261</v>
      </c>
      <c r="T1161" s="10">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42061.154930555553</v>
      </c>
      <c r="T1162" s="10">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str">
        <f t="shared" si="109"/>
        <v>No Backers</v>
      </c>
      <c r="Q1163" t="str">
        <f t="shared" si="110"/>
        <v>food</v>
      </c>
      <c r="R1163" t="str">
        <f t="shared" si="111"/>
        <v>food trucks</v>
      </c>
      <c r="S1163" s="10">
        <f t="shared" si="112"/>
        <v>42122.629502314812</v>
      </c>
      <c r="T1163" s="10">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41876.683611111112</v>
      </c>
      <c r="T1164" s="10">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str">
        <f t="shared" si="109"/>
        <v>No Backers</v>
      </c>
      <c r="Q1165" t="str">
        <f t="shared" si="110"/>
        <v>food</v>
      </c>
      <c r="R1165" t="str">
        <f t="shared" si="111"/>
        <v>food trucks</v>
      </c>
      <c r="S1165" s="10">
        <f t="shared" si="112"/>
        <v>41830.723611111112</v>
      </c>
      <c r="T1165" s="10">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str">
        <f t="shared" si="109"/>
        <v>No Backers</v>
      </c>
      <c r="Q1166" t="str">
        <f t="shared" si="110"/>
        <v>food</v>
      </c>
      <c r="R1166" t="str">
        <f t="shared" si="111"/>
        <v>food trucks</v>
      </c>
      <c r="S1166" s="10">
        <f t="shared" si="112"/>
        <v>42509.724328703705</v>
      </c>
      <c r="T1166" s="10">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41792.214467592588</v>
      </c>
      <c r="T1167" s="10">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42150.485439814816</v>
      </c>
      <c r="T1168" s="10">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41863.734895833331</v>
      </c>
      <c r="T1169" s="10">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42605.053993055553</v>
      </c>
      <c r="T1170" s="10">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42027.353738425925</v>
      </c>
      <c r="T1171" s="10">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42124.893182870372</v>
      </c>
      <c r="T1172" s="10">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41938.804710648146</v>
      </c>
      <c r="T1173" s="10">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str">
        <f t="shared" si="109"/>
        <v>No Backers</v>
      </c>
      <c r="Q1174" t="str">
        <f t="shared" si="110"/>
        <v>food</v>
      </c>
      <c r="R1174" t="str">
        <f t="shared" si="111"/>
        <v>food trucks</v>
      </c>
      <c r="S1174" s="10">
        <f t="shared" si="112"/>
        <v>41841.682314814818</v>
      </c>
      <c r="T1174" s="10">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42184.185844907406</v>
      </c>
      <c r="T1175" s="10">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42468.84174768519</v>
      </c>
      <c r="T1176" s="10">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42170.728460648148</v>
      </c>
      <c r="T1177" s="10">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42746.019652777773</v>
      </c>
      <c r="T1178" s="10">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str">
        <f t="shared" si="109"/>
        <v>No Backers</v>
      </c>
      <c r="Q1179" t="str">
        <f t="shared" si="110"/>
        <v>food</v>
      </c>
      <c r="R1179" t="str">
        <f t="shared" si="111"/>
        <v>food trucks</v>
      </c>
      <c r="S1179" s="10">
        <f t="shared" si="112"/>
        <v>41897.660833333335</v>
      </c>
      <c r="T1179" s="10">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41837.905694444446</v>
      </c>
      <c r="T1180" s="10">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42275.720219907409</v>
      </c>
      <c r="T1181" s="10">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41781.806875000002</v>
      </c>
      <c r="T1182" s="10">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42034.339363425926</v>
      </c>
      <c r="T1183" s="10">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42728.827407407407</v>
      </c>
      <c r="T1184" s="10">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42656.86137731481</v>
      </c>
      <c r="T1185" s="10">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42741.599664351852</v>
      </c>
      <c r="T1186" s="10">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42109.894942129627</v>
      </c>
      <c r="T1189" s="10">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42711.700694444444</v>
      </c>
      <c r="T1190" s="10">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42747.506689814814</v>
      </c>
      <c r="T1194" s="10">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42072.488182870366</v>
      </c>
      <c r="T1196" s="10">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42326.818738425922</v>
      </c>
      <c r="T1198" s="10">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42503.66474537037</v>
      </c>
      <c r="T1199" s="10">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42333.619050925925</v>
      </c>
      <c r="T1200" s="10">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42297.748067129629</v>
      </c>
      <c r="T1206" s="10">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42423.709074074075</v>
      </c>
      <c r="T1210" s="10">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42132.941805555558</v>
      </c>
      <c r="T1212" s="10">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42515.866446759261</v>
      </c>
      <c r="T1213" s="10">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41759.923101851848</v>
      </c>
      <c r="T1217" s="10">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0">
        <f t="shared" si="112"/>
        <v>42247.616400462968</v>
      </c>
      <c r="T1218" s="10">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IFERROR(E1219/L1219,"No Backers")</f>
        <v>148.57377049180329</v>
      </c>
      <c r="Q1219" t="str">
        <f t="shared" ref="Q1219:Q1282" si="116">MID(N1219,1,FIND("/",N1219,1)-1)</f>
        <v>photography</v>
      </c>
      <c r="R1219" t="str">
        <f t="shared" ref="R1219:R1282" si="117">MID(N1219,FIND("/",N1219,1)+1,LEN(N1219))</f>
        <v>photobooks</v>
      </c>
      <c r="S1219" s="10">
        <f t="shared" ref="S1219:S1282" si="118">(((J1219/60)/60)/24)+DATE(1970,1,1)</f>
        <v>42535.809490740736</v>
      </c>
      <c r="T1219" s="10">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42633.461956018517</v>
      </c>
      <c r="T1221" s="10">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42211.628611111111</v>
      </c>
      <c r="T1222" s="10">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41736.549791666665</v>
      </c>
      <c r="T1226" s="10">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41509.905995370369</v>
      </c>
      <c r="T1227" s="10">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41715.874780092592</v>
      </c>
      <c r="T1228" s="10">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str">
        <f t="shared" si="115"/>
        <v>No Backers</v>
      </c>
      <c r="Q1229" t="str">
        <f t="shared" si="116"/>
        <v>music</v>
      </c>
      <c r="R1229" t="str">
        <f t="shared" si="117"/>
        <v>world music</v>
      </c>
      <c r="S1229" s="10">
        <f t="shared" si="118"/>
        <v>41827.919166666667</v>
      </c>
      <c r="T1229" s="10">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40754.729259259257</v>
      </c>
      <c r="T1230" s="10">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40985.459803240738</v>
      </c>
      <c r="T1231" s="10">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str">
        <f t="shared" si="115"/>
        <v>No Backers</v>
      </c>
      <c r="Q1232" t="str">
        <f t="shared" si="116"/>
        <v>music</v>
      </c>
      <c r="R1232" t="str">
        <f t="shared" si="117"/>
        <v>world music</v>
      </c>
      <c r="S1232" s="10">
        <f t="shared" si="118"/>
        <v>40568.972569444442</v>
      </c>
      <c r="T1232" s="10">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str">
        <f t="shared" si="115"/>
        <v>No Backers</v>
      </c>
      <c r="Q1233" t="str">
        <f t="shared" si="116"/>
        <v>music</v>
      </c>
      <c r="R1233" t="str">
        <f t="shared" si="117"/>
        <v>world music</v>
      </c>
      <c r="S1233" s="10">
        <f t="shared" si="118"/>
        <v>42193.941759259258</v>
      </c>
      <c r="T1233" s="10">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41506.848032407412</v>
      </c>
      <c r="T1234" s="10">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str">
        <f t="shared" si="115"/>
        <v>No Backers</v>
      </c>
      <c r="Q1236" t="str">
        <f t="shared" si="116"/>
        <v>music</v>
      </c>
      <c r="R1236" t="str">
        <f t="shared" si="117"/>
        <v>world music</v>
      </c>
      <c r="S1236" s="10">
        <f t="shared" si="118"/>
        <v>42007.788680555561</v>
      </c>
      <c r="T1236" s="10">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41583.135405092595</v>
      </c>
      <c r="T1237" s="10">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str">
        <f t="shared" si="115"/>
        <v>No Backers</v>
      </c>
      <c r="Q1238" t="str">
        <f t="shared" si="116"/>
        <v>music</v>
      </c>
      <c r="R1238" t="str">
        <f t="shared" si="117"/>
        <v>world music</v>
      </c>
      <c r="S1238" s="10">
        <f t="shared" si="118"/>
        <v>41110.680138888885</v>
      </c>
      <c r="T1238" s="10">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str">
        <f t="shared" si="115"/>
        <v>No Backers</v>
      </c>
      <c r="Q1239" t="str">
        <f t="shared" si="116"/>
        <v>music</v>
      </c>
      <c r="R1239" t="str">
        <f t="shared" si="117"/>
        <v>world music</v>
      </c>
      <c r="S1239" s="10">
        <f t="shared" si="118"/>
        <v>41125.283159722225</v>
      </c>
      <c r="T1239" s="10">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40731.61037037037</v>
      </c>
      <c r="T1240" s="10">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str">
        <f t="shared" si="115"/>
        <v>No Backers</v>
      </c>
      <c r="Q1241" t="str">
        <f t="shared" si="116"/>
        <v>music</v>
      </c>
      <c r="R1241" t="str">
        <f t="shared" si="117"/>
        <v>world music</v>
      </c>
      <c r="S1241" s="10">
        <f t="shared" si="118"/>
        <v>40883.962581018517</v>
      </c>
      <c r="T1241" s="10">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41409.040011574078</v>
      </c>
      <c r="T1242" s="10">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41923.837731481479</v>
      </c>
      <c r="T1243" s="10">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40782.165532407409</v>
      </c>
      <c r="T1244" s="10">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40671.879293981481</v>
      </c>
      <c r="T1245" s="10">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41355.825497685182</v>
      </c>
      <c r="T1246" s="10">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41767.656863425924</v>
      </c>
      <c r="T1250" s="10">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41843.64271990741</v>
      </c>
      <c r="T1252" s="10">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41543.988067129627</v>
      </c>
      <c r="T1254" s="10">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41855.783645833333</v>
      </c>
      <c r="T1255" s="10">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40587.085532407407</v>
      </c>
      <c r="T1259" s="10">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41487.611250000002</v>
      </c>
      <c r="T1260" s="10">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41547.662997685184</v>
      </c>
      <c r="T1266" s="10">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41116.690104166664</v>
      </c>
      <c r="T1276" s="10">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41458.867905092593</v>
      </c>
      <c r="T1277" s="10">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41786.555162037039</v>
      </c>
      <c r="T1280" s="10">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0">
        <f t="shared" si="118"/>
        <v>40513.757569444446</v>
      </c>
      <c r="T1282" s="10">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IFERROR(E1283/L1283,"No Backers")</f>
        <v>104.72972972972973</v>
      </c>
      <c r="Q1283" t="str">
        <f t="shared" ref="Q1283:Q1346" si="122">MID(N1283,1,FIND("/",N1283,1)-1)</f>
        <v>music</v>
      </c>
      <c r="R1283" t="str">
        <f t="shared" ref="R1283:R1346" si="123">MID(N1283,FIND("/",N1283,1)+1,LEN(N1283))</f>
        <v>rock</v>
      </c>
      <c r="S1283" s="10">
        <f t="shared" ref="S1283:S1346" si="124">(((J1283/60)/60)/24)+DATE(1970,1,1)</f>
        <v>41463.743472222224</v>
      </c>
      <c r="T1283" s="10">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42160.583043981482</v>
      </c>
      <c r="T1287" s="10">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42107.621018518519</v>
      </c>
      <c r="T1289" s="10">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42086.614942129629</v>
      </c>
      <c r="T1292" s="10">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42064.652673611112</v>
      </c>
      <c r="T1293" s="10">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42169.814340277779</v>
      </c>
      <c r="T1301" s="10">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42483.675208333334</v>
      </c>
      <c r="T1302" s="10">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42675.057997685188</v>
      </c>
      <c r="T1304" s="10">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42747.194502314815</v>
      </c>
      <c r="T1306" s="10">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42543.665601851855</v>
      </c>
      <c r="T1307" s="10">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41947.457569444443</v>
      </c>
      <c r="T1308" s="10">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42556.667245370365</v>
      </c>
      <c r="T1312" s="10">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42669.802303240736</v>
      </c>
      <c r="T1313" s="10">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42082.702800925923</v>
      </c>
      <c r="T1314" s="10">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42604.669675925921</v>
      </c>
      <c r="T1316" s="10">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42278.498240740737</v>
      </c>
      <c r="T1317" s="10">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42393.961909722217</v>
      </c>
      <c r="T1318" s="10">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42520.235486111109</v>
      </c>
      <c r="T1319" s="10">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41985.043657407412</v>
      </c>
      <c r="T1320" s="10">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42705.690347222218</v>
      </c>
      <c r="T1322" s="10">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42697.74927083333</v>
      </c>
      <c r="T1323" s="10">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42115.656539351854</v>
      </c>
      <c r="T1324" s="10">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42451.698449074072</v>
      </c>
      <c r="T1325" s="10">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42626.633703703701</v>
      </c>
      <c r="T1326" s="10">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42704.086053240739</v>
      </c>
      <c r="T1327" s="10">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41974.791990740734</v>
      </c>
      <c r="T1328" s="10">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42123.678645833337</v>
      </c>
      <c r="T1329" s="10">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42612.642754629633</v>
      </c>
      <c r="T1330" s="10">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41935.221585648149</v>
      </c>
      <c r="T1331" s="10">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42522.276724537034</v>
      </c>
      <c r="T1332" s="10">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42569.50409722222</v>
      </c>
      <c r="T1333" s="10">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str">
        <f t="shared" si="121"/>
        <v>No Backers</v>
      </c>
      <c r="Q1334" t="str">
        <f t="shared" si="122"/>
        <v>technology</v>
      </c>
      <c r="R1334" t="str">
        <f t="shared" si="123"/>
        <v>wearables</v>
      </c>
      <c r="S1334" s="10">
        <f t="shared" si="124"/>
        <v>42732.060277777782</v>
      </c>
      <c r="T1334" s="10">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str">
        <f t="shared" si="121"/>
        <v>No Backers</v>
      </c>
      <c r="Q1335" t="str">
        <f t="shared" si="122"/>
        <v>technology</v>
      </c>
      <c r="R1335" t="str">
        <f t="shared" si="123"/>
        <v>wearables</v>
      </c>
      <c r="S1335" s="10">
        <f t="shared" si="124"/>
        <v>41806.106770833336</v>
      </c>
      <c r="T1335" s="10">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42313.936365740738</v>
      </c>
      <c r="T1337" s="10">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41955.863750000004</v>
      </c>
      <c r="T1338" s="10">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42188.803622685184</v>
      </c>
      <c r="T1340" s="10">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41936.647164351853</v>
      </c>
      <c r="T1341" s="10">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str">
        <f t="shared" si="121"/>
        <v>No Backers</v>
      </c>
      <c r="Q1342" t="str">
        <f t="shared" si="122"/>
        <v>technology</v>
      </c>
      <c r="R1342" t="str">
        <f t="shared" si="123"/>
        <v>wearables</v>
      </c>
      <c r="S1342" s="10">
        <f t="shared" si="124"/>
        <v>41836.595520833333</v>
      </c>
      <c r="T1342" s="10">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42612.624039351853</v>
      </c>
      <c r="T1343" s="10">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42172.816423611104</v>
      </c>
      <c r="T1344" s="10">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0">
        <f t="shared" si="124"/>
        <v>42522.789803240739</v>
      </c>
      <c r="T1346" s="10">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IFERROR(E1347/L1347,"No Backers")</f>
        <v>53.571428571428569</v>
      </c>
      <c r="Q1347" t="str">
        <f t="shared" ref="Q1347:Q1410" si="128">MID(N1347,1,FIND("/",N1347,1)-1)</f>
        <v>publishing</v>
      </c>
      <c r="R1347" t="str">
        <f t="shared" ref="R1347:R1410" si="129">MID(N1347,FIND("/",N1347,1)+1,LEN(N1347))</f>
        <v>nonfiction</v>
      </c>
      <c r="S1347" s="10">
        <f t="shared" ref="S1347:S1410" si="130">(((J1347/60)/60)/24)+DATE(1970,1,1)</f>
        <v>41799.814340277779</v>
      </c>
      <c r="T1347" s="10">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41422.075821759259</v>
      </c>
      <c r="T1348" s="10">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42317.33258101852</v>
      </c>
      <c r="T1351" s="10">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42382.74009259259</v>
      </c>
      <c r="T1353" s="10">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41309.11791666667</v>
      </c>
      <c r="T1355" s="10">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41304.962233796294</v>
      </c>
      <c r="T1359" s="10">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41781.717268518521</v>
      </c>
      <c r="T1363" s="10">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42396.8440625</v>
      </c>
      <c r="T1365" s="10">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42049.733240740738</v>
      </c>
      <c r="T1367" s="10">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42292.002893518518</v>
      </c>
      <c r="T1369" s="10">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41072.739953703705</v>
      </c>
      <c r="T1374" s="10">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42568.759374999994</v>
      </c>
      <c r="T1380" s="10">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42141.762800925921</v>
      </c>
      <c r="T1382" s="10">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42707.074976851851</v>
      </c>
      <c r="T1385" s="10">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42184.646863425922</v>
      </c>
      <c r="T1388" s="10">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42126.92123842593</v>
      </c>
      <c r="T1389" s="10">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42193.650671296295</v>
      </c>
      <c r="T1393" s="10">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42719.90834490741</v>
      </c>
      <c r="T1397" s="10">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41889.004317129627</v>
      </c>
      <c r="T1401" s="10">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41399.99622685185</v>
      </c>
      <c r="T1403" s="10">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42065.053368055553</v>
      </c>
      <c r="T1404" s="10">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42032.510243055556</v>
      </c>
      <c r="T1406" s="10">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41941.680567129632</v>
      </c>
      <c r="T1407" s="10">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42297.432951388888</v>
      </c>
      <c r="T1408" s="10">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41838.536782407406</v>
      </c>
      <c r="T1409" s="10">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0">
        <f t="shared" si="130"/>
        <v>42291.872175925921</v>
      </c>
      <c r="T1410" s="10">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str">
        <f t="shared" ref="P1411:P1474" si="133">IFERROR(E1411/L1411,"No Backers")</f>
        <v>No Backers</v>
      </c>
      <c r="Q1411" t="str">
        <f t="shared" ref="Q1411:Q1474" si="134">MID(N1411,1,FIND("/",N1411,1)-1)</f>
        <v>publishing</v>
      </c>
      <c r="R1411" t="str">
        <f t="shared" ref="R1411:R1474" si="135">MID(N1411,FIND("/",N1411,1)+1,LEN(N1411))</f>
        <v>translations</v>
      </c>
      <c r="S1411" s="10">
        <f t="shared" ref="S1411:S1474" si="136">(((J1411/60)/60)/24)+DATE(1970,1,1)</f>
        <v>41945.133506944447</v>
      </c>
      <c r="T1411" s="10">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42479.318518518514</v>
      </c>
      <c r="T1412" s="10">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42013.059027777781</v>
      </c>
      <c r="T1413" s="10">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41947.063645833332</v>
      </c>
      <c r="T1414" s="10">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42360.437152777777</v>
      </c>
      <c r="T1415" s="10">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42708.25309027778</v>
      </c>
      <c r="T1416" s="10">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42192.675821759258</v>
      </c>
      <c r="T1417" s="10">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str">
        <f t="shared" si="133"/>
        <v>No Backers</v>
      </c>
      <c r="Q1418" t="str">
        <f t="shared" si="134"/>
        <v>publishing</v>
      </c>
      <c r="R1418" t="str">
        <f t="shared" si="135"/>
        <v>translations</v>
      </c>
      <c r="S1418" s="10">
        <f t="shared" si="136"/>
        <v>42299.926145833335</v>
      </c>
      <c r="T1418" s="10">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42232.15016203704</v>
      </c>
      <c r="T1419" s="10">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42395.456412037034</v>
      </c>
      <c r="T1420" s="10">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42622.456238425926</v>
      </c>
      <c r="T1421" s="10">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42524.667662037042</v>
      </c>
      <c r="T1422" s="10">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42013.915613425925</v>
      </c>
      <c r="T1423" s="10">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42604.239629629628</v>
      </c>
      <c r="T1424" s="10">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42340.360312500001</v>
      </c>
      <c r="T1425" s="10">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42676.717615740738</v>
      </c>
      <c r="T1426" s="10">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str">
        <f t="shared" si="133"/>
        <v>No Backers</v>
      </c>
      <c r="Q1427" t="str">
        <f t="shared" si="134"/>
        <v>publishing</v>
      </c>
      <c r="R1427" t="str">
        <f t="shared" si="135"/>
        <v>translations</v>
      </c>
      <c r="S1427" s="10">
        <f t="shared" si="136"/>
        <v>42093.131469907406</v>
      </c>
      <c r="T1427" s="10">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str">
        <f t="shared" si="133"/>
        <v>No Backers</v>
      </c>
      <c r="Q1428" t="str">
        <f t="shared" si="134"/>
        <v>publishing</v>
      </c>
      <c r="R1428" t="str">
        <f t="shared" si="135"/>
        <v>translations</v>
      </c>
      <c r="S1428" s="10">
        <f t="shared" si="136"/>
        <v>42180.390277777777</v>
      </c>
      <c r="T1428" s="10">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42601.851678240739</v>
      </c>
      <c r="T1429" s="10">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42432.379826388889</v>
      </c>
      <c r="T1430" s="10">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str">
        <f t="shared" si="133"/>
        <v>No Backers</v>
      </c>
      <c r="Q1431" t="str">
        <f t="shared" si="134"/>
        <v>publishing</v>
      </c>
      <c r="R1431" t="str">
        <f t="shared" si="135"/>
        <v>translations</v>
      </c>
      <c r="S1431" s="10">
        <f t="shared" si="136"/>
        <v>42074.060671296291</v>
      </c>
      <c r="T1431" s="10">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41961.813518518517</v>
      </c>
      <c r="T1432" s="10">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42304.210833333331</v>
      </c>
      <c r="T1433" s="10">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str">
        <f t="shared" si="133"/>
        <v>No Backers</v>
      </c>
      <c r="Q1434" t="str">
        <f t="shared" si="134"/>
        <v>publishing</v>
      </c>
      <c r="R1434" t="str">
        <f t="shared" si="135"/>
        <v>translations</v>
      </c>
      <c r="S1434" s="10">
        <f t="shared" si="136"/>
        <v>42175.780416666668</v>
      </c>
      <c r="T1434" s="10">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42673.625868055555</v>
      </c>
      <c r="T1435" s="10">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42142.767106481479</v>
      </c>
      <c r="T1436" s="10">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42258.780324074076</v>
      </c>
      <c r="T1437" s="10">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42391.35019675926</v>
      </c>
      <c r="T1438" s="10">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42457.871516203704</v>
      </c>
      <c r="T1440" s="10">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42040.829872685179</v>
      </c>
      <c r="T1441" s="10">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42486.748414351852</v>
      </c>
      <c r="T1442" s="10">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42198.765844907408</v>
      </c>
      <c r="T1443" s="10">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str">
        <f t="shared" si="133"/>
        <v>No Backers</v>
      </c>
      <c r="Q1444" t="str">
        <f t="shared" si="134"/>
        <v>publishing</v>
      </c>
      <c r="R1444" t="str">
        <f t="shared" si="135"/>
        <v>translations</v>
      </c>
      <c r="S1444" s="10">
        <f t="shared" si="136"/>
        <v>42485.64534722222</v>
      </c>
      <c r="T1444" s="10">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str">
        <f t="shared" si="133"/>
        <v>No Backers</v>
      </c>
      <c r="Q1445" t="str">
        <f t="shared" si="134"/>
        <v>publishing</v>
      </c>
      <c r="R1445" t="str">
        <f t="shared" si="135"/>
        <v>translations</v>
      </c>
      <c r="S1445" s="10">
        <f t="shared" si="136"/>
        <v>42707.926030092596</v>
      </c>
      <c r="T1445" s="10">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str">
        <f t="shared" si="133"/>
        <v>No Backers</v>
      </c>
      <c r="Q1446" t="str">
        <f t="shared" si="134"/>
        <v>publishing</v>
      </c>
      <c r="R1446" t="str">
        <f t="shared" si="135"/>
        <v>translations</v>
      </c>
      <c r="S1446" s="10">
        <f t="shared" si="136"/>
        <v>42199.873402777783</v>
      </c>
      <c r="T1446" s="10">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str">
        <f t="shared" si="133"/>
        <v>No Backers</v>
      </c>
      <c r="Q1447" t="str">
        <f t="shared" si="134"/>
        <v>publishing</v>
      </c>
      <c r="R1447" t="str">
        <f t="shared" si="135"/>
        <v>translations</v>
      </c>
      <c r="S1447" s="10">
        <f t="shared" si="136"/>
        <v>42139.542303240742</v>
      </c>
      <c r="T1447" s="10">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str">
        <f t="shared" si="133"/>
        <v>No Backers</v>
      </c>
      <c r="Q1448" t="str">
        <f t="shared" si="134"/>
        <v>publishing</v>
      </c>
      <c r="R1448" t="str">
        <f t="shared" si="135"/>
        <v>translations</v>
      </c>
      <c r="S1448" s="10">
        <f t="shared" si="136"/>
        <v>42461.447662037041</v>
      </c>
      <c r="T1448" s="10">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42529.730717592596</v>
      </c>
      <c r="T1449" s="10">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str">
        <f t="shared" si="133"/>
        <v>No Backers</v>
      </c>
      <c r="Q1450" t="str">
        <f t="shared" si="134"/>
        <v>publishing</v>
      </c>
      <c r="R1450" t="str">
        <f t="shared" si="135"/>
        <v>translations</v>
      </c>
      <c r="S1450" s="10">
        <f t="shared" si="136"/>
        <v>42115.936550925922</v>
      </c>
      <c r="T1450" s="10">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str">
        <f t="shared" si="133"/>
        <v>No Backers</v>
      </c>
      <c r="Q1451" t="str">
        <f t="shared" si="134"/>
        <v>publishing</v>
      </c>
      <c r="R1451" t="str">
        <f t="shared" si="135"/>
        <v>translations</v>
      </c>
      <c r="S1451" s="10">
        <f t="shared" si="136"/>
        <v>42086.811400462961</v>
      </c>
      <c r="T1451" s="10">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42390.171261574069</v>
      </c>
      <c r="T1452" s="10">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41931.959016203706</v>
      </c>
      <c r="T1453" s="10">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str">
        <f t="shared" si="133"/>
        <v>No Backers</v>
      </c>
      <c r="Q1454" t="str">
        <f t="shared" si="134"/>
        <v>publishing</v>
      </c>
      <c r="R1454" t="str">
        <f t="shared" si="135"/>
        <v>translations</v>
      </c>
      <c r="S1454" s="10">
        <f t="shared" si="136"/>
        <v>41818.703275462962</v>
      </c>
      <c r="T1454" s="10">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str">
        <f t="shared" si="133"/>
        <v>No Backers</v>
      </c>
      <c r="Q1455" t="str">
        <f t="shared" si="134"/>
        <v>publishing</v>
      </c>
      <c r="R1455" t="str">
        <f t="shared" si="135"/>
        <v>translations</v>
      </c>
      <c r="S1455" s="10">
        <f t="shared" si="136"/>
        <v>42795.696145833332</v>
      </c>
      <c r="T1455" s="10">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42463.866666666669</v>
      </c>
      <c r="T1456" s="10">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41832.672685185185</v>
      </c>
      <c r="T1457" s="10">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42708.668576388889</v>
      </c>
      <c r="T1458" s="10">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str">
        <f t="shared" si="133"/>
        <v>No Backers</v>
      </c>
      <c r="Q1459" t="str">
        <f t="shared" si="134"/>
        <v>publishing</v>
      </c>
      <c r="R1459" t="str">
        <f t="shared" si="135"/>
        <v>translations</v>
      </c>
      <c r="S1459" s="10">
        <f t="shared" si="136"/>
        <v>42289.89634259259</v>
      </c>
      <c r="T1459" s="10">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str">
        <f t="shared" si="133"/>
        <v>No Backers</v>
      </c>
      <c r="Q1460" t="str">
        <f t="shared" si="134"/>
        <v>publishing</v>
      </c>
      <c r="R1460" t="str">
        <f t="shared" si="135"/>
        <v>translations</v>
      </c>
      <c r="S1460" s="10">
        <f t="shared" si="136"/>
        <v>41831.705555555556</v>
      </c>
      <c r="T1460" s="10">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str">
        <f t="shared" si="133"/>
        <v>No Backers</v>
      </c>
      <c r="Q1461" t="str">
        <f t="shared" si="134"/>
        <v>publishing</v>
      </c>
      <c r="R1461" t="str">
        <f t="shared" si="135"/>
        <v>translations</v>
      </c>
      <c r="S1461" s="10">
        <f t="shared" si="136"/>
        <v>42312.204814814817</v>
      </c>
      <c r="T1461" s="10">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str">
        <f t="shared" si="133"/>
        <v>No Backers</v>
      </c>
      <c r="Q1462" t="str">
        <f t="shared" si="134"/>
        <v>publishing</v>
      </c>
      <c r="R1462" t="str">
        <f t="shared" si="135"/>
        <v>translations</v>
      </c>
      <c r="S1462" s="10">
        <f t="shared" si="136"/>
        <v>41915.896967592591</v>
      </c>
      <c r="T1462" s="10">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41899.645300925928</v>
      </c>
      <c r="T1463" s="10">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40959.734398148146</v>
      </c>
      <c r="T1467" s="10">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41533.542858796296</v>
      </c>
      <c r="T1474" s="10">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IFERROR(E1475/L1475,"No Backers")</f>
        <v>38.462553191489363</v>
      </c>
      <c r="Q1475" t="str">
        <f t="shared" ref="Q1475:Q1538" si="140">MID(N1475,1,FIND("/",N1475,1)-1)</f>
        <v>publishing</v>
      </c>
      <c r="R1475" t="str">
        <f t="shared" ref="R1475:R1538" si="141">MID(N1475,FIND("/",N1475,1)+1,LEN(N1475))</f>
        <v>radio &amp; podcasts</v>
      </c>
      <c r="S1475" s="10">
        <f t="shared" ref="S1475:S1538" si="142">(((J1475/60)/60)/24)+DATE(1970,1,1)</f>
        <v>40939.979618055557</v>
      </c>
      <c r="T1475" s="10">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40766.041921296295</v>
      </c>
      <c r="T1478" s="10">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41394.871678240743</v>
      </c>
      <c r="T1480" s="10">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41464.934016203704</v>
      </c>
      <c r="T1482" s="10">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41550.922974537039</v>
      </c>
      <c r="T1483" s="10">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41136.85805555556</v>
      </c>
      <c r="T1484" s="10">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42548.192997685182</v>
      </c>
      <c r="T1485" s="10">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str">
        <f t="shared" si="139"/>
        <v>No Backers</v>
      </c>
      <c r="Q1486" t="str">
        <f t="shared" si="140"/>
        <v>publishing</v>
      </c>
      <c r="R1486" t="str">
        <f t="shared" si="141"/>
        <v>fiction</v>
      </c>
      <c r="S1486" s="10">
        <f t="shared" si="142"/>
        <v>41053.200960648144</v>
      </c>
      <c r="T1486" s="10">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42130.795983796299</v>
      </c>
      <c r="T1487" s="10">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42032.168530092589</v>
      </c>
      <c r="T1488" s="10">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str">
        <f t="shared" si="139"/>
        <v>No Backers</v>
      </c>
      <c r="Q1489" t="str">
        <f t="shared" si="140"/>
        <v>publishing</v>
      </c>
      <c r="R1489" t="str">
        <f t="shared" si="141"/>
        <v>fiction</v>
      </c>
      <c r="S1489" s="10">
        <f t="shared" si="142"/>
        <v>42554.917488425926</v>
      </c>
      <c r="T1489" s="10">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41614.563194444447</v>
      </c>
      <c r="T1490" s="10">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str">
        <f t="shared" si="139"/>
        <v>No Backers</v>
      </c>
      <c r="Q1491" t="str">
        <f t="shared" si="140"/>
        <v>publishing</v>
      </c>
      <c r="R1491" t="str">
        <f t="shared" si="141"/>
        <v>fiction</v>
      </c>
      <c r="S1491" s="10">
        <f t="shared" si="142"/>
        <v>41198.611712962964</v>
      </c>
      <c r="T1491" s="10">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41991.713460648149</v>
      </c>
      <c r="T1493" s="10">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40682.884791666671</v>
      </c>
      <c r="T1494" s="10">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str">
        <f t="shared" si="139"/>
        <v>No Backers</v>
      </c>
      <c r="Q1495" t="str">
        <f t="shared" si="140"/>
        <v>publishing</v>
      </c>
      <c r="R1495" t="str">
        <f t="shared" si="141"/>
        <v>fiction</v>
      </c>
      <c r="S1495" s="10">
        <f t="shared" si="142"/>
        <v>41411.866608796299</v>
      </c>
      <c r="T1495" s="10">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42067.722372685181</v>
      </c>
      <c r="T1496" s="10">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str">
        <f t="shared" si="139"/>
        <v>No Backers</v>
      </c>
      <c r="Q1497" t="str">
        <f t="shared" si="140"/>
        <v>publishing</v>
      </c>
      <c r="R1497" t="str">
        <f t="shared" si="141"/>
        <v>fiction</v>
      </c>
      <c r="S1497" s="10">
        <f t="shared" si="142"/>
        <v>40752.789710648147</v>
      </c>
      <c r="T1497" s="10">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str">
        <f t="shared" si="139"/>
        <v>No Backers</v>
      </c>
      <c r="Q1498" t="str">
        <f t="shared" si="140"/>
        <v>publishing</v>
      </c>
      <c r="R1498" t="str">
        <f t="shared" si="141"/>
        <v>fiction</v>
      </c>
      <c r="S1498" s="10">
        <f t="shared" si="142"/>
        <v>41838.475219907406</v>
      </c>
      <c r="T1498" s="10">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41444.64261574074</v>
      </c>
      <c r="T1499" s="10">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41840.983541666668</v>
      </c>
      <c r="T1500" s="10">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42527.007326388892</v>
      </c>
      <c r="T1501" s="10">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41365.904594907406</v>
      </c>
      <c r="T1502" s="10">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42163.583599537036</v>
      </c>
      <c r="T1503" s="10">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41772.657685185186</v>
      </c>
      <c r="T1506" s="10">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41814.785925925928</v>
      </c>
      <c r="T1508" s="10">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42741.684479166666</v>
      </c>
      <c r="T1514" s="10">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41806.637337962966</v>
      </c>
      <c r="T1515" s="10">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42234.597685185188</v>
      </c>
      <c r="T1516" s="10">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42415.253437499996</v>
      </c>
      <c r="T1517" s="10">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42493.167719907404</v>
      </c>
      <c r="T1523" s="10">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41899.830312500002</v>
      </c>
      <c r="T1524" s="10">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42756.501041666663</v>
      </c>
      <c r="T1526" s="10">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42570.702986111108</v>
      </c>
      <c r="T1527" s="10">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42339.276006944448</v>
      </c>
      <c r="T1528" s="10">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42736.732893518521</v>
      </c>
      <c r="T1530" s="10">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42275.767303240747</v>
      </c>
      <c r="T1532" s="10">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42391.475289351853</v>
      </c>
      <c r="T1534" s="10">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42443.00204861111</v>
      </c>
      <c r="T1535" s="10">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42221.67432870371</v>
      </c>
      <c r="T1536" s="10">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42484.829062500001</v>
      </c>
      <c r="T1537" s="10">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42213.802199074074</v>
      </c>
      <c r="T1538" s="10">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IFERROR(E1539/L1539,"No Backers")</f>
        <v>96.375</v>
      </c>
      <c r="Q1539" t="str">
        <f t="shared" ref="Q1539:Q1602" si="146">MID(N1539,1,FIND("/",N1539,1)-1)</f>
        <v>photography</v>
      </c>
      <c r="R1539" t="str">
        <f t="shared" ref="R1539:R1602" si="147">MID(N1539,FIND("/",N1539,1)+1,LEN(N1539))</f>
        <v>photobooks</v>
      </c>
      <c r="S1539" s="10">
        <f t="shared" ref="S1539:S1602" si="148">(((J1539/60)/60)/24)+DATE(1970,1,1)</f>
        <v>42552.315127314811</v>
      </c>
      <c r="T1539" s="10">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42705.919201388882</v>
      </c>
      <c r="T1541" s="10">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41939.00712962963</v>
      </c>
      <c r="T1542" s="10">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41974.712245370371</v>
      </c>
      <c r="T1543" s="10">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42170.996527777781</v>
      </c>
      <c r="T1544" s="10">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41935.509652777779</v>
      </c>
      <c r="T1545" s="10">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str">
        <f t="shared" si="145"/>
        <v>No Backers</v>
      </c>
      <c r="Q1546" t="str">
        <f t="shared" si="146"/>
        <v>photography</v>
      </c>
      <c r="R1546" t="str">
        <f t="shared" si="147"/>
        <v>nature</v>
      </c>
      <c r="S1546" s="10">
        <f t="shared" si="148"/>
        <v>42053.051203703704</v>
      </c>
      <c r="T1546" s="10">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42031.884652777779</v>
      </c>
      <c r="T1547" s="10">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41839.212951388887</v>
      </c>
      <c r="T1548" s="10">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str">
        <f t="shared" si="145"/>
        <v>No Backers</v>
      </c>
      <c r="Q1549" t="str">
        <f t="shared" si="146"/>
        <v>photography</v>
      </c>
      <c r="R1549" t="str">
        <f t="shared" si="147"/>
        <v>nature</v>
      </c>
      <c r="S1549" s="10">
        <f t="shared" si="148"/>
        <v>42782.426875000005</v>
      </c>
      <c r="T1549" s="10">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42286.88217592593</v>
      </c>
      <c r="T1550" s="10">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42281.136099537034</v>
      </c>
      <c r="T1551" s="10">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42472.449467592596</v>
      </c>
      <c r="T1552" s="10">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str">
        <f t="shared" si="145"/>
        <v>No Backers</v>
      </c>
      <c r="Q1553" t="str">
        <f t="shared" si="146"/>
        <v>photography</v>
      </c>
      <c r="R1553" t="str">
        <f t="shared" si="147"/>
        <v>nature</v>
      </c>
      <c r="S1553" s="10">
        <f t="shared" si="148"/>
        <v>42121.824525462958</v>
      </c>
      <c r="T1553" s="10">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41892.688750000001</v>
      </c>
      <c r="T1554" s="10">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str">
        <f t="shared" si="145"/>
        <v>No Backers</v>
      </c>
      <c r="Q1555" t="str">
        <f t="shared" si="146"/>
        <v>photography</v>
      </c>
      <c r="R1555" t="str">
        <f t="shared" si="147"/>
        <v>nature</v>
      </c>
      <c r="S1555" s="10">
        <f t="shared" si="148"/>
        <v>42219.282951388886</v>
      </c>
      <c r="T1555" s="10">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str">
        <f t="shared" si="145"/>
        <v>No Backers</v>
      </c>
      <c r="Q1556" t="str">
        <f t="shared" si="146"/>
        <v>photography</v>
      </c>
      <c r="R1556" t="str">
        <f t="shared" si="147"/>
        <v>nature</v>
      </c>
      <c r="S1556" s="10">
        <f t="shared" si="148"/>
        <v>42188.252199074079</v>
      </c>
      <c r="T1556" s="10">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str">
        <f t="shared" si="145"/>
        <v>No Backers</v>
      </c>
      <c r="Q1557" t="str">
        <f t="shared" si="146"/>
        <v>photography</v>
      </c>
      <c r="R1557" t="str">
        <f t="shared" si="147"/>
        <v>nature</v>
      </c>
      <c r="S1557" s="10">
        <f t="shared" si="148"/>
        <v>42241.613796296297</v>
      </c>
      <c r="T1557" s="10">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42525.153055555551</v>
      </c>
      <c r="T1558" s="10">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41871.65315972222</v>
      </c>
      <c r="T1559" s="10">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42185.397673611107</v>
      </c>
      <c r="T1560" s="10">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42108.05322916666</v>
      </c>
      <c r="T1561" s="10">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41936.020752314813</v>
      </c>
      <c r="T1562" s="10">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41555.041701388887</v>
      </c>
      <c r="T1563" s="10">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str">
        <f t="shared" si="145"/>
        <v>No Backers</v>
      </c>
      <c r="Q1564" t="str">
        <f t="shared" si="146"/>
        <v>publishing</v>
      </c>
      <c r="R1564" t="str">
        <f t="shared" si="147"/>
        <v>art books</v>
      </c>
      <c r="S1564" s="10">
        <f t="shared" si="148"/>
        <v>40079.566157407404</v>
      </c>
      <c r="T1564" s="10">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41652.742488425924</v>
      </c>
      <c r="T1565" s="10">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42121.367002314815</v>
      </c>
      <c r="T1566" s="10">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40672.729872685188</v>
      </c>
      <c r="T1567" s="10">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42549.916712962964</v>
      </c>
      <c r="T1568" s="10">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41671.936863425923</v>
      </c>
      <c r="T1569" s="10">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41962.062326388885</v>
      </c>
      <c r="T1570" s="10">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str">
        <f t="shared" si="145"/>
        <v>No Backers</v>
      </c>
      <c r="Q1571" t="str">
        <f t="shared" si="146"/>
        <v>publishing</v>
      </c>
      <c r="R1571" t="str">
        <f t="shared" si="147"/>
        <v>art books</v>
      </c>
      <c r="S1571" s="10">
        <f t="shared" si="148"/>
        <v>41389.679560185185</v>
      </c>
      <c r="T1571" s="10">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42438.813449074078</v>
      </c>
      <c r="T1572" s="10">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42144.769479166673</v>
      </c>
      <c r="T1573" s="10">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42404.033090277779</v>
      </c>
      <c r="T1574" s="10">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42786.000023148154</v>
      </c>
      <c r="T1575" s="10">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42017.927418981482</v>
      </c>
      <c r="T1576" s="10">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41799.524259259262</v>
      </c>
      <c r="T1577" s="10">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42140.879259259258</v>
      </c>
      <c r="T1578" s="10">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41054.847777777781</v>
      </c>
      <c r="T1579" s="10">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40399.065868055557</v>
      </c>
      <c r="T1580" s="10">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41481.996423611112</v>
      </c>
      <c r="T1581" s="10">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str">
        <f t="shared" si="145"/>
        <v>No Backers</v>
      </c>
      <c r="Q1582" t="str">
        <f t="shared" si="146"/>
        <v>publishing</v>
      </c>
      <c r="R1582" t="str">
        <f t="shared" si="147"/>
        <v>art books</v>
      </c>
      <c r="S1582" s="10">
        <f t="shared" si="148"/>
        <v>40990.050069444449</v>
      </c>
      <c r="T1582" s="10">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42325.448958333334</v>
      </c>
      <c r="T1583" s="10">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42246.789965277778</v>
      </c>
      <c r="T1584" s="10">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41877.904988425929</v>
      </c>
      <c r="T1585" s="10">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str">
        <f t="shared" si="145"/>
        <v>No Backers</v>
      </c>
      <c r="Q1586" t="str">
        <f t="shared" si="146"/>
        <v>photography</v>
      </c>
      <c r="R1586" t="str">
        <f t="shared" si="147"/>
        <v>places</v>
      </c>
      <c r="S1586" s="10">
        <f t="shared" si="148"/>
        <v>41779.649317129632</v>
      </c>
      <c r="T1586" s="10">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42707.895462962959</v>
      </c>
      <c r="T1587" s="10">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str">
        <f t="shared" si="145"/>
        <v>No Backers</v>
      </c>
      <c r="Q1588" t="str">
        <f t="shared" si="146"/>
        <v>photography</v>
      </c>
      <c r="R1588" t="str">
        <f t="shared" si="147"/>
        <v>places</v>
      </c>
      <c r="S1588" s="10">
        <f t="shared" si="148"/>
        <v>42069.104421296302</v>
      </c>
      <c r="T1588" s="10">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41956.950983796298</v>
      </c>
      <c r="T1589" s="10">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str">
        <f t="shared" si="145"/>
        <v>No Backers</v>
      </c>
      <c r="Q1590" t="str">
        <f t="shared" si="146"/>
        <v>photography</v>
      </c>
      <c r="R1590" t="str">
        <f t="shared" si="147"/>
        <v>places</v>
      </c>
      <c r="S1590" s="10">
        <f t="shared" si="148"/>
        <v>42005.24998842593</v>
      </c>
      <c r="T1590" s="10">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str">
        <f t="shared" si="145"/>
        <v>No Backers</v>
      </c>
      <c r="Q1591" t="str">
        <f t="shared" si="146"/>
        <v>photography</v>
      </c>
      <c r="R1591" t="str">
        <f t="shared" si="147"/>
        <v>places</v>
      </c>
      <c r="S1591" s="10">
        <f t="shared" si="148"/>
        <v>42256.984791666662</v>
      </c>
      <c r="T1591" s="10">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42240.857222222221</v>
      </c>
      <c r="T1592" s="10">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42433.726168981477</v>
      </c>
      <c r="T1593" s="10">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str">
        <f t="shared" si="145"/>
        <v>No Backers</v>
      </c>
      <c r="Q1594" t="str">
        <f t="shared" si="146"/>
        <v>photography</v>
      </c>
      <c r="R1594" t="str">
        <f t="shared" si="147"/>
        <v>places</v>
      </c>
      <c r="S1594" s="10">
        <f t="shared" si="148"/>
        <v>42046.072743055556</v>
      </c>
      <c r="T1594" s="10">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42033.845543981486</v>
      </c>
      <c r="T1595" s="10">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42445.712754629625</v>
      </c>
      <c r="T1596" s="10">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41780.050092592595</v>
      </c>
      <c r="T1597" s="10">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41941.430196759262</v>
      </c>
      <c r="T1598" s="10">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str">
        <f t="shared" si="145"/>
        <v>No Backers</v>
      </c>
      <c r="Q1599" t="str">
        <f t="shared" si="146"/>
        <v>photography</v>
      </c>
      <c r="R1599" t="str">
        <f t="shared" si="147"/>
        <v>places</v>
      </c>
      <c r="S1599" s="10">
        <f t="shared" si="148"/>
        <v>42603.354131944448</v>
      </c>
      <c r="T1599" s="10">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42151.667337962965</v>
      </c>
      <c r="T1600" s="10">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str">
        <f t="shared" si="145"/>
        <v>No Backers</v>
      </c>
      <c r="Q1601" t="str">
        <f t="shared" si="146"/>
        <v>photography</v>
      </c>
      <c r="R1601" t="str">
        <f t="shared" si="147"/>
        <v>places</v>
      </c>
      <c r="S1601" s="10">
        <f t="shared" si="148"/>
        <v>42438.53907407407</v>
      </c>
      <c r="T1601" s="10">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0">
        <f t="shared" si="148"/>
        <v>41791.057314814818</v>
      </c>
      <c r="T1602" s="10">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IFERROR(E1603/L1603,"No Backers")</f>
        <v>48.325535714285714</v>
      </c>
      <c r="Q1603" t="str">
        <f t="shared" ref="Q1603:Q1666" si="152">MID(N1603,1,FIND("/",N1603,1)-1)</f>
        <v>music</v>
      </c>
      <c r="R1603" t="str">
        <f t="shared" ref="R1603:R1666" si="153">MID(N1603,FIND("/",N1603,1)+1,LEN(N1603))</f>
        <v>rock</v>
      </c>
      <c r="S1603" s="10">
        <f t="shared" ref="S1603:S1666" si="154">(((J1603/60)/60)/24)+DATE(1970,1,1)</f>
        <v>40638.092974537038</v>
      </c>
      <c r="T1603" s="10">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40747.012881944444</v>
      </c>
      <c r="T1607" s="10">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41228.924884259257</v>
      </c>
      <c r="T1612" s="10">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41876.18618055556</v>
      </c>
      <c r="T1621" s="10">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41243.367303240739</v>
      </c>
      <c r="T1626" s="10">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41135.699687500004</v>
      </c>
      <c r="T1627" s="10">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41774.737060185187</v>
      </c>
      <c r="T1630" s="10">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40939.837673611109</v>
      </c>
      <c r="T1632" s="10">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41164.859502314815</v>
      </c>
      <c r="T1633" s="10">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40896.883750000001</v>
      </c>
      <c r="T1635" s="10">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42502.868761574078</v>
      </c>
      <c r="T1637" s="10">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40122.751620370371</v>
      </c>
      <c r="T1639" s="10">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40941.652372685188</v>
      </c>
      <c r="T1641" s="10">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40379.23096064815</v>
      </c>
      <c r="T1642" s="10">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41962.596574074079</v>
      </c>
      <c r="T1643" s="10">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40688.024618055555</v>
      </c>
      <c r="T1644" s="10">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41146.824212962965</v>
      </c>
      <c r="T1645" s="10">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41175.05972222222</v>
      </c>
      <c r="T1646" s="10">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41833.450266203705</v>
      </c>
      <c r="T1648" s="10">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41039.409456018519</v>
      </c>
      <c r="T1649" s="10">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41526.435613425929</v>
      </c>
      <c r="T1652" s="10">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40625.900694444441</v>
      </c>
      <c r="T1653" s="10">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40626.834444444445</v>
      </c>
      <c r="T1655" s="10">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40987.890740740739</v>
      </c>
      <c r="T1656" s="10">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40974.791898148149</v>
      </c>
      <c r="T1657" s="10">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41223.22184027778</v>
      </c>
      <c r="T1660" s="10">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41596.913437499999</v>
      </c>
      <c r="T1661" s="10">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42343.998043981483</v>
      </c>
      <c r="T1663" s="10">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42006.02207175926</v>
      </c>
      <c r="T1665" s="10">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0">
        <f t="shared" si="154"/>
        <v>40939.761782407404</v>
      </c>
      <c r="T1666" s="10">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IFERROR(E1667/L1667,"No Backers")</f>
        <v>44.956989247311824</v>
      </c>
      <c r="Q1667" t="str">
        <f t="shared" ref="Q1667:Q1730" si="158">MID(N1667,1,FIND("/",N1667,1)-1)</f>
        <v>music</v>
      </c>
      <c r="R1667" t="str">
        <f t="shared" ref="R1667:R1730" si="159">MID(N1667,FIND("/",N1667,1)+1,LEN(N1667))</f>
        <v>pop</v>
      </c>
      <c r="S1667" s="10">
        <f t="shared" ref="S1667:S1730" si="160">(((J1667/60)/60)/24)+DATE(1970,1,1)</f>
        <v>40564.649456018517</v>
      </c>
      <c r="T1667" s="10">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42461.885138888887</v>
      </c>
      <c r="T1671" s="10">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40313.930543981485</v>
      </c>
      <c r="T1672" s="10">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42039.878379629634</v>
      </c>
      <c r="T1675" s="10">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42569.605393518519</v>
      </c>
      <c r="T1676" s="10">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40723.068807870368</v>
      </c>
      <c r="T1681" s="10">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41802.757719907408</v>
      </c>
      <c r="T1682" s="10">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str">
        <f t="shared" si="157"/>
        <v>No Backers</v>
      </c>
      <c r="Q1684" t="str">
        <f t="shared" si="158"/>
        <v>music</v>
      </c>
      <c r="R1684" t="str">
        <f t="shared" si="159"/>
        <v>faith</v>
      </c>
      <c r="S1684" s="10">
        <f t="shared" si="160"/>
        <v>42779.21365740741</v>
      </c>
      <c r="T1684" s="10">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42808.781689814816</v>
      </c>
      <c r="T1685" s="10">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42783.815289351856</v>
      </c>
      <c r="T1686" s="10">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42788.2502662037</v>
      </c>
      <c r="T1687" s="10">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42792.843969907408</v>
      </c>
      <c r="T1688" s="10">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42802.046817129631</v>
      </c>
      <c r="T1689" s="10">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42804.534652777773</v>
      </c>
      <c r="T1690" s="10">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42780.942476851851</v>
      </c>
      <c r="T1691" s="10">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42801.43104166667</v>
      </c>
      <c r="T1692" s="10">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42795.701481481476</v>
      </c>
      <c r="T1693" s="10">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42788.151238425926</v>
      </c>
      <c r="T1694" s="10">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42803.920277777783</v>
      </c>
      <c r="T1695" s="10">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42791.669837962967</v>
      </c>
      <c r="T1696" s="10">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42801.031412037039</v>
      </c>
      <c r="T1697" s="10">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str">
        <f t="shared" si="157"/>
        <v>No Backers</v>
      </c>
      <c r="Q1698" t="str">
        <f t="shared" si="158"/>
        <v>music</v>
      </c>
      <c r="R1698" t="str">
        <f t="shared" si="159"/>
        <v>faith</v>
      </c>
      <c r="S1698" s="10">
        <f t="shared" si="160"/>
        <v>42796.069571759261</v>
      </c>
      <c r="T1698" s="10">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42805.032962962956</v>
      </c>
      <c r="T1699" s="10">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str">
        <f t="shared" si="157"/>
        <v>No Backers</v>
      </c>
      <c r="Q1700" t="str">
        <f t="shared" si="158"/>
        <v>music</v>
      </c>
      <c r="R1700" t="str">
        <f t="shared" si="159"/>
        <v>faith</v>
      </c>
      <c r="S1700" s="10">
        <f t="shared" si="160"/>
        <v>42796.207870370374</v>
      </c>
      <c r="T1700" s="10">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42806.863946759258</v>
      </c>
      <c r="T1701" s="10">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42796.071643518517</v>
      </c>
      <c r="T1702" s="10">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41989.664409722223</v>
      </c>
      <c r="T1703" s="10">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42063.869791666672</v>
      </c>
      <c r="T1704" s="10">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42187.281678240746</v>
      </c>
      <c r="T1705" s="10">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42021.139733796299</v>
      </c>
      <c r="T1706" s="10">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str">
        <f t="shared" si="157"/>
        <v>No Backers</v>
      </c>
      <c r="Q1707" t="str">
        <f t="shared" si="158"/>
        <v>music</v>
      </c>
      <c r="R1707" t="str">
        <f t="shared" si="159"/>
        <v>faith</v>
      </c>
      <c r="S1707" s="10">
        <f t="shared" si="160"/>
        <v>42245.016736111109</v>
      </c>
      <c r="T1707" s="10">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str">
        <f t="shared" si="157"/>
        <v>No Backers</v>
      </c>
      <c r="Q1708" t="str">
        <f t="shared" si="158"/>
        <v>music</v>
      </c>
      <c r="R1708" t="str">
        <f t="shared" si="159"/>
        <v>faith</v>
      </c>
      <c r="S1708" s="10">
        <f t="shared" si="160"/>
        <v>42179.306388888886</v>
      </c>
      <c r="T1708" s="10">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42427.721006944441</v>
      </c>
      <c r="T1709" s="10">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str">
        <f t="shared" si="157"/>
        <v>No Backers</v>
      </c>
      <c r="Q1710" t="str">
        <f t="shared" si="158"/>
        <v>music</v>
      </c>
      <c r="R1710" t="str">
        <f t="shared" si="159"/>
        <v>faith</v>
      </c>
      <c r="S1710" s="10">
        <f t="shared" si="160"/>
        <v>42451.866967592592</v>
      </c>
      <c r="T1710" s="10">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41841.56381944444</v>
      </c>
      <c r="T1711" s="10">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42341.59129629629</v>
      </c>
      <c r="T1712" s="10">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41852.646226851852</v>
      </c>
      <c r="T1713" s="10">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str">
        <f t="shared" si="157"/>
        <v>No Backers</v>
      </c>
      <c r="Q1714" t="str">
        <f t="shared" si="158"/>
        <v>music</v>
      </c>
      <c r="R1714" t="str">
        <f t="shared" si="159"/>
        <v>faith</v>
      </c>
      <c r="S1714" s="10">
        <f t="shared" si="160"/>
        <v>42125.913807870369</v>
      </c>
      <c r="T1714" s="10">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41887.801064814819</v>
      </c>
      <c r="T1715" s="10">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42095.918530092589</v>
      </c>
      <c r="T1716" s="10">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42064.217418981483</v>
      </c>
      <c r="T1717" s="10">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42673.577534722222</v>
      </c>
      <c r="T1718" s="10">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42460.98192129629</v>
      </c>
      <c r="T1719" s="10">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42460.610520833332</v>
      </c>
      <c r="T1720" s="10">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41869.534618055557</v>
      </c>
      <c r="T1721" s="10">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41922.783229166671</v>
      </c>
      <c r="T1722" s="10">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str">
        <f t="shared" si="157"/>
        <v>No Backers</v>
      </c>
      <c r="Q1723" t="str">
        <f t="shared" si="158"/>
        <v>music</v>
      </c>
      <c r="R1723" t="str">
        <f t="shared" si="159"/>
        <v>faith</v>
      </c>
      <c r="S1723" s="10">
        <f t="shared" si="160"/>
        <v>42319.461377314816</v>
      </c>
      <c r="T1723" s="10">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42425.960983796293</v>
      </c>
      <c r="T1724" s="10">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42129.82540509259</v>
      </c>
      <c r="T1725" s="10">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41912.932430555556</v>
      </c>
      <c r="T1726" s="10">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41845.968159722222</v>
      </c>
      <c r="T1727" s="10">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41788.919722222221</v>
      </c>
      <c r="T1728" s="10">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42044.927974537044</v>
      </c>
      <c r="T1729" s="10">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0">
        <f t="shared" si="160"/>
        <v>42268.625856481478</v>
      </c>
      <c r="T1730" s="10">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str">
        <f t="shared" ref="P1731:P1794" si="163">IFERROR(E1731/L1731,"No Backers")</f>
        <v>No Backers</v>
      </c>
      <c r="Q1731" t="str">
        <f t="shared" ref="Q1731:Q1794" si="164">MID(N1731,1,FIND("/",N1731,1)-1)</f>
        <v>music</v>
      </c>
      <c r="R1731" t="str">
        <f t="shared" ref="R1731:R1794" si="165">MID(N1731,FIND("/",N1731,1)+1,LEN(N1731))</f>
        <v>faith</v>
      </c>
      <c r="S1731" s="10">
        <f t="shared" ref="S1731:S1794" si="166">(((J1731/60)/60)/24)+DATE(1970,1,1)</f>
        <v>42471.052152777775</v>
      </c>
      <c r="T1731" s="10">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str">
        <f t="shared" si="163"/>
        <v>No Backers</v>
      </c>
      <c r="Q1732" t="str">
        <f t="shared" si="164"/>
        <v>music</v>
      </c>
      <c r="R1732" t="str">
        <f t="shared" si="165"/>
        <v>faith</v>
      </c>
      <c r="S1732" s="10">
        <f t="shared" si="166"/>
        <v>42272.087766203709</v>
      </c>
      <c r="T1732" s="10">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str">
        <f t="shared" si="163"/>
        <v>No Backers</v>
      </c>
      <c r="Q1733" t="str">
        <f t="shared" si="164"/>
        <v>music</v>
      </c>
      <c r="R1733" t="str">
        <f t="shared" si="165"/>
        <v>faith</v>
      </c>
      <c r="S1733" s="10">
        <f t="shared" si="166"/>
        <v>42152.906851851847</v>
      </c>
      <c r="T1733" s="10">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str">
        <f t="shared" si="163"/>
        <v>No Backers</v>
      </c>
      <c r="Q1734" t="str">
        <f t="shared" si="164"/>
        <v>music</v>
      </c>
      <c r="R1734" t="str">
        <f t="shared" si="165"/>
        <v>faith</v>
      </c>
      <c r="S1734" s="10">
        <f t="shared" si="166"/>
        <v>42325.683807870373</v>
      </c>
      <c r="T1734" s="10">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str">
        <f t="shared" si="163"/>
        <v>No Backers</v>
      </c>
      <c r="Q1735" t="str">
        <f t="shared" si="164"/>
        <v>music</v>
      </c>
      <c r="R1735" t="str">
        <f t="shared" si="165"/>
        <v>faith</v>
      </c>
      <c r="S1735" s="10">
        <f t="shared" si="166"/>
        <v>42614.675625000003</v>
      </c>
      <c r="T1735" s="10">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42102.036527777775</v>
      </c>
      <c r="T1736" s="10">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42559.814178240747</v>
      </c>
      <c r="T1737" s="10">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42286.861493055556</v>
      </c>
      <c r="T1738" s="10">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42175.948981481488</v>
      </c>
      <c r="T1739" s="10">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41884.874328703707</v>
      </c>
      <c r="T1740" s="10">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42435.874212962968</v>
      </c>
      <c r="T1741" s="10">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str">
        <f t="shared" si="163"/>
        <v>No Backers</v>
      </c>
      <c r="Q1742" t="str">
        <f t="shared" si="164"/>
        <v>music</v>
      </c>
      <c r="R1742" t="str">
        <f t="shared" si="165"/>
        <v>faith</v>
      </c>
      <c r="S1742" s="10">
        <f t="shared" si="166"/>
        <v>42171.817384259266</v>
      </c>
      <c r="T1742" s="10">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42026.605057870373</v>
      </c>
      <c r="T1746" s="10">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42668.176701388889</v>
      </c>
      <c r="T1748" s="10">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42219.950729166667</v>
      </c>
      <c r="T1750" s="10">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42758.975937499999</v>
      </c>
      <c r="T1751" s="10">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42627.253263888888</v>
      </c>
      <c r="T1754" s="10">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42067.876770833333</v>
      </c>
      <c r="T1756" s="10">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42252.788900462961</v>
      </c>
      <c r="T1757" s="10">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42405.67260416667</v>
      </c>
      <c r="T1762" s="10">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42410.982002314813</v>
      </c>
      <c r="T1764" s="10">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41834.980462962965</v>
      </c>
      <c r="T1767" s="10">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str">
        <f t="shared" si="163"/>
        <v>No Backers</v>
      </c>
      <c r="Q1768" t="str">
        <f t="shared" si="164"/>
        <v>photography</v>
      </c>
      <c r="R1768" t="str">
        <f t="shared" si="165"/>
        <v>photobooks</v>
      </c>
      <c r="S1768" s="10">
        <f t="shared" si="166"/>
        <v>41855.859814814816</v>
      </c>
      <c r="T1768" s="10">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41824.658379629633</v>
      </c>
      <c r="T1769" s="10">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41849.560694444444</v>
      </c>
      <c r="T1770" s="10">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41987.818969907406</v>
      </c>
      <c r="T1771" s="10">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41891.780023148152</v>
      </c>
      <c r="T1772" s="10">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41905.979629629634</v>
      </c>
      <c r="T1773" s="10">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41766.718009259261</v>
      </c>
      <c r="T1774" s="10">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41978.760393518518</v>
      </c>
      <c r="T1775" s="10">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41930.218657407408</v>
      </c>
      <c r="T1776" s="10">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41891.976388888892</v>
      </c>
      <c r="T1777" s="10">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41905.95684027778</v>
      </c>
      <c r="T1778" s="10">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42025.357094907406</v>
      </c>
      <c r="T1779" s="10">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42045.86336805555</v>
      </c>
      <c r="T1780" s="10">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42585.691898148143</v>
      </c>
      <c r="T1781" s="10">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42493.600810185191</v>
      </c>
      <c r="T1782" s="10">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42597.617418981477</v>
      </c>
      <c r="T1783" s="10">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42115.949976851851</v>
      </c>
      <c r="T1785" s="10">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42003.655555555553</v>
      </c>
      <c r="T1786" s="10">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41897.134895833333</v>
      </c>
      <c r="T1787" s="10">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41958.550659722227</v>
      </c>
      <c r="T1788" s="10">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42068.65552083333</v>
      </c>
      <c r="T1789" s="10">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41913.94840277778</v>
      </c>
      <c r="T1790" s="10">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41956.250034722223</v>
      </c>
      <c r="T1791" s="10">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42010.674513888895</v>
      </c>
      <c r="T1792" s="10">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41973.740335648152</v>
      </c>
      <c r="T1793" s="10">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0">
        <f t="shared" si="166"/>
        <v>42189.031041666662</v>
      </c>
      <c r="T1794" s="10">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IFERROR(E1795/L1795,"No Backers")</f>
        <v>20</v>
      </c>
      <c r="Q1795" t="str">
        <f t="shared" ref="Q1795:Q1858" si="170">MID(N1795,1,FIND("/",N1795,1)-1)</f>
        <v>photography</v>
      </c>
      <c r="R1795" t="str">
        <f t="shared" ref="R1795:R1858" si="171">MID(N1795,FIND("/",N1795,1)+1,LEN(N1795))</f>
        <v>photobooks</v>
      </c>
      <c r="S1795" s="10">
        <f t="shared" ref="S1795:S1858" si="172">(((J1795/60)/60)/24)+DATE(1970,1,1)</f>
        <v>41940.89166666667</v>
      </c>
      <c r="T1795" s="10">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42628.288668981477</v>
      </c>
      <c r="T1797" s="10">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42515.439421296294</v>
      </c>
      <c r="T1798" s="10">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42689.56931712963</v>
      </c>
      <c r="T1799" s="10">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42344.32677083333</v>
      </c>
      <c r="T1800" s="10">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41934.842685185184</v>
      </c>
      <c r="T1801" s="10">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42623.606134259258</v>
      </c>
      <c r="T1802" s="10">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42018.071550925932</v>
      </c>
      <c r="T1805" s="10">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42247.803912037038</v>
      </c>
      <c r="T1807" s="10">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41877.638298611113</v>
      </c>
      <c r="T1808" s="10">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41880.068437499998</v>
      </c>
      <c r="T1809" s="10">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42742.680902777778</v>
      </c>
      <c r="T1810" s="10">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42029.907858796301</v>
      </c>
      <c r="T1811" s="10">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41860.91002314815</v>
      </c>
      <c r="T1812" s="10">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41876.433680555558</v>
      </c>
      <c r="T1813" s="10">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42524.318703703699</v>
      </c>
      <c r="T1814" s="10">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str">
        <f t="shared" si="169"/>
        <v>No Backers</v>
      </c>
      <c r="Q1815" t="str">
        <f t="shared" si="170"/>
        <v>photography</v>
      </c>
      <c r="R1815" t="str">
        <f t="shared" si="171"/>
        <v>photobooks</v>
      </c>
      <c r="S1815" s="10">
        <f t="shared" si="172"/>
        <v>41829.889027777775</v>
      </c>
      <c r="T1815" s="10">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42033.314074074078</v>
      </c>
      <c r="T1816" s="10">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str">
        <f t="shared" si="169"/>
        <v>No Backers</v>
      </c>
      <c r="Q1817" t="str">
        <f t="shared" si="170"/>
        <v>photography</v>
      </c>
      <c r="R1817" t="str">
        <f t="shared" si="171"/>
        <v>photobooks</v>
      </c>
      <c r="S1817" s="10">
        <f t="shared" si="172"/>
        <v>42172.906678240746</v>
      </c>
      <c r="T1817" s="10">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42548.876192129625</v>
      </c>
      <c r="T1818" s="10">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42705.662118055552</v>
      </c>
      <c r="T1819" s="10">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str">
        <f t="shared" si="169"/>
        <v>No Backers</v>
      </c>
      <c r="Q1820" t="str">
        <f t="shared" si="170"/>
        <v>photography</v>
      </c>
      <c r="R1820" t="str">
        <f t="shared" si="171"/>
        <v>photobooks</v>
      </c>
      <c r="S1820" s="10">
        <f t="shared" si="172"/>
        <v>42067.234375</v>
      </c>
      <c r="T1820" s="10">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41820.752268518518</v>
      </c>
      <c r="T1821" s="10">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42065.084375000006</v>
      </c>
      <c r="T1822" s="10">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40926.319062499999</v>
      </c>
      <c r="T1823" s="10">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41634.797013888885</v>
      </c>
      <c r="T1824" s="10">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41443.83452546296</v>
      </c>
      <c r="T1827" s="10">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41736.899652777778</v>
      </c>
      <c r="T1830" s="10">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41664.684108796297</v>
      </c>
      <c r="T1832" s="10">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41303.044016203705</v>
      </c>
      <c r="T1835" s="10">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42430.702210648145</v>
      </c>
      <c r="T1837" s="10">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41305.809363425928</v>
      </c>
      <c r="T1838" s="10">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40926.047858796301</v>
      </c>
      <c r="T1839" s="10">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40788.786539351851</v>
      </c>
      <c r="T1840" s="10">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42614.722013888888</v>
      </c>
      <c r="T1841" s="10">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41382.096180555556</v>
      </c>
      <c r="T1842" s="10">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41745.84542824074</v>
      </c>
      <c r="T1843" s="10">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42031.631724537037</v>
      </c>
      <c r="T1844" s="10">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40564.994837962964</v>
      </c>
      <c r="T1845" s="10">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40666.973541666666</v>
      </c>
      <c r="T1846" s="10">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42523.333310185189</v>
      </c>
      <c r="T1847" s="10">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41228.650196759263</v>
      </c>
      <c r="T1848" s="10">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40691.788055555553</v>
      </c>
      <c r="T1850" s="10">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41800.959490740745</v>
      </c>
      <c r="T1852" s="10">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41827.906689814816</v>
      </c>
      <c r="T1853" s="10">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42081.77143518519</v>
      </c>
      <c r="T1854" s="10">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41388.021261574075</v>
      </c>
      <c r="T1856" s="10">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41817.854999999996</v>
      </c>
      <c r="T1858" s="10">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IFERROR(E1859/L1859,"No Backers")</f>
        <v>136.36363636363637</v>
      </c>
      <c r="Q1859" t="str">
        <f t="shared" ref="Q1859:Q1922" si="176">MID(N1859,1,FIND("/",N1859,1)-1)</f>
        <v>music</v>
      </c>
      <c r="R1859" t="str">
        <f t="shared" ref="R1859:R1922" si="177">MID(N1859,FIND("/",N1859,1)+1,LEN(N1859))</f>
        <v>rock</v>
      </c>
      <c r="S1859" s="10">
        <f t="shared" ref="S1859:S1922" si="178">(((J1859/60)/60)/24)+DATE(1970,1,1)</f>
        <v>41864.76866898148</v>
      </c>
      <c r="T1859" s="10">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str">
        <f t="shared" si="175"/>
        <v>No Backers</v>
      </c>
      <c r="Q1863" t="str">
        <f t="shared" si="176"/>
        <v>games</v>
      </c>
      <c r="R1863" t="str">
        <f t="shared" si="177"/>
        <v>mobile games</v>
      </c>
      <c r="S1863" s="10">
        <f t="shared" si="178"/>
        <v>42000.300243055557</v>
      </c>
      <c r="T1863" s="10">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42755.492754629624</v>
      </c>
      <c r="T1864" s="10">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41772.797280092593</v>
      </c>
      <c r="T1865" s="10">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41733.716435185182</v>
      </c>
      <c r="T1866" s="10">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42645.367442129631</v>
      </c>
      <c r="T1867" s="10">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42742.246493055558</v>
      </c>
      <c r="T1868" s="10">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42649.924907407403</v>
      </c>
      <c r="T1869" s="10">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42328.779224537036</v>
      </c>
      <c r="T1870" s="10">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str">
        <f t="shared" si="175"/>
        <v>No Backers</v>
      </c>
      <c r="Q1871" t="str">
        <f t="shared" si="176"/>
        <v>games</v>
      </c>
      <c r="R1871" t="str">
        <f t="shared" si="177"/>
        <v>mobile games</v>
      </c>
      <c r="S1871" s="10">
        <f t="shared" si="178"/>
        <v>42709.002881944441</v>
      </c>
      <c r="T1871" s="10">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41923.783576388887</v>
      </c>
      <c r="T1873" s="10">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42155.129652777774</v>
      </c>
      <c r="T1874" s="10">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42164.615856481483</v>
      </c>
      <c r="T1875" s="10">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42529.969131944439</v>
      </c>
      <c r="T1876" s="10">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42528.899398148147</v>
      </c>
      <c r="T1877" s="10">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str">
        <f t="shared" si="175"/>
        <v>No Backers</v>
      </c>
      <c r="Q1878" t="str">
        <f t="shared" si="176"/>
        <v>games</v>
      </c>
      <c r="R1878" t="str">
        <f t="shared" si="177"/>
        <v>mobile games</v>
      </c>
      <c r="S1878" s="10">
        <f t="shared" si="178"/>
        <v>41776.284780092588</v>
      </c>
      <c r="T1878" s="10">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str">
        <f t="shared" si="175"/>
        <v>No Backers</v>
      </c>
      <c r="Q1879" t="str">
        <f t="shared" si="176"/>
        <v>games</v>
      </c>
      <c r="R1879" t="str">
        <f t="shared" si="177"/>
        <v>mobile games</v>
      </c>
      <c r="S1879" s="10">
        <f t="shared" si="178"/>
        <v>42035.029224537036</v>
      </c>
      <c r="T1879" s="10">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str">
        <f t="shared" si="175"/>
        <v>No Backers</v>
      </c>
      <c r="Q1880" t="str">
        <f t="shared" si="176"/>
        <v>games</v>
      </c>
      <c r="R1880" t="str">
        <f t="shared" si="177"/>
        <v>mobile games</v>
      </c>
      <c r="S1880" s="10">
        <f t="shared" si="178"/>
        <v>41773.008738425924</v>
      </c>
      <c r="T1880" s="10">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42413.649641203709</v>
      </c>
      <c r="T1881" s="10">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42430.566898148143</v>
      </c>
      <c r="T1882" s="10">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42043.152650462958</v>
      </c>
      <c r="T1883" s="10">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40977.948009259257</v>
      </c>
      <c r="T1885" s="10">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41205.198321759257</v>
      </c>
      <c r="T1886" s="10">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40299.239953703705</v>
      </c>
      <c r="T1890" s="10">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41228.786203703705</v>
      </c>
      <c r="T1892" s="10">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40671.637511574074</v>
      </c>
      <c r="T1894" s="10">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40920.904895833337</v>
      </c>
      <c r="T1896" s="10">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42366.192974537036</v>
      </c>
      <c r="T1900" s="10">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42058.941736111112</v>
      </c>
      <c r="T1901" s="10">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41160.871886574074</v>
      </c>
      <c r="T1902" s="10">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42116.54315972222</v>
      </c>
      <c r="T1903" s="10">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42037.789895833332</v>
      </c>
      <c r="T1904" s="10">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42702.770729166667</v>
      </c>
      <c r="T1905" s="10">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42326.685428240744</v>
      </c>
      <c r="T1906" s="10">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41859.925856481481</v>
      </c>
      <c r="T1907" s="10">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42514.671099537038</v>
      </c>
      <c r="T1908" s="10">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41767.587094907409</v>
      </c>
      <c r="T1909" s="10">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42703.917824074073</v>
      </c>
      <c r="T1910" s="10">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42264.963159722218</v>
      </c>
      <c r="T1912" s="10">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41830.033958333333</v>
      </c>
      <c r="T1913" s="10">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42129.226388888885</v>
      </c>
      <c r="T1914" s="10">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41890.511319444442</v>
      </c>
      <c r="T1915" s="10">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41929.174456018518</v>
      </c>
      <c r="T1916" s="10">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41864.04886574074</v>
      </c>
      <c r="T1917" s="10">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42656.717303240745</v>
      </c>
      <c r="T1918" s="10">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42746.270057870366</v>
      </c>
      <c r="T1919" s="10">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41828.789942129632</v>
      </c>
      <c r="T1920" s="10">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42113.875567129624</v>
      </c>
      <c r="T1921" s="10">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0">
        <f t="shared" si="178"/>
        <v>42270.875706018516</v>
      </c>
      <c r="T1922" s="10">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IFERROR(E1923/L1923,"No Backers")</f>
        <v>54</v>
      </c>
      <c r="Q1923" t="str">
        <f t="shared" ref="Q1923:Q1986" si="182">MID(N1923,1,FIND("/",N1923,1)-1)</f>
        <v>music</v>
      </c>
      <c r="R1923" t="str">
        <f t="shared" ref="R1923:R1986" si="183">MID(N1923,FIND("/",N1923,1)+1,LEN(N1923))</f>
        <v>indie rock</v>
      </c>
      <c r="S1923" s="10">
        <f t="shared" ref="S1923:S1986" si="184">(((J1923/60)/60)/24)+DATE(1970,1,1)</f>
        <v>41074.221562500003</v>
      </c>
      <c r="T1923" s="10">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40772.848749999997</v>
      </c>
      <c r="T1925" s="10">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40456.954351851848</v>
      </c>
      <c r="T1928" s="10">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40687.021597222221</v>
      </c>
      <c r="T1931" s="10">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41879.130868055552</v>
      </c>
      <c r="T1935" s="10">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40865.867141203707</v>
      </c>
      <c r="T1936" s="10">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41773.932534722226</v>
      </c>
      <c r="T1937" s="10">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41059.118993055556</v>
      </c>
      <c r="T1939" s="10">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41426.259618055556</v>
      </c>
      <c r="T1940" s="10">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41313.985046296293</v>
      </c>
      <c r="T1941" s="10">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41730.584374999999</v>
      </c>
      <c r="T1946" s="10">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42157.251828703709</v>
      </c>
      <c r="T1947" s="10">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41800.423043981478</v>
      </c>
      <c r="T1951" s="10">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41526.60665509259</v>
      </c>
      <c r="T1954" s="10">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40941.199826388889</v>
      </c>
      <c r="T1955" s="10">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42394.580740740741</v>
      </c>
      <c r="T1956" s="10">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42067.923668981486</v>
      </c>
      <c r="T1958" s="10">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41179.098530092589</v>
      </c>
      <c r="T1959" s="10">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41871.845601851855</v>
      </c>
      <c r="T1961" s="10">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41964.362743055557</v>
      </c>
      <c r="T1962" s="10">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41148.194641203707</v>
      </c>
      <c r="T1963" s="10">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41742.780509259261</v>
      </c>
      <c r="T1964" s="10">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42452.272824074069</v>
      </c>
      <c r="T1966" s="10">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40898.089236111111</v>
      </c>
      <c r="T1967" s="10">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41730.663530092592</v>
      </c>
      <c r="T1969" s="10">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42557.792453703703</v>
      </c>
      <c r="T1971" s="10">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41561.500706018516</v>
      </c>
      <c r="T1973" s="10">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41201.012083333335</v>
      </c>
      <c r="T1974" s="10">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42549.722962962958</v>
      </c>
      <c r="T1975" s="10">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41445.334131944444</v>
      </c>
      <c r="T1976" s="10">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41313.755219907405</v>
      </c>
      <c r="T1977" s="10">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41438.899594907409</v>
      </c>
      <c r="T1978" s="10">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42311.216898148152</v>
      </c>
      <c r="T1979" s="10">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41039.225601851853</v>
      </c>
      <c r="T1980" s="10">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42423.542384259257</v>
      </c>
      <c r="T1982" s="10">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41799.725289351853</v>
      </c>
      <c r="T1983" s="10">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str">
        <f t="shared" si="181"/>
        <v>No Backers</v>
      </c>
      <c r="Q1984" t="str">
        <f t="shared" si="182"/>
        <v>photography</v>
      </c>
      <c r="R1984" t="str">
        <f t="shared" si="183"/>
        <v>people</v>
      </c>
      <c r="S1984" s="10">
        <f t="shared" si="184"/>
        <v>42678.586655092593</v>
      </c>
      <c r="T1984" s="10">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42593.011782407411</v>
      </c>
      <c r="T1985" s="10">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0">
        <f t="shared" si="184"/>
        <v>41913.790289351848</v>
      </c>
      <c r="T1986" s="10">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IFERROR(E1987/L1987,"No Backers")</f>
        <v>12.75</v>
      </c>
      <c r="Q1987" t="str">
        <f t="shared" ref="Q1987:Q2050" si="188">MID(N1987,1,FIND("/",N1987,1)-1)</f>
        <v>photography</v>
      </c>
      <c r="R1987" t="str">
        <f t="shared" ref="R1987:R2050" si="189">MID(N1987,FIND("/",N1987,1)+1,LEN(N1987))</f>
        <v>people</v>
      </c>
      <c r="S1987" s="10">
        <f t="shared" ref="S1987:S2050" si="190">(((J1987/60)/60)/24)+DATE(1970,1,1)</f>
        <v>42555.698738425926</v>
      </c>
      <c r="T1987" s="10">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42413.433831018512</v>
      </c>
      <c r="T1988" s="10">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42034.639768518522</v>
      </c>
      <c r="T1989" s="10">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42206.763217592597</v>
      </c>
      <c r="T1990" s="10">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42685.680648148147</v>
      </c>
      <c r="T1991" s="10">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42398.195972222224</v>
      </c>
      <c r="T1992" s="10">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42167.89335648148</v>
      </c>
      <c r="T1993" s="10">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42023.143414351856</v>
      </c>
      <c r="T1994" s="10">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str">
        <f t="shared" si="187"/>
        <v>No Backers</v>
      </c>
      <c r="Q1995" t="str">
        <f t="shared" si="188"/>
        <v>photography</v>
      </c>
      <c r="R1995" t="str">
        <f t="shared" si="189"/>
        <v>people</v>
      </c>
      <c r="S1995" s="10">
        <f t="shared" si="190"/>
        <v>42329.58839120371</v>
      </c>
      <c r="T1995" s="10">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str">
        <f t="shared" si="187"/>
        <v>No Backers</v>
      </c>
      <c r="Q1996" t="str">
        <f t="shared" si="188"/>
        <v>photography</v>
      </c>
      <c r="R1996" t="str">
        <f t="shared" si="189"/>
        <v>people</v>
      </c>
      <c r="S1996" s="10">
        <f t="shared" si="190"/>
        <v>42651.006273148145</v>
      </c>
      <c r="T1996" s="10">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42181.902037037042</v>
      </c>
      <c r="T1997" s="10">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str">
        <f t="shared" si="187"/>
        <v>No Backers</v>
      </c>
      <c r="Q1998" t="str">
        <f t="shared" si="188"/>
        <v>photography</v>
      </c>
      <c r="R1998" t="str">
        <f t="shared" si="189"/>
        <v>people</v>
      </c>
      <c r="S1998" s="10">
        <f t="shared" si="190"/>
        <v>41800.819571759261</v>
      </c>
      <c r="T1998" s="10">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str">
        <f t="shared" si="187"/>
        <v>No Backers</v>
      </c>
      <c r="Q1999" t="str">
        <f t="shared" si="188"/>
        <v>photography</v>
      </c>
      <c r="R1999" t="str">
        <f t="shared" si="189"/>
        <v>people</v>
      </c>
      <c r="S1999" s="10">
        <f t="shared" si="190"/>
        <v>41847.930694444447</v>
      </c>
      <c r="T1999" s="10">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41807.118495370371</v>
      </c>
      <c r="T2000" s="10">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41926.482731481483</v>
      </c>
      <c r="T2001" s="10">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42345.951539351852</v>
      </c>
      <c r="T2002" s="10">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41535.812708333331</v>
      </c>
      <c r="T2007" s="10">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41941.500520833331</v>
      </c>
      <c r="T2008" s="10">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42661.323414351849</v>
      </c>
      <c r="T2011" s="10">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42570.996423611112</v>
      </c>
      <c r="T2012" s="10">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42347.358483796299</v>
      </c>
      <c r="T2013" s="10">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42010.822233796294</v>
      </c>
      <c r="T2014" s="10">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42499.960810185185</v>
      </c>
      <c r="T2015" s="10">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41324.214571759258</v>
      </c>
      <c r="T2016" s="10">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40765.876886574071</v>
      </c>
      <c r="T2017" s="10">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41312.88077546296</v>
      </c>
      <c r="T2018" s="10">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42605.70857638889</v>
      </c>
      <c r="T2021" s="10">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41737.097499999996</v>
      </c>
      <c r="T2022" s="10">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41861.070567129631</v>
      </c>
      <c r="T2023" s="10">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41099.966944444444</v>
      </c>
      <c r="T2026" s="10">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41704.735937500001</v>
      </c>
      <c r="T2028" s="10">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41848.021770833337</v>
      </c>
      <c r="T2031" s="10">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42076.130011574074</v>
      </c>
      <c r="T2036" s="10">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41738.864803240744</v>
      </c>
      <c r="T2038" s="10">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41578.210104166668</v>
      </c>
      <c r="T2039" s="10">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41424.27107638889</v>
      </c>
      <c r="T2040" s="10">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42675.438946759255</v>
      </c>
      <c r="T2041" s="10">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42331.708032407405</v>
      </c>
      <c r="T2044" s="10">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42661.176817129628</v>
      </c>
      <c r="T2045" s="10">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41069.088506944441</v>
      </c>
      <c r="T2047" s="10">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0">
        <f t="shared" si="190"/>
        <v>41387.651516203703</v>
      </c>
      <c r="T2050" s="10">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IFERROR(E2051/L2051,"No Backers")</f>
        <v>80.991037735849048</v>
      </c>
      <c r="Q2051" t="str">
        <f t="shared" ref="Q2051:Q2114" si="194">MID(N2051,1,FIND("/",N2051,1)-1)</f>
        <v>technology</v>
      </c>
      <c r="R2051" t="str">
        <f t="shared" ref="R2051:R2114" si="195">MID(N2051,FIND("/",N2051,1)+1,LEN(N2051))</f>
        <v>hardware</v>
      </c>
      <c r="S2051" s="10">
        <f t="shared" ref="S2051:S2114" si="196">(((J2051/60)/60)/24)+DATE(1970,1,1)</f>
        <v>41575.527349537035</v>
      </c>
      <c r="T2051" s="10">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41604.022418981483</v>
      </c>
      <c r="T2053" s="10">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42375.08394675926</v>
      </c>
      <c r="T2054" s="10">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41351.76090277778</v>
      </c>
      <c r="T2058" s="10">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42396.494583333333</v>
      </c>
      <c r="T2059" s="10">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42423.3830787037</v>
      </c>
      <c r="T2064" s="10">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42472.73265046296</v>
      </c>
      <c r="T2065" s="10">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41844.771793981483</v>
      </c>
      <c r="T2068" s="10">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42633.841608796298</v>
      </c>
      <c r="T2070" s="10">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42340.972118055557</v>
      </c>
      <c r="T2071" s="10">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42519.6565162037</v>
      </c>
      <c r="T2072" s="10">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42600.278749999998</v>
      </c>
      <c r="T2073" s="10">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42087.668032407411</v>
      </c>
      <c r="T2075" s="10">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41803.880659722221</v>
      </c>
      <c r="T2078" s="10">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42692.771493055552</v>
      </c>
      <c r="T2080" s="10">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42150.71056712963</v>
      </c>
      <c r="T2081" s="10">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42289.957175925927</v>
      </c>
      <c r="T2082" s="10">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41075.835497685184</v>
      </c>
      <c r="T2087" s="10">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40764.204375000001</v>
      </c>
      <c r="T2089" s="10">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40395.714722222219</v>
      </c>
      <c r="T2090" s="10">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41453.076319444444</v>
      </c>
      <c r="T2091" s="10">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41299.381423611114</v>
      </c>
      <c r="T2092" s="10">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41205.854537037041</v>
      </c>
      <c r="T2095" s="10">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40939.02002314815</v>
      </c>
      <c r="T2096" s="10">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40758.733483796292</v>
      </c>
      <c r="T2097" s="10">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40818.58489583333</v>
      </c>
      <c r="T2099" s="10">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42173.746342592596</v>
      </c>
      <c r="T2101" s="10">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41074.834965277776</v>
      </c>
      <c r="T2102" s="10">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40892.149467592593</v>
      </c>
      <c r="T2103" s="10">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41394.074467592596</v>
      </c>
      <c r="T2106" s="10">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41270.21497685185</v>
      </c>
      <c r="T2108" s="10">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42160.708530092597</v>
      </c>
      <c r="T2111" s="10">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40703.197048611109</v>
      </c>
      <c r="T2113" s="10">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0">
        <f t="shared" si="196"/>
        <v>41365.928159722222</v>
      </c>
      <c r="T2114" s="10">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IFERROR(E2115/L2115,"No Backers")</f>
        <v>68.598130841121488</v>
      </c>
      <c r="Q2115" t="str">
        <f t="shared" ref="Q2115:Q2178" si="200">MID(N2115,1,FIND("/",N2115,1)-1)</f>
        <v>music</v>
      </c>
      <c r="R2115" t="str">
        <f t="shared" ref="R2115:R2178" si="201">MID(N2115,FIND("/",N2115,1)+1,LEN(N2115))</f>
        <v>indie rock</v>
      </c>
      <c r="S2115" s="10">
        <f t="shared" ref="S2115:S2178" si="202">(((J2115/60)/60)/24)+DATE(1970,1,1)</f>
        <v>41870.86546296296</v>
      </c>
      <c r="T2115" s="10">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40564.081030092595</v>
      </c>
      <c r="T2117" s="10">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41136.777812500004</v>
      </c>
      <c r="T2118" s="10">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41107.130150462966</v>
      </c>
      <c r="T2121" s="10">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42716.7424537037</v>
      </c>
      <c r="T2123" s="10">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42712.300567129627</v>
      </c>
      <c r="T2124" s="10">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40198.424849537041</v>
      </c>
      <c r="T2125" s="10">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40464.028182870366</v>
      </c>
      <c r="T2126" s="10">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42191.023530092592</v>
      </c>
      <c r="T2127" s="10">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41951.973229166666</v>
      </c>
      <c r="T2128" s="10">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41843.772789351853</v>
      </c>
      <c r="T2130" s="10">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41832.086377314816</v>
      </c>
      <c r="T2132" s="10">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42167.207071759258</v>
      </c>
      <c r="T2133" s="10">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41643.487175925926</v>
      </c>
      <c r="T2134" s="10">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40619.097210648149</v>
      </c>
      <c r="T2135" s="10">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41361.886469907404</v>
      </c>
      <c r="T2136" s="10">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41156.963344907403</v>
      </c>
      <c r="T2137" s="10">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41536.509097222224</v>
      </c>
      <c r="T2138" s="10">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41948.771168981482</v>
      </c>
      <c r="T2139" s="10">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41557.013182870374</v>
      </c>
      <c r="T2140" s="10">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42647.750092592592</v>
      </c>
      <c r="T2141" s="10">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41255.833611111113</v>
      </c>
      <c r="T2142" s="10">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str">
        <f t="shared" si="199"/>
        <v>No Backers</v>
      </c>
      <c r="Q2143" t="str">
        <f t="shared" si="200"/>
        <v>games</v>
      </c>
      <c r="R2143" t="str">
        <f t="shared" si="201"/>
        <v>video games</v>
      </c>
      <c r="S2143" s="10">
        <f t="shared" si="202"/>
        <v>41927.235636574071</v>
      </c>
      <c r="T2143" s="10">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42340.701504629629</v>
      </c>
      <c r="T2144" s="10">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40332.886712962965</v>
      </c>
      <c r="T2145" s="10">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41499.546759259261</v>
      </c>
      <c r="T2146" s="10">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42397.679513888885</v>
      </c>
      <c r="T2148" s="10">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41927.295694444445</v>
      </c>
      <c r="T2149" s="10">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42066.733587962968</v>
      </c>
      <c r="T2150" s="10">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str">
        <f t="shared" si="199"/>
        <v>No Backers</v>
      </c>
      <c r="Q2151" t="str">
        <f t="shared" si="200"/>
        <v>games</v>
      </c>
      <c r="R2151" t="str">
        <f t="shared" si="201"/>
        <v>video games</v>
      </c>
      <c r="S2151" s="10">
        <f t="shared" si="202"/>
        <v>40355.024953703702</v>
      </c>
      <c r="T2151" s="10">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42534.284710648149</v>
      </c>
      <c r="T2152" s="10">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42520.847384259265</v>
      </c>
      <c r="T2153" s="10">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41683.832280092596</v>
      </c>
      <c r="T2154" s="10">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41974.911087962959</v>
      </c>
      <c r="T2155" s="10">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41647.632256944446</v>
      </c>
      <c r="T2156" s="10">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42430.747511574074</v>
      </c>
      <c r="T2157" s="10">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41488.85423611111</v>
      </c>
      <c r="T2158" s="10">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42694.98128472222</v>
      </c>
      <c r="T2159" s="10">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41264.853865740741</v>
      </c>
      <c r="T2160" s="10">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40710.731180555551</v>
      </c>
      <c r="T2161" s="10">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41018.711863425924</v>
      </c>
      <c r="T2162" s="10">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42111.899537037039</v>
      </c>
      <c r="T2165" s="10">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41933.838171296295</v>
      </c>
      <c r="T2168" s="10">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41153.066400462965</v>
      </c>
      <c r="T2169" s="10">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42793.700821759259</v>
      </c>
      <c r="T2171" s="10">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42198.750254629631</v>
      </c>
      <c r="T2172" s="10">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42141.95711805555</v>
      </c>
      <c r="T2173" s="10">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42082.580092592587</v>
      </c>
      <c r="T2174" s="10">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41495.692627314813</v>
      </c>
      <c r="T2175" s="10">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42565.009097222224</v>
      </c>
      <c r="T2177" s="10">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42096.633206018523</v>
      </c>
      <c r="T2178" s="10">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IFERROR(E2179/L2179,"No Backers")</f>
        <v>65.868421052631575</v>
      </c>
      <c r="Q2179" t="str">
        <f t="shared" ref="Q2179:Q2242" si="206">MID(N2179,1,FIND("/",N2179,1)-1)</f>
        <v>music</v>
      </c>
      <c r="R2179" t="str">
        <f t="shared" ref="R2179:R2242" si="207">MID(N2179,FIND("/",N2179,1)+1,LEN(N2179))</f>
        <v>rock</v>
      </c>
      <c r="S2179" s="10">
        <f t="shared" ref="S2179:S2242" si="208">(((J2179/60)/60)/24)+DATE(1970,1,1)</f>
        <v>42502.250775462962</v>
      </c>
      <c r="T2179" s="10">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42075.171203703707</v>
      </c>
      <c r="T2181" s="10">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42279.669768518521</v>
      </c>
      <c r="T2182" s="10">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42773.005243055552</v>
      </c>
      <c r="T2183" s="10">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42745.365474537044</v>
      </c>
      <c r="T2185" s="10">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42380.690289351856</v>
      </c>
      <c r="T2186" s="10">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41319.349988425929</v>
      </c>
      <c r="T2187" s="10">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42583.615081018521</v>
      </c>
      <c r="T2188" s="10">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42068.209097222221</v>
      </c>
      <c r="T2189" s="10">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42633.586122685185</v>
      </c>
      <c r="T2190" s="10">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42467.788194444445</v>
      </c>
      <c r="T2191" s="10">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42417.625046296293</v>
      </c>
      <c r="T2192" s="10">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42768.833645833336</v>
      </c>
      <c r="T2193" s="10">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42691.8512037037</v>
      </c>
      <c r="T2194" s="10">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42664.405925925923</v>
      </c>
      <c r="T2195" s="10">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42425.757986111115</v>
      </c>
      <c r="T2196" s="10">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42197.771990740745</v>
      </c>
      <c r="T2197" s="10">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42675.487291666665</v>
      </c>
      <c r="T2198" s="10">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42033.584016203706</v>
      </c>
      <c r="T2199" s="10">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42292.513888888891</v>
      </c>
      <c r="T2200" s="10">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42262.416643518518</v>
      </c>
      <c r="T2201" s="10">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41276.846817129634</v>
      </c>
      <c r="T2203" s="10">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42241.85974537037</v>
      </c>
      <c r="T2205" s="10">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41564.194131944445</v>
      </c>
      <c r="T2209" s="10">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41732.479675925926</v>
      </c>
      <c r="T2211" s="10">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42109.826145833329</v>
      </c>
      <c r="T2215" s="10">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41646.792222222226</v>
      </c>
      <c r="T2216" s="10">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41127.812303240738</v>
      </c>
      <c r="T2220" s="10">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41452.060601851852</v>
      </c>
      <c r="T2222" s="10">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40906.787581018521</v>
      </c>
      <c r="T2224" s="10">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42644.667534722219</v>
      </c>
      <c r="T2226" s="10">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41873.79184027778</v>
      </c>
      <c r="T2227" s="10">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42381.79886574074</v>
      </c>
      <c r="T2228" s="10">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42202.278194444443</v>
      </c>
      <c r="T2230" s="10">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41724.881099537037</v>
      </c>
      <c r="T2232" s="10">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41423.910891203705</v>
      </c>
      <c r="T2233" s="10">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41806.794074074074</v>
      </c>
      <c r="T2234" s="10">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42331.378923611104</v>
      </c>
      <c r="T2235" s="10">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42062.022118055553</v>
      </c>
      <c r="T2237" s="10">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42371.617164351846</v>
      </c>
      <c r="T2238" s="10">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41915.003275462965</v>
      </c>
      <c r="T2239" s="10">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42774.621712962966</v>
      </c>
      <c r="T2240" s="10">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41572.958495370374</v>
      </c>
      <c r="T2241" s="10">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0">
        <f t="shared" si="208"/>
        <v>42452.825740740736</v>
      </c>
      <c r="T2242" s="10">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IFERROR(E2243/L2243,"No Backers")</f>
        <v>49.472392638036808</v>
      </c>
      <c r="Q2243" t="str">
        <f t="shared" ref="Q2243:Q2306" si="212">MID(N2243,1,FIND("/",N2243,1)-1)</f>
        <v>games</v>
      </c>
      <c r="R2243" t="str">
        <f t="shared" ref="R2243:R2306" si="213">MID(N2243,FIND("/",N2243,1)+1,LEN(N2243))</f>
        <v>tabletop games</v>
      </c>
      <c r="S2243" s="10">
        <f t="shared" ref="S2243:S2306" si="214">(((J2243/60)/60)/24)+DATE(1970,1,1)</f>
        <v>42766.827546296292</v>
      </c>
      <c r="T2243" s="10">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42800.751041666663</v>
      </c>
      <c r="T2245" s="10">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41660.708530092597</v>
      </c>
      <c r="T2247" s="10">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42221.79178240741</v>
      </c>
      <c r="T2248" s="10">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42200.666261574079</v>
      </c>
      <c r="T2249" s="10">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42677.005474537036</v>
      </c>
      <c r="T2252" s="10">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41846.34579861111</v>
      </c>
      <c r="T2253" s="10">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42573.327986111108</v>
      </c>
      <c r="T2254" s="10">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42296.631331018521</v>
      </c>
      <c r="T2255" s="10">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42752.647777777776</v>
      </c>
      <c r="T2256" s="10">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42467.951979166668</v>
      </c>
      <c r="T2257" s="10">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42682.451921296291</v>
      </c>
      <c r="T2258" s="10">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42505.936678240745</v>
      </c>
      <c r="T2259" s="10">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42136.75100694444</v>
      </c>
      <c r="T2260" s="10">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42702.804814814815</v>
      </c>
      <c r="T2261" s="10">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41695.016782407409</v>
      </c>
      <c r="T2262" s="10">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42759.724768518514</v>
      </c>
      <c r="T2263" s="10">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41926.585162037038</v>
      </c>
      <c r="T2264" s="10">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42014.832326388889</v>
      </c>
      <c r="T2265" s="10">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42689.853090277778</v>
      </c>
      <c r="T2267" s="10">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42469.874907407408</v>
      </c>
      <c r="T2268" s="10">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41968.829826388886</v>
      </c>
      <c r="T2269" s="10">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42776.082349537035</v>
      </c>
      <c r="T2270" s="10">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42776.704432870371</v>
      </c>
      <c r="T2271" s="10">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42725.869363425925</v>
      </c>
      <c r="T2272" s="10">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42684.000046296293</v>
      </c>
      <c r="T2273" s="10">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42781.549097222218</v>
      </c>
      <c r="T2275" s="10">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41965.616655092599</v>
      </c>
      <c r="T2277" s="10">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42338.709108796291</v>
      </c>
      <c r="T2280" s="10">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42020.806701388887</v>
      </c>
      <c r="T2281" s="10">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42323.17460648148</v>
      </c>
      <c r="T2284" s="10">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41792.667361111111</v>
      </c>
      <c r="T2289" s="10">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41067.827418981484</v>
      </c>
      <c r="T2290" s="10">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41571.998379629629</v>
      </c>
      <c r="T2291" s="10">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41151.708321759259</v>
      </c>
      <c r="T2295" s="10">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41264.72314814815</v>
      </c>
      <c r="T2296" s="10">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41270.954351851848</v>
      </c>
      <c r="T2297" s="10">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40927.731782407405</v>
      </c>
      <c r="T2298" s="10">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41694.84065972222</v>
      </c>
      <c r="T2300" s="10">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40565.032511574071</v>
      </c>
      <c r="T2301" s="10">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41605.868449074071</v>
      </c>
      <c r="T2304" s="10">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40502.815868055557</v>
      </c>
      <c r="T2306" s="10">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IFERROR(E2307/L2307,"No Backers")</f>
        <v>109.10778443113773</v>
      </c>
      <c r="Q2307" t="str">
        <f t="shared" ref="Q2307:Q2370" si="218">MID(N2307,1,FIND("/",N2307,1)-1)</f>
        <v>music</v>
      </c>
      <c r="R2307" t="str">
        <f t="shared" ref="R2307:R2370" si="219">MID(N2307,FIND("/",N2307,1)+1,LEN(N2307))</f>
        <v>indie rock</v>
      </c>
      <c r="S2307" s="10">
        <f t="shared" ref="S2307:S2370" si="220">(((J2307/60)/60)/24)+DATE(1970,1,1)</f>
        <v>41834.695277777777</v>
      </c>
      <c r="T2307" s="10">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40948.16815972222</v>
      </c>
      <c r="T2308" s="10">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41324.79415509259</v>
      </c>
      <c r="T2312" s="10">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41716.632847222223</v>
      </c>
      <c r="T2314" s="10">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41002.958634259259</v>
      </c>
      <c r="T2315" s="10">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41037.551585648151</v>
      </c>
      <c r="T2316" s="10">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41004.72619212963</v>
      </c>
      <c r="T2317" s="10">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41593.082002314812</v>
      </c>
      <c r="T2321" s="10">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42799.260428240741</v>
      </c>
      <c r="T2323" s="10">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42804.895474537043</v>
      </c>
      <c r="T2324" s="10">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42807.755173611105</v>
      </c>
      <c r="T2325" s="10">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42794.022349537037</v>
      </c>
      <c r="T2327" s="10">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42804.034120370372</v>
      </c>
      <c r="T2328" s="10">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41842.917129629634</v>
      </c>
      <c r="T2329" s="10">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42011.628136574072</v>
      </c>
      <c r="T2334" s="10">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41918.670115740737</v>
      </c>
      <c r="T2336" s="10">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41666.924710648149</v>
      </c>
      <c r="T2338" s="10">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41789.896805555552</v>
      </c>
      <c r="T2340" s="10">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42692.79987268518</v>
      </c>
      <c r="T2341" s="10">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str">
        <f t="shared" si="217"/>
        <v>No Backers</v>
      </c>
      <c r="Q2343" t="str">
        <f t="shared" si="218"/>
        <v>technology</v>
      </c>
      <c r="R2343" t="str">
        <f t="shared" si="219"/>
        <v>web</v>
      </c>
      <c r="S2343" s="10">
        <f t="shared" si="220"/>
        <v>42167.813703703709</v>
      </c>
      <c r="T2343" s="10">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str">
        <f t="shared" si="217"/>
        <v>No Backers</v>
      </c>
      <c r="Q2344" t="str">
        <f t="shared" si="218"/>
        <v>technology</v>
      </c>
      <c r="R2344" t="str">
        <f t="shared" si="219"/>
        <v>web</v>
      </c>
      <c r="S2344" s="10">
        <f t="shared" si="220"/>
        <v>41897.702199074076</v>
      </c>
      <c r="T2344" s="10">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42327.825289351851</v>
      </c>
      <c r="T2345" s="10">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42515.727650462963</v>
      </c>
      <c r="T2346" s="10">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str">
        <f t="shared" si="217"/>
        <v>No Backers</v>
      </c>
      <c r="Q2347" t="str">
        <f t="shared" si="218"/>
        <v>technology</v>
      </c>
      <c r="R2347" t="str">
        <f t="shared" si="219"/>
        <v>web</v>
      </c>
      <c r="S2347" s="10">
        <f t="shared" si="220"/>
        <v>42060.001805555556</v>
      </c>
      <c r="T2347" s="10">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42615.79896990741</v>
      </c>
      <c r="T2348" s="10">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42577.607361111113</v>
      </c>
      <c r="T2349" s="10">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42360.932152777779</v>
      </c>
      <c r="T2350" s="10">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str">
        <f t="shared" si="217"/>
        <v>No Backers</v>
      </c>
      <c r="Q2351" t="str">
        <f t="shared" si="218"/>
        <v>technology</v>
      </c>
      <c r="R2351" t="str">
        <f t="shared" si="219"/>
        <v>web</v>
      </c>
      <c r="S2351" s="10">
        <f t="shared" si="220"/>
        <v>42198.775787037041</v>
      </c>
      <c r="T2351" s="10">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str">
        <f t="shared" si="217"/>
        <v>No Backers</v>
      </c>
      <c r="Q2352" t="str">
        <f t="shared" si="218"/>
        <v>technology</v>
      </c>
      <c r="R2352" t="str">
        <f t="shared" si="219"/>
        <v>web</v>
      </c>
      <c r="S2352" s="10">
        <f t="shared" si="220"/>
        <v>42708.842245370368</v>
      </c>
      <c r="T2352" s="10">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42094.101145833338</v>
      </c>
      <c r="T2353" s="10">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str">
        <f t="shared" si="217"/>
        <v>No Backers</v>
      </c>
      <c r="Q2354" t="str">
        <f t="shared" si="218"/>
        <v>technology</v>
      </c>
      <c r="R2354" t="str">
        <f t="shared" si="219"/>
        <v>web</v>
      </c>
      <c r="S2354" s="10">
        <f t="shared" si="220"/>
        <v>42101.633703703701</v>
      </c>
      <c r="T2354" s="10">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str">
        <f t="shared" si="217"/>
        <v>No Backers</v>
      </c>
      <c r="Q2355" t="str">
        <f t="shared" si="218"/>
        <v>technology</v>
      </c>
      <c r="R2355" t="str">
        <f t="shared" si="219"/>
        <v>web</v>
      </c>
      <c r="S2355" s="10">
        <f t="shared" si="220"/>
        <v>42103.676180555558</v>
      </c>
      <c r="T2355" s="10">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41954.722916666666</v>
      </c>
      <c r="T2356" s="10">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42096.918240740735</v>
      </c>
      <c r="T2357" s="10">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str">
        <f t="shared" si="217"/>
        <v>No Backers</v>
      </c>
      <c r="Q2358" t="str">
        <f t="shared" si="218"/>
        <v>technology</v>
      </c>
      <c r="R2358" t="str">
        <f t="shared" si="219"/>
        <v>web</v>
      </c>
      <c r="S2358" s="10">
        <f t="shared" si="220"/>
        <v>42130.78361111111</v>
      </c>
      <c r="T2358" s="10">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str">
        <f t="shared" si="217"/>
        <v>No Backers</v>
      </c>
      <c r="Q2359" t="str">
        <f t="shared" si="218"/>
        <v>technology</v>
      </c>
      <c r="R2359" t="str">
        <f t="shared" si="219"/>
        <v>web</v>
      </c>
      <c r="S2359" s="10">
        <f t="shared" si="220"/>
        <v>42264.620115740734</v>
      </c>
      <c r="T2359" s="10">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str">
        <f t="shared" si="217"/>
        <v>No Backers</v>
      </c>
      <c r="Q2360" t="str">
        <f t="shared" si="218"/>
        <v>technology</v>
      </c>
      <c r="R2360" t="str">
        <f t="shared" si="219"/>
        <v>web</v>
      </c>
      <c r="S2360" s="10">
        <f t="shared" si="220"/>
        <v>41978.930972222224</v>
      </c>
      <c r="T2360" s="10">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42159.649583333332</v>
      </c>
      <c r="T2361" s="10">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42377.70694444445</v>
      </c>
      <c r="T2362" s="10">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str">
        <f t="shared" si="217"/>
        <v>No Backers</v>
      </c>
      <c r="Q2363" t="str">
        <f t="shared" si="218"/>
        <v>technology</v>
      </c>
      <c r="R2363" t="str">
        <f t="shared" si="219"/>
        <v>web</v>
      </c>
      <c r="S2363" s="10">
        <f t="shared" si="220"/>
        <v>42466.858888888892</v>
      </c>
      <c r="T2363" s="10">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41954.688310185185</v>
      </c>
      <c r="T2364" s="10">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str">
        <f t="shared" si="217"/>
        <v>No Backers</v>
      </c>
      <c r="Q2365" t="str">
        <f t="shared" si="218"/>
        <v>technology</v>
      </c>
      <c r="R2365" t="str">
        <f t="shared" si="219"/>
        <v>web</v>
      </c>
      <c r="S2365" s="10">
        <f t="shared" si="220"/>
        <v>42322.011574074073</v>
      </c>
      <c r="T2365" s="10">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str">
        <f t="shared" si="217"/>
        <v>No Backers</v>
      </c>
      <c r="Q2366" t="str">
        <f t="shared" si="218"/>
        <v>technology</v>
      </c>
      <c r="R2366" t="str">
        <f t="shared" si="219"/>
        <v>web</v>
      </c>
      <c r="S2366" s="10">
        <f t="shared" si="220"/>
        <v>42248.934675925921</v>
      </c>
      <c r="T2366" s="10">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str">
        <f t="shared" si="217"/>
        <v>No Backers</v>
      </c>
      <c r="Q2367" t="str">
        <f t="shared" si="218"/>
        <v>technology</v>
      </c>
      <c r="R2367" t="str">
        <f t="shared" si="219"/>
        <v>web</v>
      </c>
      <c r="S2367" s="10">
        <f t="shared" si="220"/>
        <v>42346.736400462964</v>
      </c>
      <c r="T2367" s="10">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42268.531631944439</v>
      </c>
      <c r="T2368" s="10">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42425.970092592594</v>
      </c>
      <c r="T2369" s="10">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0">
        <f t="shared" si="220"/>
        <v>42063.721817129626</v>
      </c>
      <c r="T2370" s="10">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str">
        <f t="shared" ref="P2371:P2434" si="223">IFERROR(E2371/L2371,"No Backers")</f>
        <v>No Backers</v>
      </c>
      <c r="Q2371" t="str">
        <f t="shared" ref="Q2371:Q2434" si="224">MID(N2371,1,FIND("/",N2371,1)-1)</f>
        <v>technology</v>
      </c>
      <c r="R2371" t="str">
        <f t="shared" ref="R2371:R2434" si="225">MID(N2371,FIND("/",N2371,1)+1,LEN(N2371))</f>
        <v>web</v>
      </c>
      <c r="S2371" s="10">
        <f t="shared" ref="S2371:S2434" si="226">(((J2371/60)/60)/24)+DATE(1970,1,1)</f>
        <v>42380.812627314815</v>
      </c>
      <c r="T2371" s="10">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41961.18913194444</v>
      </c>
      <c r="T2372" s="10">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str">
        <f t="shared" si="223"/>
        <v>No Backers</v>
      </c>
      <c r="Q2373" t="str">
        <f t="shared" si="224"/>
        <v>technology</v>
      </c>
      <c r="R2373" t="str">
        <f t="shared" si="225"/>
        <v>web</v>
      </c>
      <c r="S2373" s="10">
        <f t="shared" si="226"/>
        <v>42150.777731481481</v>
      </c>
      <c r="T2373" s="10">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42088.069108796291</v>
      </c>
      <c r="T2374" s="10">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42215.662314814821</v>
      </c>
      <c r="T2375" s="10">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42017.843287037031</v>
      </c>
      <c r="T2376" s="10">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str">
        <f t="shared" si="223"/>
        <v>No Backers</v>
      </c>
      <c r="Q2377" t="str">
        <f t="shared" si="224"/>
        <v>technology</v>
      </c>
      <c r="R2377" t="str">
        <f t="shared" si="225"/>
        <v>web</v>
      </c>
      <c r="S2377" s="10">
        <f t="shared" si="226"/>
        <v>42592.836076388892</v>
      </c>
      <c r="T2377" s="10">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str">
        <f t="shared" si="223"/>
        <v>No Backers</v>
      </c>
      <c r="Q2379" t="str">
        <f t="shared" si="224"/>
        <v>technology</v>
      </c>
      <c r="R2379" t="str">
        <f t="shared" si="225"/>
        <v>web</v>
      </c>
      <c r="S2379" s="10">
        <f t="shared" si="226"/>
        <v>42669.870173611111</v>
      </c>
      <c r="T2379" s="10">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str">
        <f t="shared" si="223"/>
        <v>No Backers</v>
      </c>
      <c r="Q2380" t="str">
        <f t="shared" si="224"/>
        <v>technology</v>
      </c>
      <c r="R2380" t="str">
        <f t="shared" si="225"/>
        <v>web</v>
      </c>
      <c r="S2380" s="10">
        <f t="shared" si="226"/>
        <v>42213.013078703705</v>
      </c>
      <c r="T2380" s="10">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str">
        <f t="shared" si="223"/>
        <v>No Backers</v>
      </c>
      <c r="Q2381" t="str">
        <f t="shared" si="224"/>
        <v>technology</v>
      </c>
      <c r="R2381" t="str">
        <f t="shared" si="225"/>
        <v>web</v>
      </c>
      <c r="S2381" s="10">
        <f t="shared" si="226"/>
        <v>42237.016388888893</v>
      </c>
      <c r="T2381" s="10">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42248.793310185181</v>
      </c>
      <c r="T2382" s="10">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42074.935740740737</v>
      </c>
      <c r="T2383" s="10">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42195.187534722223</v>
      </c>
      <c r="T2384" s="10">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42027.056793981479</v>
      </c>
      <c r="T2385" s="10">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41927.067627314813</v>
      </c>
      <c r="T2386" s="10">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42191.70175925926</v>
      </c>
      <c r="T2387" s="10">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str">
        <f t="shared" si="223"/>
        <v>No Backers</v>
      </c>
      <c r="Q2388" t="str">
        <f t="shared" si="224"/>
        <v>technology</v>
      </c>
      <c r="R2388" t="str">
        <f t="shared" si="225"/>
        <v>web</v>
      </c>
      <c r="S2388" s="10">
        <f t="shared" si="226"/>
        <v>41954.838240740741</v>
      </c>
      <c r="T2388" s="10">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42528.626620370371</v>
      </c>
      <c r="T2389" s="10">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41989.853692129633</v>
      </c>
      <c r="T2390" s="10">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42179.653379629628</v>
      </c>
      <c r="T2391" s="10">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str">
        <f t="shared" si="223"/>
        <v>No Backers</v>
      </c>
      <c r="Q2392" t="str">
        <f t="shared" si="224"/>
        <v>technology</v>
      </c>
      <c r="R2392" t="str">
        <f t="shared" si="225"/>
        <v>web</v>
      </c>
      <c r="S2392" s="10">
        <f t="shared" si="226"/>
        <v>41968.262314814812</v>
      </c>
      <c r="T2392" s="10">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42064.794490740736</v>
      </c>
      <c r="T2393" s="10">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str">
        <f t="shared" si="223"/>
        <v>No Backers</v>
      </c>
      <c r="Q2394" t="str">
        <f t="shared" si="224"/>
        <v>technology</v>
      </c>
      <c r="R2394" t="str">
        <f t="shared" si="225"/>
        <v>web</v>
      </c>
      <c r="S2394" s="10">
        <f t="shared" si="226"/>
        <v>42276.120636574073</v>
      </c>
      <c r="T2394" s="10">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42194.648344907408</v>
      </c>
      <c r="T2395" s="10">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42031.362187499995</v>
      </c>
      <c r="T2396" s="10">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str">
        <f t="shared" si="223"/>
        <v>No Backers</v>
      </c>
      <c r="Q2397" t="str">
        <f t="shared" si="224"/>
        <v>technology</v>
      </c>
      <c r="R2397" t="str">
        <f t="shared" si="225"/>
        <v>web</v>
      </c>
      <c r="S2397" s="10">
        <f t="shared" si="226"/>
        <v>42717.121377314819</v>
      </c>
      <c r="T2397" s="10">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42262.849050925928</v>
      </c>
      <c r="T2398" s="10">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str">
        <f t="shared" si="223"/>
        <v>No Backers</v>
      </c>
      <c r="Q2399" t="str">
        <f t="shared" si="224"/>
        <v>technology</v>
      </c>
      <c r="R2399" t="str">
        <f t="shared" si="225"/>
        <v>web</v>
      </c>
      <c r="S2399" s="10">
        <f t="shared" si="226"/>
        <v>41976.88490740741</v>
      </c>
      <c r="T2399" s="10">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str">
        <f t="shared" si="223"/>
        <v>No Backers</v>
      </c>
      <c r="Q2400" t="str">
        <f t="shared" si="224"/>
        <v>technology</v>
      </c>
      <c r="R2400" t="str">
        <f t="shared" si="225"/>
        <v>web</v>
      </c>
      <c r="S2400" s="10">
        <f t="shared" si="226"/>
        <v>42157.916481481487</v>
      </c>
      <c r="T2400" s="10">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str">
        <f t="shared" si="223"/>
        <v>No Backers</v>
      </c>
      <c r="Q2401" t="str">
        <f t="shared" si="224"/>
        <v>technology</v>
      </c>
      <c r="R2401" t="str">
        <f t="shared" si="225"/>
        <v>web</v>
      </c>
      <c r="S2401" s="10">
        <f t="shared" si="226"/>
        <v>41956.853078703702</v>
      </c>
      <c r="T2401" s="10">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str">
        <f t="shared" si="223"/>
        <v>No Backers</v>
      </c>
      <c r="Q2402" t="str">
        <f t="shared" si="224"/>
        <v>technology</v>
      </c>
      <c r="R2402" t="str">
        <f t="shared" si="225"/>
        <v>web</v>
      </c>
      <c r="S2402" s="10">
        <f t="shared" si="226"/>
        <v>42444.268101851849</v>
      </c>
      <c r="T2402" s="10">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42374.822870370372</v>
      </c>
      <c r="T2403" s="10">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42107.679756944446</v>
      </c>
      <c r="T2404" s="10">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42399.882615740738</v>
      </c>
      <c r="T2405" s="10">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str">
        <f t="shared" si="223"/>
        <v>No Backers</v>
      </c>
      <c r="Q2406" t="str">
        <f t="shared" si="224"/>
        <v>food</v>
      </c>
      <c r="R2406" t="str">
        <f t="shared" si="225"/>
        <v>food trucks</v>
      </c>
      <c r="S2406" s="10">
        <f t="shared" si="226"/>
        <v>42342.03943287037</v>
      </c>
      <c r="T2406" s="10">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42595.585358796292</v>
      </c>
      <c r="T2407" s="10">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41983.110995370371</v>
      </c>
      <c r="T2408" s="10">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42082.575555555552</v>
      </c>
      <c r="T2409" s="10">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41919.140706018516</v>
      </c>
      <c r="T2410" s="10">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42204.875868055555</v>
      </c>
      <c r="T2411" s="10">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str">
        <f t="shared" si="223"/>
        <v>No Backers</v>
      </c>
      <c r="Q2412" t="str">
        <f t="shared" si="224"/>
        <v>food</v>
      </c>
      <c r="R2412" t="str">
        <f t="shared" si="225"/>
        <v>food trucks</v>
      </c>
      <c r="S2412" s="10">
        <f t="shared" si="226"/>
        <v>42224.408275462964</v>
      </c>
      <c r="T2412" s="10">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42211.732430555552</v>
      </c>
      <c r="T2413" s="10">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str">
        <f t="shared" si="223"/>
        <v>No Backers</v>
      </c>
      <c r="Q2414" t="str">
        <f t="shared" si="224"/>
        <v>food</v>
      </c>
      <c r="R2414" t="str">
        <f t="shared" si="225"/>
        <v>food trucks</v>
      </c>
      <c r="S2414" s="10">
        <f t="shared" si="226"/>
        <v>42655.736956018518</v>
      </c>
      <c r="T2414" s="10">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41760.10974537037</v>
      </c>
      <c r="T2415" s="10">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42198.695138888885</v>
      </c>
      <c r="T2416" s="10">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42536.862800925926</v>
      </c>
      <c r="T2417" s="10">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42019.737766203703</v>
      </c>
      <c r="T2418" s="10">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str">
        <f t="shared" si="223"/>
        <v>No Backers</v>
      </c>
      <c r="Q2419" t="str">
        <f t="shared" si="224"/>
        <v>food</v>
      </c>
      <c r="R2419" t="str">
        <f t="shared" si="225"/>
        <v>food trucks</v>
      </c>
      <c r="S2419" s="10">
        <f t="shared" si="226"/>
        <v>41831.884108796294</v>
      </c>
      <c r="T2419" s="10">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42027.856990740736</v>
      </c>
      <c r="T2420" s="10">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str">
        <f t="shared" si="223"/>
        <v>No Backers</v>
      </c>
      <c r="Q2421" t="str">
        <f t="shared" si="224"/>
        <v>food</v>
      </c>
      <c r="R2421" t="str">
        <f t="shared" si="225"/>
        <v>food trucks</v>
      </c>
      <c r="S2421" s="10">
        <f t="shared" si="226"/>
        <v>41993.738298611104</v>
      </c>
      <c r="T2421" s="10">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41893.028877314813</v>
      </c>
      <c r="T2422" s="10">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42026.687453703707</v>
      </c>
      <c r="T2423" s="10">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42044.724953703699</v>
      </c>
      <c r="T2424" s="10">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41974.704745370371</v>
      </c>
      <c r="T2425" s="10">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41909.892453703702</v>
      </c>
      <c r="T2426" s="10">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42502.913761574076</v>
      </c>
      <c r="T2427" s="10">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str">
        <f t="shared" si="223"/>
        <v>No Backers</v>
      </c>
      <c r="Q2428" t="str">
        <f t="shared" si="224"/>
        <v>food</v>
      </c>
      <c r="R2428" t="str">
        <f t="shared" si="225"/>
        <v>food trucks</v>
      </c>
      <c r="S2428" s="10">
        <f t="shared" si="226"/>
        <v>42164.170046296291</v>
      </c>
      <c r="T2428" s="10">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42412.318668981476</v>
      </c>
      <c r="T2429" s="10">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42045.784155092595</v>
      </c>
      <c r="T2430" s="10">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42734.879236111112</v>
      </c>
      <c r="T2431" s="10">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42382.130833333329</v>
      </c>
      <c r="T2432" s="10">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42489.099687499998</v>
      </c>
      <c r="T2433" s="10">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0">
        <f t="shared" si="226"/>
        <v>42041.218715277777</v>
      </c>
      <c r="T2434" s="10">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str">
        <f t="shared" ref="P2435:P2498" si="229">IFERROR(E2435/L2435,"No Backers")</f>
        <v>No Backers</v>
      </c>
      <c r="Q2435" t="str">
        <f t="shared" ref="Q2435:Q2498" si="230">MID(N2435,1,FIND("/",N2435,1)-1)</f>
        <v>food</v>
      </c>
      <c r="R2435" t="str">
        <f t="shared" ref="R2435:R2498" si="231">MID(N2435,FIND("/",N2435,1)+1,LEN(N2435))</f>
        <v>food trucks</v>
      </c>
      <c r="S2435" s="10">
        <f t="shared" ref="S2435:S2498" si="232">(((J2435/60)/60)/24)+DATE(1970,1,1)</f>
        <v>42397.89980324074</v>
      </c>
      <c r="T2435" s="10">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42180.18604166666</v>
      </c>
      <c r="T2436" s="10">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42252.277615740735</v>
      </c>
      <c r="T2437" s="10">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42338.615393518514</v>
      </c>
      <c r="T2438" s="10">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str">
        <f t="shared" si="229"/>
        <v>No Backers</v>
      </c>
      <c r="Q2439" t="str">
        <f t="shared" si="230"/>
        <v>food</v>
      </c>
      <c r="R2439" t="str">
        <f t="shared" si="231"/>
        <v>food trucks</v>
      </c>
      <c r="S2439" s="10">
        <f t="shared" si="232"/>
        <v>42031.965138888889</v>
      </c>
      <c r="T2439" s="10">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42285.91506944444</v>
      </c>
      <c r="T2440" s="10">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str">
        <f t="shared" si="229"/>
        <v>No Backers</v>
      </c>
      <c r="Q2441" t="str">
        <f t="shared" si="230"/>
        <v>food</v>
      </c>
      <c r="R2441" t="str">
        <f t="shared" si="231"/>
        <v>food trucks</v>
      </c>
      <c r="S2441" s="10">
        <f t="shared" si="232"/>
        <v>42265.818622685183</v>
      </c>
      <c r="T2441" s="10">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42383.899456018517</v>
      </c>
      <c r="T2442" s="10">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41836.625254629631</v>
      </c>
      <c r="T2445" s="10">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42654.469826388886</v>
      </c>
      <c r="T2449" s="10">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41943.142534722225</v>
      </c>
      <c r="T2451" s="10">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42779.908449074079</v>
      </c>
      <c r="T2453" s="10">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42338.84375</v>
      </c>
      <c r="T2454" s="10">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42452.781828703708</v>
      </c>
      <c r="T2457" s="10">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42761.961099537039</v>
      </c>
      <c r="T2458" s="10">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42704.187118055561</v>
      </c>
      <c r="T2462" s="10">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40784.012696759259</v>
      </c>
      <c r="T2463" s="10">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41373.102465277778</v>
      </c>
      <c r="T2468" s="10">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41025.874201388891</v>
      </c>
      <c r="T2469" s="10">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41023.07471064815</v>
      </c>
      <c r="T2472" s="10">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41193.748483796298</v>
      </c>
      <c r="T2475" s="10">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40417.011296296296</v>
      </c>
      <c r="T2476" s="10">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40310.287673611114</v>
      </c>
      <c r="T2477" s="10">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41913.328356481477</v>
      </c>
      <c r="T2478" s="10">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41107.726782407408</v>
      </c>
      <c r="T2481" s="10">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42227.936157407406</v>
      </c>
      <c r="T2482" s="10">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40999.645925925928</v>
      </c>
      <c r="T2483" s="10">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40711.782210648147</v>
      </c>
      <c r="T2484" s="10">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40991.708055555559</v>
      </c>
      <c r="T2488" s="10">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41373.690266203703</v>
      </c>
      <c r="T2491" s="10">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41023.227731481478</v>
      </c>
      <c r="T2492" s="10">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40542.839282407411</v>
      </c>
      <c r="T2493" s="10">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41022.645185185182</v>
      </c>
      <c r="T2496" s="10">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0">
        <f t="shared" si="232"/>
        <v>41327.996435185189</v>
      </c>
      <c r="T2498" s="10">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IFERROR(E2499/L2499,"No Backers")</f>
        <v>80.551071428571419</v>
      </c>
      <c r="Q2499" t="str">
        <f t="shared" ref="Q2499:Q2562" si="236">MID(N2499,1,FIND("/",N2499,1)-1)</f>
        <v>music</v>
      </c>
      <c r="R2499" t="str">
        <f t="shared" ref="R2499:R2562" si="237">MID(N2499,FIND("/",N2499,1)+1,LEN(N2499))</f>
        <v>indie rock</v>
      </c>
      <c r="S2499" s="10">
        <f t="shared" ref="S2499:S2562" si="238">(((J2499/60)/60)/24)+DATE(1970,1,1)</f>
        <v>40730.878912037035</v>
      </c>
      <c r="T2499" s="10">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42017.967442129629</v>
      </c>
      <c r="T2500" s="10">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41226.648576388885</v>
      </c>
      <c r="T2501" s="10">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42244.776666666665</v>
      </c>
      <c r="T2503" s="10">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41858.825439814813</v>
      </c>
      <c r="T2504" s="10">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str">
        <f t="shared" si="235"/>
        <v>No Backers</v>
      </c>
      <c r="Q2505" t="str">
        <f t="shared" si="236"/>
        <v>food</v>
      </c>
      <c r="R2505" t="str">
        <f t="shared" si="237"/>
        <v>restaurants</v>
      </c>
      <c r="S2505" s="10">
        <f t="shared" si="238"/>
        <v>42498.899398148147</v>
      </c>
      <c r="T2505" s="10">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str">
        <f t="shared" si="235"/>
        <v>No Backers</v>
      </c>
      <c r="Q2506" t="str">
        <f t="shared" si="236"/>
        <v>food</v>
      </c>
      <c r="R2506" t="str">
        <f t="shared" si="237"/>
        <v>restaurants</v>
      </c>
      <c r="S2506" s="10">
        <f t="shared" si="238"/>
        <v>41928.015439814815</v>
      </c>
      <c r="T2506" s="10">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str">
        <f t="shared" si="235"/>
        <v>No Backers</v>
      </c>
      <c r="Q2507" t="str">
        <f t="shared" si="236"/>
        <v>food</v>
      </c>
      <c r="R2507" t="str">
        <f t="shared" si="237"/>
        <v>restaurants</v>
      </c>
      <c r="S2507" s="10">
        <f t="shared" si="238"/>
        <v>42047.05574074074</v>
      </c>
      <c r="T2507" s="10">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42258.297094907408</v>
      </c>
      <c r="T2508" s="10">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str">
        <f t="shared" si="235"/>
        <v>No Backers</v>
      </c>
      <c r="Q2509" t="str">
        <f t="shared" si="236"/>
        <v>food</v>
      </c>
      <c r="R2509" t="str">
        <f t="shared" si="237"/>
        <v>restaurants</v>
      </c>
      <c r="S2509" s="10">
        <f t="shared" si="238"/>
        <v>42105.072962962964</v>
      </c>
      <c r="T2509" s="10">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str">
        <f t="shared" si="235"/>
        <v>No Backers</v>
      </c>
      <c r="Q2510" t="str">
        <f t="shared" si="236"/>
        <v>food</v>
      </c>
      <c r="R2510" t="str">
        <f t="shared" si="237"/>
        <v>restaurants</v>
      </c>
      <c r="S2510" s="10">
        <f t="shared" si="238"/>
        <v>41835.951782407406</v>
      </c>
      <c r="T2510" s="10">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42058.809594907405</v>
      </c>
      <c r="T2511" s="10">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42078.997361111105</v>
      </c>
      <c r="T2512" s="10">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str">
        <f t="shared" si="235"/>
        <v>No Backers</v>
      </c>
      <c r="Q2513" t="str">
        <f t="shared" si="236"/>
        <v>food</v>
      </c>
      <c r="R2513" t="str">
        <f t="shared" si="237"/>
        <v>restaurants</v>
      </c>
      <c r="S2513" s="10">
        <f t="shared" si="238"/>
        <v>42371.446909722217</v>
      </c>
      <c r="T2513" s="10">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str">
        <f t="shared" si="235"/>
        <v>No Backers</v>
      </c>
      <c r="Q2514" t="str">
        <f t="shared" si="236"/>
        <v>food</v>
      </c>
      <c r="R2514" t="str">
        <f t="shared" si="237"/>
        <v>restaurants</v>
      </c>
      <c r="S2514" s="10">
        <f t="shared" si="238"/>
        <v>41971.876863425925</v>
      </c>
      <c r="T2514" s="10">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str">
        <f t="shared" si="235"/>
        <v>No Backers</v>
      </c>
      <c r="Q2515" t="str">
        <f t="shared" si="236"/>
        <v>food</v>
      </c>
      <c r="R2515" t="str">
        <f t="shared" si="237"/>
        <v>restaurants</v>
      </c>
      <c r="S2515" s="10">
        <f t="shared" si="238"/>
        <v>42732.00681712963</v>
      </c>
      <c r="T2515" s="10">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41854.389780092592</v>
      </c>
      <c r="T2516" s="10">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42027.839733796296</v>
      </c>
      <c r="T2517" s="10">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str">
        <f t="shared" si="235"/>
        <v>No Backers</v>
      </c>
      <c r="Q2518" t="str">
        <f t="shared" si="236"/>
        <v>food</v>
      </c>
      <c r="R2518" t="str">
        <f t="shared" si="237"/>
        <v>restaurants</v>
      </c>
      <c r="S2518" s="10">
        <f t="shared" si="238"/>
        <v>41942.653379629628</v>
      </c>
      <c r="T2518" s="10">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42052.802430555559</v>
      </c>
      <c r="T2519" s="10">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str">
        <f t="shared" si="235"/>
        <v>No Backers</v>
      </c>
      <c r="Q2520" t="str">
        <f t="shared" si="236"/>
        <v>food</v>
      </c>
      <c r="R2520" t="str">
        <f t="shared" si="237"/>
        <v>restaurants</v>
      </c>
      <c r="S2520" s="10">
        <f t="shared" si="238"/>
        <v>41926.680879629632</v>
      </c>
      <c r="T2520" s="10">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41809.155138888891</v>
      </c>
      <c r="T2521" s="10">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str">
        <f t="shared" si="235"/>
        <v>No Backers</v>
      </c>
      <c r="Q2522" t="str">
        <f t="shared" si="236"/>
        <v>food</v>
      </c>
      <c r="R2522" t="str">
        <f t="shared" si="237"/>
        <v>restaurants</v>
      </c>
      <c r="S2522" s="10">
        <f t="shared" si="238"/>
        <v>42612.600520833337</v>
      </c>
      <c r="T2522" s="10">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42269.967835648145</v>
      </c>
      <c r="T2523" s="10">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42460.573611111111</v>
      </c>
      <c r="T2524" s="10">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41930.975601851853</v>
      </c>
      <c r="T2525" s="10">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42081.864641203705</v>
      </c>
      <c r="T2532" s="10">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40127.700370370374</v>
      </c>
      <c r="T2536" s="10">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41943.791030092594</v>
      </c>
      <c r="T2537" s="10">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41977.902222222227</v>
      </c>
      <c r="T2541" s="10">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41483.449282407404</v>
      </c>
      <c r="T2543" s="10">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40514.107615740737</v>
      </c>
      <c r="T2545" s="10">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42027.13817129629</v>
      </c>
      <c r="T2547" s="10">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40961.252141203702</v>
      </c>
      <c r="T2553" s="10">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42769.809965277775</v>
      </c>
      <c r="T2554" s="10">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41113.199155092596</v>
      </c>
      <c r="T2555" s="10">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41026.655011574076</v>
      </c>
      <c r="T2557" s="10">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0">
        <f t="shared" si="238"/>
        <v>42039.951087962967</v>
      </c>
      <c r="T2562" s="10">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str">
        <f t="shared" ref="P2563:P2626" si="241">IFERROR(E2563/L2563,"No Backers")</f>
        <v>No Backers</v>
      </c>
      <c r="Q2563" t="str">
        <f t="shared" ref="Q2563:Q2626" si="242">MID(N2563,1,FIND("/",N2563,1)-1)</f>
        <v>food</v>
      </c>
      <c r="R2563" t="str">
        <f t="shared" ref="R2563:R2626" si="243">MID(N2563,FIND("/",N2563,1)+1,LEN(N2563))</f>
        <v>food trucks</v>
      </c>
      <c r="S2563" s="10">
        <f t="shared" ref="S2563:S2626" si="244">(((J2563/60)/60)/24)+DATE(1970,1,1)</f>
        <v>42260.528807870374</v>
      </c>
      <c r="T2563" s="10">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42594.524756944447</v>
      </c>
      <c r="T2564" s="10">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str">
        <f t="shared" si="241"/>
        <v>No Backers</v>
      </c>
      <c r="Q2565" t="str">
        <f t="shared" si="242"/>
        <v>food</v>
      </c>
      <c r="R2565" t="str">
        <f t="shared" si="243"/>
        <v>food trucks</v>
      </c>
      <c r="S2565" s="10">
        <f t="shared" si="244"/>
        <v>42155.139479166668</v>
      </c>
      <c r="T2565" s="10">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str">
        <f t="shared" si="241"/>
        <v>No Backers</v>
      </c>
      <c r="Q2566" t="str">
        <f t="shared" si="242"/>
        <v>food</v>
      </c>
      <c r="R2566" t="str">
        <f t="shared" si="243"/>
        <v>food trucks</v>
      </c>
      <c r="S2566" s="10">
        <f t="shared" si="244"/>
        <v>41822.040497685186</v>
      </c>
      <c r="T2566" s="10">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42440.650335648148</v>
      </c>
      <c r="T2567" s="10">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str">
        <f t="shared" si="241"/>
        <v>No Backers</v>
      </c>
      <c r="Q2568" t="str">
        <f t="shared" si="242"/>
        <v>food</v>
      </c>
      <c r="R2568" t="str">
        <f t="shared" si="243"/>
        <v>food trucks</v>
      </c>
      <c r="S2568" s="10">
        <f t="shared" si="244"/>
        <v>41842.980879629627</v>
      </c>
      <c r="T2568" s="10">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42087.878912037035</v>
      </c>
      <c r="T2569" s="10">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42584.666597222225</v>
      </c>
      <c r="T2570" s="10">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42234.105462962965</v>
      </c>
      <c r="T2571" s="10">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42744.903182870374</v>
      </c>
      <c r="T2572" s="10">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42449.341678240744</v>
      </c>
      <c r="T2573" s="10">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str">
        <f t="shared" si="241"/>
        <v>No Backers</v>
      </c>
      <c r="Q2574" t="str">
        <f t="shared" si="242"/>
        <v>food</v>
      </c>
      <c r="R2574" t="str">
        <f t="shared" si="243"/>
        <v>food trucks</v>
      </c>
      <c r="S2574" s="10">
        <f t="shared" si="244"/>
        <v>42077.119409722218</v>
      </c>
      <c r="T2574" s="10">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str">
        <f t="shared" si="241"/>
        <v>No Backers</v>
      </c>
      <c r="Q2575" t="str">
        <f t="shared" si="242"/>
        <v>food</v>
      </c>
      <c r="R2575" t="str">
        <f t="shared" si="243"/>
        <v>food trucks</v>
      </c>
      <c r="S2575" s="10">
        <f t="shared" si="244"/>
        <v>41829.592002314814</v>
      </c>
      <c r="T2575" s="10">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str">
        <f t="shared" si="241"/>
        <v>No Backers</v>
      </c>
      <c r="Q2576" t="str">
        <f t="shared" si="242"/>
        <v>food</v>
      </c>
      <c r="R2576" t="str">
        <f t="shared" si="243"/>
        <v>food trucks</v>
      </c>
      <c r="S2576" s="10">
        <f t="shared" si="244"/>
        <v>42487.825752314813</v>
      </c>
      <c r="T2576" s="10">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str">
        <f t="shared" si="241"/>
        <v>No Backers</v>
      </c>
      <c r="Q2577" t="str">
        <f t="shared" si="242"/>
        <v>food</v>
      </c>
      <c r="R2577" t="str">
        <f t="shared" si="243"/>
        <v>food trucks</v>
      </c>
      <c r="S2577" s="10">
        <f t="shared" si="244"/>
        <v>41986.108726851846</v>
      </c>
      <c r="T2577" s="10">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str">
        <f t="shared" si="241"/>
        <v>No Backers</v>
      </c>
      <c r="Q2578" t="str">
        <f t="shared" si="242"/>
        <v>food</v>
      </c>
      <c r="R2578" t="str">
        <f t="shared" si="243"/>
        <v>food trucks</v>
      </c>
      <c r="S2578" s="10">
        <f t="shared" si="244"/>
        <v>42060.00980324074</v>
      </c>
      <c r="T2578" s="10">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str">
        <f t="shared" si="241"/>
        <v>No Backers</v>
      </c>
      <c r="Q2579" t="str">
        <f t="shared" si="242"/>
        <v>food</v>
      </c>
      <c r="R2579" t="str">
        <f t="shared" si="243"/>
        <v>food trucks</v>
      </c>
      <c r="S2579" s="10">
        <f t="shared" si="244"/>
        <v>41830.820567129631</v>
      </c>
      <c r="T2579" s="10">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str">
        <f t="shared" si="241"/>
        <v>No Backers</v>
      </c>
      <c r="Q2580" t="str">
        <f t="shared" si="242"/>
        <v>food</v>
      </c>
      <c r="R2580" t="str">
        <f t="shared" si="243"/>
        <v>food trucks</v>
      </c>
      <c r="S2580" s="10">
        <f t="shared" si="244"/>
        <v>42238.022905092599</v>
      </c>
      <c r="T2580" s="10">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41837.829895833333</v>
      </c>
      <c r="T2581" s="10">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42110.326423611114</v>
      </c>
      <c r="T2582" s="10">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42294.628449074073</v>
      </c>
      <c r="T2583" s="10">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42642.988819444443</v>
      </c>
      <c r="T2584" s="10">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42019.76944444445</v>
      </c>
      <c r="T2585" s="10">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str">
        <f t="shared" si="241"/>
        <v>No Backers</v>
      </c>
      <c r="Q2586" t="str">
        <f t="shared" si="242"/>
        <v>food</v>
      </c>
      <c r="R2586" t="str">
        <f t="shared" si="243"/>
        <v>food trucks</v>
      </c>
      <c r="S2586" s="10">
        <f t="shared" si="244"/>
        <v>42140.173252314817</v>
      </c>
      <c r="T2586" s="10">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41795.963333333333</v>
      </c>
      <c r="T2587" s="10">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42333.330277777779</v>
      </c>
      <c r="T2588" s="10">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42338.675381944442</v>
      </c>
      <c r="T2589" s="10">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42042.676226851851</v>
      </c>
      <c r="T2590" s="10">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42422.536192129628</v>
      </c>
      <c r="T2591" s="10">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str">
        <f t="shared" si="241"/>
        <v>No Backers</v>
      </c>
      <c r="Q2592" t="str">
        <f t="shared" si="242"/>
        <v>food</v>
      </c>
      <c r="R2592" t="str">
        <f t="shared" si="243"/>
        <v>food trucks</v>
      </c>
      <c r="S2592" s="10">
        <f t="shared" si="244"/>
        <v>42388.589085648149</v>
      </c>
      <c r="T2592" s="10">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42382.906527777777</v>
      </c>
      <c r="T2593" s="10">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41887.801168981481</v>
      </c>
      <c r="T2594" s="10">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str">
        <f t="shared" si="241"/>
        <v>No Backers</v>
      </c>
      <c r="Q2595" t="str">
        <f t="shared" si="242"/>
        <v>food</v>
      </c>
      <c r="R2595" t="str">
        <f t="shared" si="243"/>
        <v>food trucks</v>
      </c>
      <c r="S2595" s="10">
        <f t="shared" si="244"/>
        <v>42089.84520833334</v>
      </c>
      <c r="T2595" s="10">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41828.967916666668</v>
      </c>
      <c r="T2596" s="10">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42760.244212962964</v>
      </c>
      <c r="T2597" s="10">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41828.664456018516</v>
      </c>
      <c r="T2598" s="10">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42510.341631944444</v>
      </c>
      <c r="T2599" s="10">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42240.840289351851</v>
      </c>
      <c r="T2600" s="10">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41809.754016203704</v>
      </c>
      <c r="T2601" s="10">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42394.900462962964</v>
      </c>
      <c r="T2602" s="10">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41150.902187499996</v>
      </c>
      <c r="T2603" s="10">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42508.541550925926</v>
      </c>
      <c r="T2607" s="10">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42767.801712962959</v>
      </c>
      <c r="T2610" s="10">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41075.237858796296</v>
      </c>
      <c r="T2611" s="10">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42564.881076388891</v>
      </c>
      <c r="T2612" s="10">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42704.335810185185</v>
      </c>
      <c r="T2613" s="10">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41143.81821759259</v>
      </c>
      <c r="T2615" s="10">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42211.99454861111</v>
      </c>
      <c r="T2618" s="10">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41902.874432870369</v>
      </c>
      <c r="T2619" s="10">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42273.884305555555</v>
      </c>
      <c r="T2621" s="10">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42251.16715277778</v>
      </c>
      <c r="T2622" s="10">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42115.74754629629</v>
      </c>
      <c r="T2623" s="10">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42689.74324074074</v>
      </c>
      <c r="T2624" s="10">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0">
        <f t="shared" si="244"/>
        <v>41144.42155092593</v>
      </c>
      <c r="T2626" s="10">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IFERROR(E2627/L2627,"No Backers")</f>
        <v>27.576923076923077</v>
      </c>
      <c r="Q2627" t="str">
        <f t="shared" ref="Q2627:Q2690" si="248">MID(N2627,1,FIND("/",N2627,1)-1)</f>
        <v>technology</v>
      </c>
      <c r="R2627" t="str">
        <f t="shared" ref="R2627:R2690" si="249">MID(N2627,FIND("/",N2627,1)+1,LEN(N2627))</f>
        <v>space exploration</v>
      </c>
      <c r="S2627" s="10">
        <f t="shared" ref="S2627:S2690" si="250">(((J2627/60)/60)/24)+DATE(1970,1,1)</f>
        <v>42658.810277777782</v>
      </c>
      <c r="T2627" s="10">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42304.829409722224</v>
      </c>
      <c r="T2629" s="10">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41953.966053240743</v>
      </c>
      <c r="T2630" s="10">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41667.823287037041</v>
      </c>
      <c r="T2635" s="10">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42037.950937500005</v>
      </c>
      <c r="T2637" s="10">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42639.549479166672</v>
      </c>
      <c r="T2639" s="10">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41880.827118055553</v>
      </c>
      <c r="T2643" s="10">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str">
        <f t="shared" si="247"/>
        <v>No Backers</v>
      </c>
      <c r="Q2644" t="str">
        <f t="shared" si="248"/>
        <v>technology</v>
      </c>
      <c r="R2644" t="str">
        <f t="shared" si="249"/>
        <v>space exploration</v>
      </c>
      <c r="S2644" s="10">
        <f t="shared" si="250"/>
        <v>42536.246620370366</v>
      </c>
      <c r="T2644" s="10">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42689.582349537035</v>
      </c>
      <c r="T2645" s="10">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42774.792071759264</v>
      </c>
      <c r="T2646" s="10">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42226.313298611116</v>
      </c>
      <c r="T2648" s="10">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42200.261793981481</v>
      </c>
      <c r="T2649" s="10">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42408.714814814812</v>
      </c>
      <c r="T2650" s="10">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42341.99700231482</v>
      </c>
      <c r="T2651" s="10">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42695.624340277776</v>
      </c>
      <c r="T2652" s="10">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42327.805659722217</v>
      </c>
      <c r="T2653" s="10">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41953.158854166672</v>
      </c>
      <c r="T2654" s="10">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42055.600995370376</v>
      </c>
      <c r="T2656" s="10">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42381.866284722222</v>
      </c>
      <c r="T2657" s="10">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42551.884189814817</v>
      </c>
      <c r="T2660" s="10">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42082.069560185191</v>
      </c>
      <c r="T2661" s="10">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42272.713171296295</v>
      </c>
      <c r="T2662" s="10">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42222.622766203705</v>
      </c>
      <c r="T2665" s="10">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42235.764340277776</v>
      </c>
      <c r="T2668" s="10">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42275.588715277772</v>
      </c>
      <c r="T2670" s="10">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41821.020601851851</v>
      </c>
      <c r="T2672" s="10">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41962.749027777783</v>
      </c>
      <c r="T2673" s="10">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42344.884143518517</v>
      </c>
      <c r="T2674" s="10">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41912.541655092595</v>
      </c>
      <c r="T2675" s="10">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41923.857511574075</v>
      </c>
      <c r="T2677" s="10">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42482.624699074076</v>
      </c>
      <c r="T2678" s="10">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41793.029432870368</v>
      </c>
      <c r="T2679" s="10">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42241.798206018517</v>
      </c>
      <c r="T2680" s="10">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42033.001087962963</v>
      </c>
      <c r="T2681" s="10">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42436.211701388893</v>
      </c>
      <c r="T2682" s="10">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41805.895254629628</v>
      </c>
      <c r="T2683" s="10">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41932.871990740743</v>
      </c>
      <c r="T2684" s="10">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42034.75509259259</v>
      </c>
      <c r="T2685" s="10">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41820.914641203701</v>
      </c>
      <c r="T2686" s="10">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42061.69594907407</v>
      </c>
      <c r="T2687" s="10">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str">
        <f t="shared" si="247"/>
        <v>No Backers</v>
      </c>
      <c r="Q2688" t="str">
        <f t="shared" si="248"/>
        <v>food</v>
      </c>
      <c r="R2688" t="str">
        <f t="shared" si="249"/>
        <v>food trucks</v>
      </c>
      <c r="S2688" s="10">
        <f t="shared" si="250"/>
        <v>41892.974803240737</v>
      </c>
      <c r="T2688" s="10">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str">
        <f t="shared" si="247"/>
        <v>No Backers</v>
      </c>
      <c r="Q2689" t="str">
        <f t="shared" si="248"/>
        <v>food</v>
      </c>
      <c r="R2689" t="str">
        <f t="shared" si="249"/>
        <v>food trucks</v>
      </c>
      <c r="S2689" s="10">
        <f t="shared" si="250"/>
        <v>42154.64025462963</v>
      </c>
      <c r="T2689" s="10">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0">
        <f t="shared" si="250"/>
        <v>42028.118865740747</v>
      </c>
      <c r="T2690" s="10">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IFERROR(E2691/L2691,"No Backers")</f>
        <v>1</v>
      </c>
      <c r="Q2691" t="str">
        <f t="shared" ref="Q2691:Q2754" si="254">MID(N2691,1,FIND("/",N2691,1)-1)</f>
        <v>food</v>
      </c>
      <c r="R2691" t="str">
        <f t="shared" ref="R2691:R2754" si="255">MID(N2691,FIND("/",N2691,1)+1,LEN(N2691))</f>
        <v>food trucks</v>
      </c>
      <c r="S2691" s="10">
        <f t="shared" ref="S2691:S2754" si="256">(((J2691/60)/60)/24)+DATE(1970,1,1)</f>
        <v>42551.961689814809</v>
      </c>
      <c r="T2691" s="10">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42113.105046296296</v>
      </c>
      <c r="T2692" s="10">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42089.724039351851</v>
      </c>
      <c r="T2693" s="10">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42058.334027777775</v>
      </c>
      <c r="T2694" s="10">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41834.138495370367</v>
      </c>
      <c r="T2695" s="10">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41878.140497685185</v>
      </c>
      <c r="T2696" s="10">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42048.181921296295</v>
      </c>
      <c r="T2697" s="10">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41964.844444444447</v>
      </c>
      <c r="T2698" s="10">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42187.940081018518</v>
      </c>
      <c r="T2699" s="10">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41787.898240740738</v>
      </c>
      <c r="T2700" s="10">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str">
        <f t="shared" si="253"/>
        <v>No Backers</v>
      </c>
      <c r="Q2701" t="str">
        <f t="shared" si="254"/>
        <v>food</v>
      </c>
      <c r="R2701" t="str">
        <f t="shared" si="255"/>
        <v>food trucks</v>
      </c>
      <c r="S2701" s="10">
        <f t="shared" si="256"/>
        <v>41829.896562499998</v>
      </c>
      <c r="T2701" s="10">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41870.87467592593</v>
      </c>
      <c r="T2702" s="10">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42800.801817129628</v>
      </c>
      <c r="T2704" s="10">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42787.862430555557</v>
      </c>
      <c r="T2706" s="10">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42773.916180555556</v>
      </c>
      <c r="T2707" s="10">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41899.294942129629</v>
      </c>
      <c r="T2708" s="10">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41391.782905092594</v>
      </c>
      <c r="T2709" s="10">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42612.149780092594</v>
      </c>
      <c r="T2711" s="10">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41828.229490740741</v>
      </c>
      <c r="T2712" s="10">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42387.398472222223</v>
      </c>
      <c r="T2717" s="10">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42704.857094907406</v>
      </c>
      <c r="T2724" s="10">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42199.32707175926</v>
      </c>
      <c r="T2726" s="10">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42745.744618055556</v>
      </c>
      <c r="T2727" s="10">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42198.676655092597</v>
      </c>
      <c r="T2729" s="10">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42333.59993055556</v>
      </c>
      <c r="T2730" s="10">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42626.668888888889</v>
      </c>
      <c r="T2736" s="10">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41316.120949074073</v>
      </c>
      <c r="T2737" s="10">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41722.666354166664</v>
      </c>
      <c r="T2738" s="10">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41611.917673611111</v>
      </c>
      <c r="T2739" s="10">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41719.887928240743</v>
      </c>
      <c r="T2741" s="10">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41911.657430555555</v>
      </c>
      <c r="T2743" s="10">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41030.719756944447</v>
      </c>
      <c r="T2744" s="10">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str">
        <f t="shared" si="253"/>
        <v>No Backers</v>
      </c>
      <c r="Q2745" t="str">
        <f t="shared" si="254"/>
        <v>publishing</v>
      </c>
      <c r="R2745" t="str">
        <f t="shared" si="255"/>
        <v>children's books</v>
      </c>
      <c r="S2745" s="10">
        <f t="shared" si="256"/>
        <v>42632.328784722224</v>
      </c>
      <c r="T2745" s="10">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40938.062476851854</v>
      </c>
      <c r="T2746" s="10">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41850.781377314815</v>
      </c>
      <c r="T2748" s="10">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41044.64811342593</v>
      </c>
      <c r="T2749" s="10">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42585.7106712963</v>
      </c>
      <c r="T2750" s="10">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42068.799039351856</v>
      </c>
      <c r="T2751" s="10">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str">
        <f t="shared" si="253"/>
        <v>No Backers</v>
      </c>
      <c r="Q2752" t="str">
        <f t="shared" si="254"/>
        <v>publishing</v>
      </c>
      <c r="R2752" t="str">
        <f t="shared" si="255"/>
        <v>children's books</v>
      </c>
      <c r="S2752" s="10">
        <f t="shared" si="256"/>
        <v>41078.899826388886</v>
      </c>
      <c r="T2752" s="10">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str">
        <f t="shared" si="253"/>
        <v>No Backers</v>
      </c>
      <c r="Q2753" t="str">
        <f t="shared" si="254"/>
        <v>publishing</v>
      </c>
      <c r="R2753" t="str">
        <f t="shared" si="255"/>
        <v>children's books</v>
      </c>
      <c r="S2753" s="10">
        <f t="shared" si="256"/>
        <v>41747.887060185189</v>
      </c>
      <c r="T2753" s="10">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0">
        <f t="shared" si="256"/>
        <v>40855.765092592592</v>
      </c>
      <c r="T2754" s="10">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IFERROR(E2755/L2755,"No Backers")</f>
        <v>47.5</v>
      </c>
      <c r="Q2755" t="str">
        <f t="shared" ref="Q2755:Q2818" si="260">MID(N2755,1,FIND("/",N2755,1)-1)</f>
        <v>publishing</v>
      </c>
      <c r="R2755" t="str">
        <f t="shared" ref="R2755:R2818" si="261">MID(N2755,FIND("/",N2755,1)+1,LEN(N2755))</f>
        <v>children's books</v>
      </c>
      <c r="S2755" s="10">
        <f t="shared" ref="S2755:S2818" si="262">(((J2755/60)/60)/24)+DATE(1970,1,1)</f>
        <v>41117.900729166664</v>
      </c>
      <c r="T2755" s="10">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str">
        <f t="shared" si="259"/>
        <v>No Backers</v>
      </c>
      <c r="Q2756" t="str">
        <f t="shared" si="260"/>
        <v>publishing</v>
      </c>
      <c r="R2756" t="str">
        <f t="shared" si="261"/>
        <v>children's books</v>
      </c>
      <c r="S2756" s="10">
        <f t="shared" si="262"/>
        <v>41863.636006944449</v>
      </c>
      <c r="T2756" s="10">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42072.790821759263</v>
      </c>
      <c r="T2757" s="10">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41620.90047453704</v>
      </c>
      <c r="T2758" s="10">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42573.65662037037</v>
      </c>
      <c r="T2759" s="10">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42639.441932870366</v>
      </c>
      <c r="T2760" s="10">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42524.36650462963</v>
      </c>
      <c r="T2761" s="10">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str">
        <f t="shared" si="259"/>
        <v>No Backers</v>
      </c>
      <c r="Q2762" t="str">
        <f t="shared" si="260"/>
        <v>publishing</v>
      </c>
      <c r="R2762" t="str">
        <f t="shared" si="261"/>
        <v>children's books</v>
      </c>
      <c r="S2762" s="10">
        <f t="shared" si="262"/>
        <v>41415.461319444446</v>
      </c>
      <c r="T2762" s="10">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41247.063576388886</v>
      </c>
      <c r="T2763" s="10">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40927.036979166667</v>
      </c>
      <c r="T2764" s="10">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41373.579675925925</v>
      </c>
      <c r="T2765" s="10">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41030.292025462964</v>
      </c>
      <c r="T2766" s="10">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str">
        <f t="shared" si="259"/>
        <v>No Backers</v>
      </c>
      <c r="Q2767" t="str">
        <f t="shared" si="260"/>
        <v>publishing</v>
      </c>
      <c r="R2767" t="str">
        <f t="shared" si="261"/>
        <v>children's books</v>
      </c>
      <c r="S2767" s="10">
        <f t="shared" si="262"/>
        <v>41194.579027777778</v>
      </c>
      <c r="T2767" s="10">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40736.668032407404</v>
      </c>
      <c r="T2768" s="10">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42172.958912037036</v>
      </c>
      <c r="T2769" s="10">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40967.614849537036</v>
      </c>
      <c r="T2770" s="10">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41745.826273148145</v>
      </c>
      <c r="T2771" s="10">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41686.705208333333</v>
      </c>
      <c r="T2772" s="10">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str">
        <f t="shared" si="259"/>
        <v>No Backers</v>
      </c>
      <c r="Q2773" t="str">
        <f t="shared" si="260"/>
        <v>publishing</v>
      </c>
      <c r="R2773" t="str">
        <f t="shared" si="261"/>
        <v>children's books</v>
      </c>
      <c r="S2773" s="10">
        <f t="shared" si="262"/>
        <v>41257.531712962962</v>
      </c>
      <c r="T2773" s="10">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str">
        <f t="shared" si="259"/>
        <v>No Backers</v>
      </c>
      <c r="Q2774" t="str">
        <f t="shared" si="260"/>
        <v>publishing</v>
      </c>
      <c r="R2774" t="str">
        <f t="shared" si="261"/>
        <v>children's books</v>
      </c>
      <c r="S2774" s="10">
        <f t="shared" si="262"/>
        <v>41537.869143518517</v>
      </c>
      <c r="T2774" s="10">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42474.86482638889</v>
      </c>
      <c r="T2775" s="10">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41311.126481481479</v>
      </c>
      <c r="T2776" s="10">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40863.013356481482</v>
      </c>
      <c r="T2777" s="10">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42136.297175925924</v>
      </c>
      <c r="T2778" s="10">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42172.669027777782</v>
      </c>
      <c r="T2779" s="10">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42300.585891203707</v>
      </c>
      <c r="T2781" s="10">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str">
        <f t="shared" si="259"/>
        <v>No Backers</v>
      </c>
      <c r="Q2782" t="str">
        <f t="shared" si="260"/>
        <v>publishing</v>
      </c>
      <c r="R2782" t="str">
        <f t="shared" si="261"/>
        <v>children's books</v>
      </c>
      <c r="S2782" s="10">
        <f t="shared" si="262"/>
        <v>42774.447777777779</v>
      </c>
      <c r="T2782" s="10">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42018.94159722222</v>
      </c>
      <c r="T2783" s="10">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42026.924976851849</v>
      </c>
      <c r="T2784" s="10">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42558.189432870371</v>
      </c>
      <c r="T2787" s="10">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41808.198518518519</v>
      </c>
      <c r="T2789" s="10">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42016.938692129625</v>
      </c>
      <c r="T2792" s="10">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42416.691655092596</v>
      </c>
      <c r="T2796" s="10">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41795.528101851851</v>
      </c>
      <c r="T2798" s="10">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41798.94027777778</v>
      </c>
      <c r="T2799" s="10">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42507.264699074076</v>
      </c>
      <c r="T2801" s="10">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41900.243159722224</v>
      </c>
      <c r="T2803" s="10">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42158.065694444449</v>
      </c>
      <c r="T2805" s="10">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42185.267245370371</v>
      </c>
      <c r="T2808" s="10">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42208.84646990741</v>
      </c>
      <c r="T2810" s="10">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41759.13962962963</v>
      </c>
      <c r="T2812" s="10">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42028.496562500004</v>
      </c>
      <c r="T2813" s="10">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42103.399479166663</v>
      </c>
      <c r="T2816" s="10">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42188.467499999999</v>
      </c>
      <c r="T2818" s="10">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IFERROR(E2819/L2819,"No Backers")</f>
        <v>23.636363636363637</v>
      </c>
      <c r="Q2819" t="str">
        <f t="shared" ref="Q2819:Q2882" si="266">MID(N2819,1,FIND("/",N2819,1)-1)</f>
        <v>theater</v>
      </c>
      <c r="R2819" t="str">
        <f t="shared" ref="R2819:R2882" si="267">MID(N2819,FIND("/",N2819,1)+1,LEN(N2819))</f>
        <v>plays</v>
      </c>
      <c r="S2819" s="10">
        <f t="shared" ref="S2819:S2882" si="268">(((J2819/60)/60)/24)+DATE(1970,1,1)</f>
        <v>42023.634976851856</v>
      </c>
      <c r="T2819" s="10">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42139.525567129633</v>
      </c>
      <c r="T2821" s="10">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42401.610983796301</v>
      </c>
      <c r="T2822" s="10">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41875.922858796301</v>
      </c>
      <c r="T2823" s="10">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42060.683935185181</v>
      </c>
      <c r="T2824" s="10">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42254.264687499999</v>
      </c>
      <c r="T2830" s="10">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42495.434236111112</v>
      </c>
      <c r="T2831" s="10">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41758.839675925927</v>
      </c>
      <c r="T2832" s="10">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42268.127696759257</v>
      </c>
      <c r="T2835" s="10">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42019.959837962961</v>
      </c>
      <c r="T2836" s="10">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42307.908379629633</v>
      </c>
      <c r="T2839" s="10">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42291.739548611105</v>
      </c>
      <c r="T2843" s="10">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str">
        <f t="shared" si="265"/>
        <v>No Backers</v>
      </c>
      <c r="Q2844" t="str">
        <f t="shared" si="266"/>
        <v>theater</v>
      </c>
      <c r="R2844" t="str">
        <f t="shared" si="267"/>
        <v>plays</v>
      </c>
      <c r="S2844" s="10">
        <f t="shared" si="268"/>
        <v>41784.952488425923</v>
      </c>
      <c r="T2844" s="10">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str">
        <f t="shared" si="265"/>
        <v>No Backers</v>
      </c>
      <c r="Q2845" t="str">
        <f t="shared" si="266"/>
        <v>theater</v>
      </c>
      <c r="R2845" t="str">
        <f t="shared" si="267"/>
        <v>plays</v>
      </c>
      <c r="S2845" s="10">
        <f t="shared" si="268"/>
        <v>42492.737847222219</v>
      </c>
      <c r="T2845" s="10">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42709.546064814815</v>
      </c>
      <c r="T2846" s="10">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str">
        <f t="shared" si="265"/>
        <v>No Backers</v>
      </c>
      <c r="Q2848" t="str">
        <f t="shared" si="266"/>
        <v>theater</v>
      </c>
      <c r="R2848" t="str">
        <f t="shared" si="267"/>
        <v>plays</v>
      </c>
      <c r="S2848" s="10">
        <f t="shared" si="268"/>
        <v>42108.692060185189</v>
      </c>
      <c r="T2848" s="10">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str">
        <f t="shared" si="265"/>
        <v>No Backers</v>
      </c>
      <c r="Q2849" t="str">
        <f t="shared" si="266"/>
        <v>theater</v>
      </c>
      <c r="R2849" t="str">
        <f t="shared" si="267"/>
        <v>plays</v>
      </c>
      <c r="S2849" s="10">
        <f t="shared" si="268"/>
        <v>42453.806307870371</v>
      </c>
      <c r="T2849" s="10">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42123.648831018523</v>
      </c>
      <c r="T2850" s="10">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42453.428240740745</v>
      </c>
      <c r="T2851" s="10">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41858.007071759261</v>
      </c>
      <c r="T2852" s="10">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str">
        <f t="shared" si="265"/>
        <v>No Backers</v>
      </c>
      <c r="Q2853" t="str">
        <f t="shared" si="266"/>
        <v>theater</v>
      </c>
      <c r="R2853" t="str">
        <f t="shared" si="267"/>
        <v>plays</v>
      </c>
      <c r="S2853" s="10">
        <f t="shared" si="268"/>
        <v>42390.002650462964</v>
      </c>
      <c r="T2853" s="10">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41781.045173611114</v>
      </c>
      <c r="T2854" s="10">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str">
        <f t="shared" si="265"/>
        <v>No Backers</v>
      </c>
      <c r="Q2855" t="str">
        <f t="shared" si="266"/>
        <v>theater</v>
      </c>
      <c r="R2855" t="str">
        <f t="shared" si="267"/>
        <v>plays</v>
      </c>
      <c r="S2855" s="10">
        <f t="shared" si="268"/>
        <v>41836.190937499996</v>
      </c>
      <c r="T2855" s="10">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42111.71665509259</v>
      </c>
      <c r="T2856" s="10">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42370.007766203707</v>
      </c>
      <c r="T2857" s="10">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42165.037581018521</v>
      </c>
      <c r="T2858" s="10">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42726.920081018514</v>
      </c>
      <c r="T2859" s="10">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str">
        <f t="shared" si="265"/>
        <v>No Backers</v>
      </c>
      <c r="Q2860" t="str">
        <f t="shared" si="266"/>
        <v>theater</v>
      </c>
      <c r="R2860" t="str">
        <f t="shared" si="267"/>
        <v>plays</v>
      </c>
      <c r="S2860" s="10">
        <f t="shared" si="268"/>
        <v>41954.545081018514</v>
      </c>
      <c r="T2860" s="10">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42233.362314814818</v>
      </c>
      <c r="T2861" s="10">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42480.800648148142</v>
      </c>
      <c r="T2862" s="10">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42257.590833333335</v>
      </c>
      <c r="T2863" s="10">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41784.789687500001</v>
      </c>
      <c r="T2864" s="10">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41831.675034722226</v>
      </c>
      <c r="T2865" s="10">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42172.613506944443</v>
      </c>
      <c r="T2866" s="10">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str">
        <f t="shared" si="265"/>
        <v>No Backers</v>
      </c>
      <c r="Q2867" t="str">
        <f t="shared" si="266"/>
        <v>theater</v>
      </c>
      <c r="R2867" t="str">
        <f t="shared" si="267"/>
        <v>plays</v>
      </c>
      <c r="S2867" s="10">
        <f t="shared" si="268"/>
        <v>41950.114108796297</v>
      </c>
      <c r="T2867" s="10">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42627.955104166671</v>
      </c>
      <c r="T2868" s="10">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42531.195277777777</v>
      </c>
      <c r="T2869" s="10">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42618.827013888891</v>
      </c>
      <c r="T2870" s="10">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42540.593530092592</v>
      </c>
      <c r="T2871" s="10">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41746.189409722225</v>
      </c>
      <c r="T2872" s="10">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41974.738576388889</v>
      </c>
      <c r="T2873" s="10">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str">
        <f t="shared" si="265"/>
        <v>No Backers</v>
      </c>
      <c r="Q2874" t="str">
        <f t="shared" si="266"/>
        <v>theater</v>
      </c>
      <c r="R2874" t="str">
        <f t="shared" si="267"/>
        <v>plays</v>
      </c>
      <c r="S2874" s="10">
        <f t="shared" si="268"/>
        <v>42115.11618055556</v>
      </c>
      <c r="T2874" s="10">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42002.817488425921</v>
      </c>
      <c r="T2875" s="10">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42722.84474537037</v>
      </c>
      <c r="T2876" s="10">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42465.128391203703</v>
      </c>
      <c r="T2877" s="10">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str">
        <f t="shared" si="265"/>
        <v>No Backers</v>
      </c>
      <c r="Q2878" t="str">
        <f t="shared" si="266"/>
        <v>theater</v>
      </c>
      <c r="R2878" t="str">
        <f t="shared" si="267"/>
        <v>plays</v>
      </c>
      <c r="S2878" s="10">
        <f t="shared" si="268"/>
        <v>42171.743969907402</v>
      </c>
      <c r="T2878" s="10">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42128.615682870368</v>
      </c>
      <c r="T2880" s="10">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42359.725243055553</v>
      </c>
      <c r="T2881" s="10">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0">
        <f t="shared" si="268"/>
        <v>42192.905694444446</v>
      </c>
      <c r="T2882" s="10">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str">
        <f t="shared" ref="P2883:P2946" si="271">IFERROR(E2883/L2883,"No Backers")</f>
        <v>No Backers</v>
      </c>
      <c r="Q2883" t="str">
        <f t="shared" ref="Q2883:Q2946" si="272">MID(N2883,1,FIND("/",N2883,1)-1)</f>
        <v>theater</v>
      </c>
      <c r="R2883" t="str">
        <f t="shared" ref="R2883:R2946" si="273">MID(N2883,FIND("/",N2883,1)+1,LEN(N2883))</f>
        <v>plays</v>
      </c>
      <c r="S2883" s="10">
        <f t="shared" ref="S2883:S2946" si="274">(((J2883/60)/60)/24)+DATE(1970,1,1)</f>
        <v>41916.597638888888</v>
      </c>
      <c r="T2883" s="10">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42461.596273148149</v>
      </c>
      <c r="T2884" s="10">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42370.90320601852</v>
      </c>
      <c r="T2885" s="10">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41948.727256944447</v>
      </c>
      <c r="T2886" s="10">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42047.07640046296</v>
      </c>
      <c r="T2887" s="10">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42261.632916666669</v>
      </c>
      <c r="T2888" s="10">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41985.427361111113</v>
      </c>
      <c r="T2889" s="10">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str">
        <f t="shared" si="271"/>
        <v>No Backers</v>
      </c>
      <c r="Q2890" t="str">
        <f t="shared" si="272"/>
        <v>theater</v>
      </c>
      <c r="R2890" t="str">
        <f t="shared" si="273"/>
        <v>plays</v>
      </c>
      <c r="S2890" s="10">
        <f t="shared" si="274"/>
        <v>41922.535185185188</v>
      </c>
      <c r="T2890" s="10">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41850.863252314812</v>
      </c>
      <c r="T2891" s="10">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41831.742962962962</v>
      </c>
      <c r="T2892" s="10">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42415.883425925931</v>
      </c>
      <c r="T2893" s="10">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41869.714166666665</v>
      </c>
      <c r="T2894" s="10">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41953.773090277777</v>
      </c>
      <c r="T2895" s="10">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str">
        <f t="shared" si="271"/>
        <v>No Backers</v>
      </c>
      <c r="Q2896" t="str">
        <f t="shared" si="272"/>
        <v>theater</v>
      </c>
      <c r="R2896" t="str">
        <f t="shared" si="273"/>
        <v>plays</v>
      </c>
      <c r="S2896" s="10">
        <f t="shared" si="274"/>
        <v>42037.986284722225</v>
      </c>
      <c r="T2896" s="10">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41811.555462962962</v>
      </c>
      <c r="T2897" s="10">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42701.908807870372</v>
      </c>
      <c r="T2898" s="10">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42258.646504629629</v>
      </c>
      <c r="T2899" s="10">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42278.664965277778</v>
      </c>
      <c r="T2900" s="10">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str">
        <f t="shared" si="271"/>
        <v>No Backers</v>
      </c>
      <c r="Q2901" t="str">
        <f t="shared" si="272"/>
        <v>theater</v>
      </c>
      <c r="R2901" t="str">
        <f t="shared" si="273"/>
        <v>plays</v>
      </c>
      <c r="S2901" s="10">
        <f t="shared" si="274"/>
        <v>42515.078217592592</v>
      </c>
      <c r="T2901" s="10">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41982.904386574075</v>
      </c>
      <c r="T2903" s="10">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42210.439768518518</v>
      </c>
      <c r="T2904" s="10">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42196.166874999995</v>
      </c>
      <c r="T2905" s="10">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41940.967951388891</v>
      </c>
      <c r="T2906" s="10">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42606.056863425925</v>
      </c>
      <c r="T2907" s="10">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42199.648912037039</v>
      </c>
      <c r="T2908" s="10">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42444.877743055549</v>
      </c>
      <c r="T2909" s="10">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42499.731701388882</v>
      </c>
      <c r="T2910" s="10">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41929.266215277778</v>
      </c>
      <c r="T2911" s="10">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42107.841284722221</v>
      </c>
      <c r="T2912" s="10">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42142.768819444449</v>
      </c>
      <c r="T2913" s="10">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42354.131643518514</v>
      </c>
      <c r="T2914" s="10">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41828.922905092593</v>
      </c>
      <c r="T2915" s="10">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42017.907337962963</v>
      </c>
      <c r="T2916" s="10">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42415.398032407407</v>
      </c>
      <c r="T2917" s="10">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41755.476724537039</v>
      </c>
      <c r="T2918" s="10">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42245.234340277777</v>
      </c>
      <c r="T2919" s="10">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42278.629710648151</v>
      </c>
      <c r="T2920" s="10">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41826.61954861111</v>
      </c>
      <c r="T2921" s="10">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41877.886620370373</v>
      </c>
      <c r="T2923" s="10">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42097.874155092592</v>
      </c>
      <c r="T2924" s="10">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42013.15253472222</v>
      </c>
      <c r="T2925" s="10">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42044.765960648147</v>
      </c>
      <c r="T2928" s="10">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41806.669317129628</v>
      </c>
      <c r="T2929" s="10">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42403.998217592598</v>
      </c>
      <c r="T2930" s="10">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41754.564328703702</v>
      </c>
      <c r="T2931" s="10">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42101.584074074075</v>
      </c>
      <c r="T2932" s="10">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42025.164780092593</v>
      </c>
      <c r="T2934" s="10">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42495.956631944442</v>
      </c>
      <c r="T2935" s="10">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41803.457326388889</v>
      </c>
      <c r="T2939" s="10">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42004.703865740739</v>
      </c>
      <c r="T2940" s="10">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41845.809166666666</v>
      </c>
      <c r="T2941" s="10">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41982.773356481484</v>
      </c>
      <c r="T2942" s="10">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42034.960127314815</v>
      </c>
      <c r="T2943" s="10">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42334.803923611107</v>
      </c>
      <c r="T2944" s="10">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str">
        <f t="shared" si="271"/>
        <v>No Backers</v>
      </c>
      <c r="Q2945" t="str">
        <f t="shared" si="272"/>
        <v>theater</v>
      </c>
      <c r="R2945" t="str">
        <f t="shared" si="273"/>
        <v>spaces</v>
      </c>
      <c r="S2945" s="10">
        <f t="shared" si="274"/>
        <v>42077.129398148143</v>
      </c>
      <c r="T2945" s="10">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0">
        <f t="shared" si="274"/>
        <v>42132.9143287037</v>
      </c>
      <c r="T2946" s="10">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str">
        <f t="shared" ref="P2947:P3010" si="277">IFERROR(E2947/L2947,"No Backers")</f>
        <v>No Backers</v>
      </c>
      <c r="Q2947" t="str">
        <f t="shared" ref="Q2947:Q3010" si="278">MID(N2947,1,FIND("/",N2947,1)-1)</f>
        <v>theater</v>
      </c>
      <c r="R2947" t="str">
        <f t="shared" ref="R2947:R3010" si="279">MID(N2947,FIND("/",N2947,1)+1,LEN(N2947))</f>
        <v>spaces</v>
      </c>
      <c r="S2947" s="10">
        <f t="shared" ref="S2947:S3010" si="280">(((J2947/60)/60)/24)+DATE(1970,1,1)</f>
        <v>42118.139583333337</v>
      </c>
      <c r="T2947" s="10">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42567.531157407408</v>
      </c>
      <c r="T2948" s="10">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42649.562118055561</v>
      </c>
      <c r="T2949" s="10">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42097.649224537032</v>
      </c>
      <c r="T2950" s="10">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42297.823113425926</v>
      </c>
      <c r="T2951" s="10">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str">
        <f t="shared" si="277"/>
        <v>No Backers</v>
      </c>
      <c r="Q2952" t="str">
        <f t="shared" si="278"/>
        <v>theater</v>
      </c>
      <c r="R2952" t="str">
        <f t="shared" si="279"/>
        <v>spaces</v>
      </c>
      <c r="S2952" s="10">
        <f t="shared" si="280"/>
        <v>42362.36518518519</v>
      </c>
      <c r="T2952" s="10">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41872.802928240737</v>
      </c>
      <c r="T2953" s="10">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42628.690266203703</v>
      </c>
      <c r="T2954" s="10">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42255.791909722218</v>
      </c>
      <c r="T2955" s="10">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str">
        <f t="shared" si="277"/>
        <v>No Backers</v>
      </c>
      <c r="Q2956" t="str">
        <f t="shared" si="278"/>
        <v>theater</v>
      </c>
      <c r="R2956" t="str">
        <f t="shared" si="279"/>
        <v>spaces</v>
      </c>
      <c r="S2956" s="10">
        <f t="shared" si="280"/>
        <v>42790.583368055552</v>
      </c>
      <c r="T2956" s="10">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42141.741307870368</v>
      </c>
      <c r="T2957" s="10">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42031.011249999996</v>
      </c>
      <c r="T2959" s="10">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str">
        <f t="shared" si="277"/>
        <v>No Backers</v>
      </c>
      <c r="Q2960" t="str">
        <f t="shared" si="278"/>
        <v>theater</v>
      </c>
      <c r="R2960" t="str">
        <f t="shared" si="279"/>
        <v>spaces</v>
      </c>
      <c r="S2960" s="10">
        <f t="shared" si="280"/>
        <v>42438.779131944444</v>
      </c>
      <c r="T2960" s="10">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str">
        <f t="shared" si="277"/>
        <v>No Backers</v>
      </c>
      <c r="Q2961" t="str">
        <f t="shared" si="278"/>
        <v>theater</v>
      </c>
      <c r="R2961" t="str">
        <f t="shared" si="279"/>
        <v>spaces</v>
      </c>
      <c r="S2961" s="10">
        <f t="shared" si="280"/>
        <v>42498.008391203708</v>
      </c>
      <c r="T2961" s="10">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str">
        <f t="shared" si="277"/>
        <v>No Backers</v>
      </c>
      <c r="Q2962" t="str">
        <f t="shared" si="278"/>
        <v>theater</v>
      </c>
      <c r="R2962" t="str">
        <f t="shared" si="279"/>
        <v>spaces</v>
      </c>
      <c r="S2962" s="10">
        <f t="shared" si="280"/>
        <v>41863.757210648146</v>
      </c>
      <c r="T2962" s="10">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42061.212488425925</v>
      </c>
      <c r="T2963" s="10">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42036.24428240741</v>
      </c>
      <c r="T2964" s="10">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41941.683865740742</v>
      </c>
      <c r="T2977" s="10">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41922.640590277777</v>
      </c>
      <c r="T2980" s="10">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41993.824340277773</v>
      </c>
      <c r="T2981" s="10">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42225.559675925921</v>
      </c>
      <c r="T2983" s="10">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41894.632361111115</v>
      </c>
      <c r="T2985" s="10">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42431.500069444446</v>
      </c>
      <c r="T2988" s="10">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42627.307303240741</v>
      </c>
      <c r="T2989" s="10">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42511.362048611118</v>
      </c>
      <c r="T2990" s="10">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42341.57430555555</v>
      </c>
      <c r="T2992" s="10">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42622.767476851848</v>
      </c>
      <c r="T2994" s="10">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42390.838738425926</v>
      </c>
      <c r="T2995" s="10">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41885.478842592594</v>
      </c>
      <c r="T2996" s="10">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42775.733715277776</v>
      </c>
      <c r="T2999" s="10">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41778.193622685183</v>
      </c>
      <c r="T3000" s="10">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42752.827199074076</v>
      </c>
      <c r="T3002" s="10">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42534.895625000005</v>
      </c>
      <c r="T3003" s="10">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42098.216238425928</v>
      </c>
      <c r="T3009" s="10">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42360.212025462963</v>
      </c>
      <c r="T3010" s="10">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IFERROR(E3011/L3011,"No Backers")</f>
        <v>233.8984375</v>
      </c>
      <c r="Q3011" t="str">
        <f t="shared" ref="Q3011:Q3074" si="284">MID(N3011,1,FIND("/",N3011,1)-1)</f>
        <v>theater</v>
      </c>
      <c r="R3011" t="str">
        <f t="shared" ref="R3011:R3074" si="285">MID(N3011,FIND("/",N3011,1)+1,LEN(N3011))</f>
        <v>spaces</v>
      </c>
      <c r="S3011" s="10">
        <f t="shared" ref="S3011:S3074" si="286">(((J3011/60)/60)/24)+DATE(1970,1,1)</f>
        <v>41939.569907407407</v>
      </c>
      <c r="T3011" s="10">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41996.832395833335</v>
      </c>
      <c r="T3012" s="10">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42146.836215277777</v>
      </c>
      <c r="T3015" s="10">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41841.850034722222</v>
      </c>
      <c r="T3019" s="10">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41758.833564814813</v>
      </c>
      <c r="T3021" s="10">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42564.95380787037</v>
      </c>
      <c r="T3024" s="10">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41158.993923611109</v>
      </c>
      <c r="T3026" s="10">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41761.509409722225</v>
      </c>
      <c r="T3027" s="10">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42783.459398148145</v>
      </c>
      <c r="T3028" s="10">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42053.704293981486</v>
      </c>
      <c r="T3029" s="10">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42567.264178240745</v>
      </c>
      <c r="T3030" s="10">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41932.708877314813</v>
      </c>
      <c r="T3031" s="10">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42233.747349537036</v>
      </c>
      <c r="T3032" s="10">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42597.882488425923</v>
      </c>
      <c r="T3033" s="10">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42228.044664351852</v>
      </c>
      <c r="T3034" s="10">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42570.110243055555</v>
      </c>
      <c r="T3035" s="10">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40378.893206018518</v>
      </c>
      <c r="T3039" s="10">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41610.794421296298</v>
      </c>
      <c r="T3041" s="10">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41843.155729166669</v>
      </c>
      <c r="T3047" s="10">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41862.803078703706</v>
      </c>
      <c r="T3048" s="10">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42443.989050925928</v>
      </c>
      <c r="T3049" s="10">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41975.901180555549</v>
      </c>
      <c r="T3050" s="10">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42744.416030092587</v>
      </c>
      <c r="T3053" s="10">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42122.670069444444</v>
      </c>
      <c r="T3054" s="10">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41862.761724537035</v>
      </c>
      <c r="T3055" s="10">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str">
        <f t="shared" si="283"/>
        <v>No Backers</v>
      </c>
      <c r="Q3056" t="str">
        <f t="shared" si="284"/>
        <v>theater</v>
      </c>
      <c r="R3056" t="str">
        <f t="shared" si="285"/>
        <v>spaces</v>
      </c>
      <c r="S3056" s="10">
        <f t="shared" si="286"/>
        <v>42027.832800925928</v>
      </c>
      <c r="T3056" s="10">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41953.95821759259</v>
      </c>
      <c r="T3057" s="10">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str">
        <f t="shared" si="283"/>
        <v>No Backers</v>
      </c>
      <c r="Q3058" t="str">
        <f t="shared" si="284"/>
        <v>theater</v>
      </c>
      <c r="R3058" t="str">
        <f t="shared" si="285"/>
        <v>spaces</v>
      </c>
      <c r="S3058" s="10">
        <f t="shared" si="286"/>
        <v>41851.636388888888</v>
      </c>
      <c r="T3058" s="10">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str">
        <f t="shared" si="283"/>
        <v>No Backers</v>
      </c>
      <c r="Q3059" t="str">
        <f t="shared" si="284"/>
        <v>theater</v>
      </c>
      <c r="R3059" t="str">
        <f t="shared" si="285"/>
        <v>spaces</v>
      </c>
      <c r="S3059" s="10">
        <f t="shared" si="286"/>
        <v>42433.650590277779</v>
      </c>
      <c r="T3059" s="10">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42460.374305555553</v>
      </c>
      <c r="T3060" s="10">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41829.935717592591</v>
      </c>
      <c r="T3061" s="10">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42245.274699074071</v>
      </c>
      <c r="T3062" s="10">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str">
        <f t="shared" si="283"/>
        <v>No Backers</v>
      </c>
      <c r="Q3063" t="str">
        <f t="shared" si="284"/>
        <v>theater</v>
      </c>
      <c r="R3063" t="str">
        <f t="shared" si="285"/>
        <v>spaces</v>
      </c>
      <c r="S3063" s="10">
        <f t="shared" si="286"/>
        <v>41834.784120370372</v>
      </c>
      <c r="T3063" s="10">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42248.535787037035</v>
      </c>
      <c r="T3064" s="10">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42299.130162037036</v>
      </c>
      <c r="T3066" s="10">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41825.055231481485</v>
      </c>
      <c r="T3067" s="10">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42226.938414351855</v>
      </c>
      <c r="T3069" s="10">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42263.691574074073</v>
      </c>
      <c r="T3070" s="10">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41957.833726851852</v>
      </c>
      <c r="T3071" s="10">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42690.733437499999</v>
      </c>
      <c r="T3072" s="10">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42097.732418981483</v>
      </c>
      <c r="T3073" s="10">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0">
        <f t="shared" si="286"/>
        <v>42658.690532407403</v>
      </c>
      <c r="T3074" s="10">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IFERROR(E3075/L3075,"No Backers")</f>
        <v>92.142857142857139</v>
      </c>
      <c r="Q3075" t="str">
        <f t="shared" ref="Q3075:Q3138" si="290">MID(N3075,1,FIND("/",N3075,1)-1)</f>
        <v>theater</v>
      </c>
      <c r="R3075" t="str">
        <f t="shared" ref="R3075:R3138" si="291">MID(N3075,FIND("/",N3075,1)+1,LEN(N3075))</f>
        <v>spaces</v>
      </c>
      <c r="S3075" s="10">
        <f t="shared" ref="S3075:S3138" si="292">(((J3075/60)/60)/24)+DATE(1970,1,1)</f>
        <v>42111.684027777781</v>
      </c>
      <c r="T3075" s="10">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42409.571284722217</v>
      </c>
      <c r="T3076" s="10">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42551.102314814809</v>
      </c>
      <c r="T3077" s="10">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42226.651886574073</v>
      </c>
      <c r="T3078" s="10">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42766.956921296296</v>
      </c>
      <c r="T3079" s="10">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42031.138831018514</v>
      </c>
      <c r="T3080" s="10">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42055.713368055556</v>
      </c>
      <c r="T3081" s="10">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41940.028287037036</v>
      </c>
      <c r="T3082" s="10">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42237.181608796294</v>
      </c>
      <c r="T3083" s="10">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str">
        <f t="shared" si="289"/>
        <v>No Backers</v>
      </c>
      <c r="Q3084" t="str">
        <f t="shared" si="290"/>
        <v>theater</v>
      </c>
      <c r="R3084" t="str">
        <f t="shared" si="291"/>
        <v>spaces</v>
      </c>
      <c r="S3084" s="10">
        <f t="shared" si="292"/>
        <v>42293.922986111109</v>
      </c>
      <c r="T3084" s="10">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41853.563402777778</v>
      </c>
      <c r="T3085" s="10">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42100.723738425921</v>
      </c>
      <c r="T3086" s="10">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42246.883784722217</v>
      </c>
      <c r="T3087" s="10">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42173.67082175926</v>
      </c>
      <c r="T3088" s="10">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42665.150347222225</v>
      </c>
      <c r="T3089" s="10">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41981.57230324074</v>
      </c>
      <c r="T3090" s="10">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42528.542627314819</v>
      </c>
      <c r="T3091" s="10">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42065.818807870368</v>
      </c>
      <c r="T3092" s="10">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42566.948414351849</v>
      </c>
      <c r="T3093" s="10">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42255.619351851856</v>
      </c>
      <c r="T3094" s="10">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41760.909039351849</v>
      </c>
      <c r="T3095" s="10">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42207.795787037037</v>
      </c>
      <c r="T3096" s="10">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42523.025231481486</v>
      </c>
      <c r="T3097" s="10">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42114.825532407413</v>
      </c>
      <c r="T3098" s="10">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42629.503483796296</v>
      </c>
      <c r="T3099" s="10">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42359.792233796295</v>
      </c>
      <c r="T3100" s="10">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42382.189710648148</v>
      </c>
      <c r="T3101" s="10">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41902.622395833336</v>
      </c>
      <c r="T3102" s="10">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42171.383530092593</v>
      </c>
      <c r="T3103" s="10">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42555.340486111112</v>
      </c>
      <c r="T3104" s="10">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42107.156319444446</v>
      </c>
      <c r="T3105" s="10">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42006.908692129626</v>
      </c>
      <c r="T3106" s="10">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41876.718935185185</v>
      </c>
      <c r="T3107" s="10">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42241.429120370376</v>
      </c>
      <c r="T3108" s="10">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42128.814247685179</v>
      </c>
      <c r="T3109" s="10">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42062.680486111116</v>
      </c>
      <c r="T3110" s="10">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42745.031469907408</v>
      </c>
      <c r="T3112" s="10">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41885.595138888886</v>
      </c>
      <c r="T3113" s="10">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42615.121921296297</v>
      </c>
      <c r="T3114" s="10">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42081.731273148151</v>
      </c>
      <c r="T3115" s="10">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str">
        <f t="shared" si="289"/>
        <v>No Backers</v>
      </c>
      <c r="Q3116" t="str">
        <f t="shared" si="290"/>
        <v>theater</v>
      </c>
      <c r="R3116" t="str">
        <f t="shared" si="291"/>
        <v>spaces</v>
      </c>
      <c r="S3116" s="10">
        <f t="shared" si="292"/>
        <v>41843.632523148146</v>
      </c>
      <c r="T3116" s="10">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42496.447071759263</v>
      </c>
      <c r="T3117" s="10">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42081.515335648146</v>
      </c>
      <c r="T3118" s="10">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42509.374537037031</v>
      </c>
      <c r="T3119" s="10">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42534.649571759262</v>
      </c>
      <c r="T3120" s="10">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42060.04550925926</v>
      </c>
      <c r="T3121" s="10">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42435.942083333335</v>
      </c>
      <c r="T3122" s="10">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41848.679803240739</v>
      </c>
      <c r="T3123" s="10">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42678.932083333333</v>
      </c>
      <c r="T3124" s="10">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42530.993032407408</v>
      </c>
      <c r="T3125" s="10">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41977.780104166668</v>
      </c>
      <c r="T3126" s="10">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str">
        <f t="shared" si="289"/>
        <v>No Backers</v>
      </c>
      <c r="Q3127" t="str">
        <f t="shared" si="290"/>
        <v>theater</v>
      </c>
      <c r="R3127" t="str">
        <f t="shared" si="291"/>
        <v>spaces</v>
      </c>
      <c r="S3127" s="10">
        <f t="shared" si="292"/>
        <v>42346.20685185185</v>
      </c>
      <c r="T3127" s="10">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42427.01807870371</v>
      </c>
      <c r="T3128" s="10">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str">
        <f t="shared" si="289"/>
        <v>No Backers</v>
      </c>
      <c r="Q3129" t="str">
        <f t="shared" si="290"/>
        <v>theater</v>
      </c>
      <c r="R3129" t="str">
        <f t="shared" si="291"/>
        <v>spaces</v>
      </c>
      <c r="S3129" s="10">
        <f t="shared" si="292"/>
        <v>42034.856817129628</v>
      </c>
      <c r="T3129" s="10">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42803.842812499999</v>
      </c>
      <c r="T3131" s="10">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42808.640231481477</v>
      </c>
      <c r="T3132" s="10">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42803.579224537039</v>
      </c>
      <c r="T3133" s="10">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42786.350231481483</v>
      </c>
      <c r="T3134" s="10">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42788.565208333333</v>
      </c>
      <c r="T3135" s="10">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42800.720127314817</v>
      </c>
      <c r="T3136" s="10">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42789.462430555555</v>
      </c>
      <c r="T3138" s="10">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IFERROR(E3139/L3139,"No Backers")</f>
        <v>50</v>
      </c>
      <c r="Q3139" t="str">
        <f t="shared" ref="Q3139:Q3202" si="296">MID(N3139,1,FIND("/",N3139,1)-1)</f>
        <v>theater</v>
      </c>
      <c r="R3139" t="str">
        <f t="shared" ref="R3139:R3202" si="297">MID(N3139,FIND("/",N3139,1)+1,LEN(N3139))</f>
        <v>plays</v>
      </c>
      <c r="S3139" s="10">
        <f t="shared" ref="S3139:S3202" si="298">(((J3139/60)/60)/24)+DATE(1970,1,1)</f>
        <v>42807.885057870371</v>
      </c>
      <c r="T3139" s="10">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str">
        <f t="shared" si="295"/>
        <v>No Backers</v>
      </c>
      <c r="Q3140" t="str">
        <f t="shared" si="296"/>
        <v>theater</v>
      </c>
      <c r="R3140" t="str">
        <f t="shared" si="297"/>
        <v>plays</v>
      </c>
      <c r="S3140" s="10">
        <f t="shared" si="298"/>
        <v>42809.645914351851</v>
      </c>
      <c r="T3140" s="10">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42785.270370370374</v>
      </c>
      <c r="T3141" s="10">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42802.718784722223</v>
      </c>
      <c r="T3142" s="10">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42800.753333333334</v>
      </c>
      <c r="T3143" s="10">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42783.513182870374</v>
      </c>
      <c r="T3144" s="10">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str">
        <f t="shared" si="295"/>
        <v>No Backers</v>
      </c>
      <c r="Q3145" t="str">
        <f t="shared" si="296"/>
        <v>theater</v>
      </c>
      <c r="R3145" t="str">
        <f t="shared" si="297"/>
        <v>plays</v>
      </c>
      <c r="S3145" s="10">
        <f t="shared" si="298"/>
        <v>42808.358287037037</v>
      </c>
      <c r="T3145" s="10">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42796.538275462968</v>
      </c>
      <c r="T3146" s="10">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str">
        <f t="shared" si="295"/>
        <v>No Backers</v>
      </c>
      <c r="Q3147" t="str">
        <f t="shared" si="296"/>
        <v>theater</v>
      </c>
      <c r="R3147" t="str">
        <f t="shared" si="297"/>
        <v>plays</v>
      </c>
      <c r="S3147" s="10">
        <f t="shared" si="298"/>
        <v>42762.040902777779</v>
      </c>
      <c r="T3147" s="10">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42796.682476851856</v>
      </c>
      <c r="T3148" s="10">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41891.665324074071</v>
      </c>
      <c r="T3150" s="10">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41226.017361111109</v>
      </c>
      <c r="T3151" s="10">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41550.867673611108</v>
      </c>
      <c r="T3154" s="10">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40633.154363425929</v>
      </c>
      <c r="T3155" s="10">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41233.499131944445</v>
      </c>
      <c r="T3157" s="10">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41841.26489583333</v>
      </c>
      <c r="T3162" s="10">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41897.536134259259</v>
      </c>
      <c r="T3163" s="10">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41799.685902777775</v>
      </c>
      <c r="T3164" s="10">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41766.80572916667</v>
      </c>
      <c r="T3166" s="10">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40644.159259259257</v>
      </c>
      <c r="T3167" s="10">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41591.737974537034</v>
      </c>
      <c r="T3171" s="10">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41789.080370370371</v>
      </c>
      <c r="T3172" s="10">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42466.608310185184</v>
      </c>
      <c r="T3173" s="10">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41806.605034722219</v>
      </c>
      <c r="T3180" s="10">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41829.977326388893</v>
      </c>
      <c r="T3187" s="10">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42144.415532407409</v>
      </c>
      <c r="T3190" s="10">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42118.346435185187</v>
      </c>
      <c r="T3191" s="10">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str">
        <f t="shared" si="295"/>
        <v>No Backers</v>
      </c>
      <c r="Q3192" t="str">
        <f t="shared" si="296"/>
        <v>theater</v>
      </c>
      <c r="R3192" t="str">
        <f t="shared" si="297"/>
        <v>musical</v>
      </c>
      <c r="S3192" s="10">
        <f t="shared" si="298"/>
        <v>42683.151331018518</v>
      </c>
      <c r="T3192" s="10">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42538.755428240736</v>
      </c>
      <c r="T3193" s="10">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42018.94049768518</v>
      </c>
      <c r="T3194" s="10">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42010.968240740738</v>
      </c>
      <c r="T3195" s="10">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str">
        <f t="shared" si="295"/>
        <v>No Backers</v>
      </c>
      <c r="Q3196" t="str">
        <f t="shared" si="296"/>
        <v>theater</v>
      </c>
      <c r="R3196" t="str">
        <f t="shared" si="297"/>
        <v>musical</v>
      </c>
      <c r="S3196" s="10">
        <f t="shared" si="298"/>
        <v>42182.062476851846</v>
      </c>
      <c r="T3196" s="10">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42017.594236111108</v>
      </c>
      <c r="T3197" s="10">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42157.598090277781</v>
      </c>
      <c r="T3198" s="10">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42009.493263888886</v>
      </c>
      <c r="T3199" s="10">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42013.424502314811</v>
      </c>
      <c r="T3200" s="10">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41858.761782407404</v>
      </c>
      <c r="T3201" s="10">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0">
        <f t="shared" si="298"/>
        <v>42460.320613425924</v>
      </c>
      <c r="T3202" s="10">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IFERROR(E3203/L3203,"No Backers")</f>
        <v>12.5</v>
      </c>
      <c r="Q3203" t="str">
        <f t="shared" ref="Q3203:Q3266" si="302">MID(N3203,1,FIND("/",N3203,1)-1)</f>
        <v>theater</v>
      </c>
      <c r="R3203" t="str">
        <f t="shared" ref="R3203:R3266" si="303">MID(N3203,FIND("/",N3203,1)+1,LEN(N3203))</f>
        <v>musical</v>
      </c>
      <c r="S3203" s="10">
        <f t="shared" ref="S3203:S3266" si="304">(((J3203/60)/60)/24)+DATE(1970,1,1)</f>
        <v>41861.767094907409</v>
      </c>
      <c r="T3203" s="10">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42293.853541666671</v>
      </c>
      <c r="T3204" s="10">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42242.988680555558</v>
      </c>
      <c r="T3205" s="10">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str">
        <f t="shared" si="301"/>
        <v>No Backers</v>
      </c>
      <c r="Q3206" t="str">
        <f t="shared" si="302"/>
        <v>theater</v>
      </c>
      <c r="R3206" t="str">
        <f t="shared" si="303"/>
        <v>musical</v>
      </c>
      <c r="S3206" s="10">
        <f t="shared" si="304"/>
        <v>42172.686099537037</v>
      </c>
      <c r="T3206" s="10">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42095.374675925923</v>
      </c>
      <c r="T3207" s="10">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str">
        <f t="shared" si="301"/>
        <v>No Backers</v>
      </c>
      <c r="Q3208" t="str">
        <f t="shared" si="302"/>
        <v>theater</v>
      </c>
      <c r="R3208" t="str">
        <f t="shared" si="303"/>
        <v>musical</v>
      </c>
      <c r="S3208" s="10">
        <f t="shared" si="304"/>
        <v>42236.276053240741</v>
      </c>
      <c r="T3208" s="10">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42057.277858796297</v>
      </c>
      <c r="T3209" s="10">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41834.586574074077</v>
      </c>
      <c r="T3213" s="10">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42171.763414351852</v>
      </c>
      <c r="T3215" s="10">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42165.462627314817</v>
      </c>
      <c r="T3218" s="10">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41971.002152777779</v>
      </c>
      <c r="T3220" s="10">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42772.833379629628</v>
      </c>
      <c r="T3222" s="10">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42155.696793981479</v>
      </c>
      <c r="T3223" s="10">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42206.835370370376</v>
      </c>
      <c r="T3225" s="10">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42722.882361111115</v>
      </c>
      <c r="T3229" s="10">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41898.168125000004</v>
      </c>
      <c r="T3232" s="10">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42446.943831018521</v>
      </c>
      <c r="T3233" s="10">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42463.81385416667</v>
      </c>
      <c r="T3234" s="10">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42766.805034722223</v>
      </c>
      <c r="T3235" s="10">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42522.347812499997</v>
      </c>
      <c r="T3237" s="10">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42252.474351851852</v>
      </c>
      <c r="T3239" s="10">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42754.693842592591</v>
      </c>
      <c r="T3242" s="10">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41871.755694444444</v>
      </c>
      <c r="T3244" s="10">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42262.096782407403</v>
      </c>
      <c r="T3245" s="10">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42675.694236111114</v>
      </c>
      <c r="T3246" s="10">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41918.742175925923</v>
      </c>
      <c r="T3252" s="10">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42602.576712962968</v>
      </c>
      <c r="T3255" s="10">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42059.085752314815</v>
      </c>
      <c r="T3256" s="10">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41982.887280092589</v>
      </c>
      <c r="T3260" s="10">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42303.672662037032</v>
      </c>
      <c r="T3262" s="10">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42171.725416666668</v>
      </c>
      <c r="T3263" s="10">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42284.516064814816</v>
      </c>
      <c r="T3265" s="10">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42016.800208333334</v>
      </c>
      <c r="T3266" s="10">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IFERROR(E3267/L3267,"No Backers")</f>
        <v>70.285714285714292</v>
      </c>
      <c r="Q3267" t="str">
        <f t="shared" ref="Q3267:Q3330" si="308">MID(N3267,1,FIND("/",N3267,1)-1)</f>
        <v>theater</v>
      </c>
      <c r="R3267" t="str">
        <f t="shared" ref="R3267:R3330" si="309">MID(N3267,FIND("/",N3267,1)+1,LEN(N3267))</f>
        <v>plays</v>
      </c>
      <c r="S3267" s="10">
        <f t="shared" ref="S3267:S3330" si="310">(((J3267/60)/60)/24)+DATE(1970,1,1)</f>
        <v>42311.711979166663</v>
      </c>
      <c r="T3267" s="10">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42172.757638888885</v>
      </c>
      <c r="T3269" s="10">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41915.437210648146</v>
      </c>
      <c r="T3273" s="10">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42611.801412037035</v>
      </c>
      <c r="T3275" s="10">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42400.704537037032</v>
      </c>
      <c r="T3276" s="10">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42017.88045138889</v>
      </c>
      <c r="T3277" s="10">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42426.949988425928</v>
      </c>
      <c r="T3278" s="10">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42380.884872685187</v>
      </c>
      <c r="T3286" s="10">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42762.942430555559</v>
      </c>
      <c r="T3287" s="10">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42311.750324074077</v>
      </c>
      <c r="T3289" s="10">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42505.774479166663</v>
      </c>
      <c r="T3290" s="10">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42758.368078703701</v>
      </c>
      <c r="T3291" s="10">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42282.770231481481</v>
      </c>
      <c r="T3294" s="10">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42768.425370370373</v>
      </c>
      <c r="T3295" s="10">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42309.756620370375</v>
      </c>
      <c r="T3298" s="10">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42193.771481481483</v>
      </c>
      <c r="T3299" s="10">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42239.957962962959</v>
      </c>
      <c r="T3300" s="10">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42696.624444444446</v>
      </c>
      <c r="T3306" s="10">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42475.057164351849</v>
      </c>
      <c r="T3309" s="10">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42628.650208333333</v>
      </c>
      <c r="T3311" s="10">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42253.928530092591</v>
      </c>
      <c r="T3312" s="10">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42664.809560185182</v>
      </c>
      <c r="T3314" s="10">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42105.267488425925</v>
      </c>
      <c r="T3316" s="10">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41826.871238425927</v>
      </c>
      <c r="T3318" s="10">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42431.302002314813</v>
      </c>
      <c r="T3320" s="10">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41990.585486111115</v>
      </c>
      <c r="T3321" s="10">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41914.100289351853</v>
      </c>
      <c r="T3323" s="10">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42521.010370370372</v>
      </c>
      <c r="T3324" s="10">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42064.785613425927</v>
      </c>
      <c r="T3327" s="10">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42041.714178240742</v>
      </c>
      <c r="T3328" s="10">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0">
        <f t="shared" si="310"/>
        <v>41822.57503472222</v>
      </c>
      <c r="T3330" s="10">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IFERROR(E3331/L3331,"No Backers")</f>
        <v>44.92307692307692</v>
      </c>
      <c r="Q3331" t="str">
        <f t="shared" ref="Q3331:Q3394" si="314">MID(N3331,1,FIND("/",N3331,1)-1)</f>
        <v>theater</v>
      </c>
      <c r="R3331" t="str">
        <f t="shared" ref="R3331:R3394" si="315">MID(N3331,FIND("/",N3331,1)+1,LEN(N3331))</f>
        <v>plays</v>
      </c>
      <c r="S3331" s="10">
        <f t="shared" ref="S3331:S3394" si="316">(((J3331/60)/60)/24)+DATE(1970,1,1)</f>
        <v>41837.323009259257</v>
      </c>
      <c r="T3331" s="10">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42065.887361111112</v>
      </c>
      <c r="T3332" s="10">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42248.697754629626</v>
      </c>
      <c r="T3333" s="10">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41809.860300925924</v>
      </c>
      <c r="T3334" s="10">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42437.398680555561</v>
      </c>
      <c r="T3338" s="10">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41901.282025462962</v>
      </c>
      <c r="T3339" s="10">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42510.798854166671</v>
      </c>
      <c r="T3343" s="10">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41851.200150462959</v>
      </c>
      <c r="T3346" s="10">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42053.106111111112</v>
      </c>
      <c r="T3347" s="10">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41806.395428240743</v>
      </c>
      <c r="T3353" s="10">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42495.992800925931</v>
      </c>
      <c r="T3354" s="10">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41932.311099537037</v>
      </c>
      <c r="T3360" s="10">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42056.091631944444</v>
      </c>
      <c r="T3364" s="10">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41851.771354166667</v>
      </c>
      <c r="T3365" s="10">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42192.933958333335</v>
      </c>
      <c r="T3369" s="10">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41969.199756944443</v>
      </c>
      <c r="T3370" s="10">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42179.854629629626</v>
      </c>
      <c r="T3375" s="10">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41765.610798611109</v>
      </c>
      <c r="T3377" s="10">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42225.513888888891</v>
      </c>
      <c r="T3381" s="10">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41937.95344907407</v>
      </c>
      <c r="T3382" s="10">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41953.8675</v>
      </c>
      <c r="T3387" s="10">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42143.461122685185</v>
      </c>
      <c r="T3390" s="10">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0">
        <f t="shared" si="316"/>
        <v>42446.845543981486</v>
      </c>
      <c r="T3394" s="10">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IFERROR(E3395/L3395,"No Backers")</f>
        <v>36.06818181818182</v>
      </c>
      <c r="Q3395" t="str">
        <f t="shared" ref="Q3395:Q3458" si="320">MID(N3395,1,FIND("/",N3395,1)-1)</f>
        <v>theater</v>
      </c>
      <c r="R3395" t="str">
        <f t="shared" ref="R3395:R3458" si="321">MID(N3395,FIND("/",N3395,1)+1,LEN(N3395))</f>
        <v>plays</v>
      </c>
      <c r="S3395" s="10">
        <f t="shared" ref="S3395:S3458" si="322">(((J3395/60)/60)/24)+DATE(1970,1,1)</f>
        <v>41923.921643518523</v>
      </c>
      <c r="T3395" s="10">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41817.59542824074</v>
      </c>
      <c r="T3396" s="10">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41764.44663194444</v>
      </c>
      <c r="T3398" s="10">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42290.61855324074</v>
      </c>
      <c r="T3404" s="10">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42150.462083333332</v>
      </c>
      <c r="T3405" s="10">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42410.017199074078</v>
      </c>
      <c r="T3407" s="10">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41791.492777777778</v>
      </c>
      <c r="T3408" s="10">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42500.041550925926</v>
      </c>
      <c r="T3412" s="10">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42265.022824074069</v>
      </c>
      <c r="T3413" s="10">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41879.959050925929</v>
      </c>
      <c r="T3414" s="10">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42053.733078703706</v>
      </c>
      <c r="T3415" s="10">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42467.144166666665</v>
      </c>
      <c r="T3417" s="10">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42448.821585648147</v>
      </c>
      <c r="T3421" s="10">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42405.090300925927</v>
      </c>
      <c r="T3422" s="10">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42037.791238425925</v>
      </c>
      <c r="T3423" s="10">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42323.562222222223</v>
      </c>
      <c r="T3424" s="10">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42088.911354166667</v>
      </c>
      <c r="T3425" s="10">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41884.617314814815</v>
      </c>
      <c r="T3427" s="10">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41792.645277777774</v>
      </c>
      <c r="T3429" s="10">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42662.021539351852</v>
      </c>
      <c r="T3431" s="10">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41839.730937500004</v>
      </c>
      <c r="T3433" s="10">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41776.063136574077</v>
      </c>
      <c r="T3435" s="10">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42100.927858796291</v>
      </c>
      <c r="T3440" s="10">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42294.429641203707</v>
      </c>
      <c r="T3443" s="10">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42124.841111111105</v>
      </c>
      <c r="T3444" s="10">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42521.291504629626</v>
      </c>
      <c r="T3446" s="10">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42272.530509259261</v>
      </c>
      <c r="T3447" s="10">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42016.832465277781</v>
      </c>
      <c r="T3448" s="10">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42532.052523148144</v>
      </c>
      <c r="T3451" s="10">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41820.639189814814</v>
      </c>
      <c r="T3454" s="10">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42626.7503125</v>
      </c>
      <c r="T3457" s="10">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41821.205636574072</v>
      </c>
      <c r="T3458" s="10">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IFERROR(E3459/L3459,"No Backers")</f>
        <v>50.981818181818184</v>
      </c>
      <c r="Q3459" t="str">
        <f t="shared" ref="Q3459:Q3522" si="326">MID(N3459,1,FIND("/",N3459,1)-1)</f>
        <v>theater</v>
      </c>
      <c r="R3459" t="str">
        <f t="shared" ref="R3459:R3522" si="327">MID(N3459,FIND("/",N3459,1)+1,LEN(N3459))</f>
        <v>plays</v>
      </c>
      <c r="S3459" s="10">
        <f t="shared" ref="S3459:S3522" si="328">(((J3459/60)/60)/24)+DATE(1970,1,1)</f>
        <v>42016.706678240742</v>
      </c>
      <c r="T3459" s="10">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41852.527222222219</v>
      </c>
      <c r="T3462" s="10">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42643.632858796293</v>
      </c>
      <c r="T3463" s="10">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42179.898472222223</v>
      </c>
      <c r="T3464" s="10">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42605.765381944439</v>
      </c>
      <c r="T3470" s="10">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42529.022013888884</v>
      </c>
      <c r="T3472" s="10">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41841.820486111108</v>
      </c>
      <c r="T3473" s="10">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42062.834444444445</v>
      </c>
      <c r="T3475" s="10">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41918.880833333329</v>
      </c>
      <c r="T3477" s="10">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41921.279976851853</v>
      </c>
      <c r="T3478" s="10">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42171.317442129628</v>
      </c>
      <c r="T3482" s="10">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41989.24754629629</v>
      </c>
      <c r="T3483" s="10">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41796.771597222221</v>
      </c>
      <c r="T3484" s="10">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42126.87501157407</v>
      </c>
      <c r="T3488" s="10">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41753.635775462964</v>
      </c>
      <c r="T3491" s="10">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42121.249814814815</v>
      </c>
      <c r="T3493" s="10">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41848.866157407407</v>
      </c>
      <c r="T3495" s="10">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42689.214988425927</v>
      </c>
      <c r="T3496" s="10">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42132.036168981482</v>
      </c>
      <c r="T3501" s="10">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42419.91942129629</v>
      </c>
      <c r="T3502" s="10">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42430.839398148149</v>
      </c>
      <c r="T3504" s="10">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42297.748738425929</v>
      </c>
      <c r="T3506" s="10">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41760.935706018521</v>
      </c>
      <c r="T3507" s="10">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42491.92288194444</v>
      </c>
      <c r="T3509" s="10">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42477.729780092588</v>
      </c>
      <c r="T3510" s="10">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41950.859560185185</v>
      </c>
      <c r="T3511" s="10">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41802.62090277778</v>
      </c>
      <c r="T3512" s="10">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42057.536944444444</v>
      </c>
      <c r="T3514" s="10">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41856.010069444441</v>
      </c>
      <c r="T3518" s="10">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41794.817523148151</v>
      </c>
      <c r="T3519" s="10">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41893.783553240741</v>
      </c>
      <c r="T3520" s="10">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0">
        <f t="shared" si="328"/>
        <v>42227.824212962965</v>
      </c>
      <c r="T3522" s="10">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IFERROR(E3523/L3523,"No Backers")</f>
        <v>45.615384615384613</v>
      </c>
      <c r="Q3523" t="str">
        <f t="shared" ref="Q3523:Q3586" si="332">MID(N3523,1,FIND("/",N3523,1)-1)</f>
        <v>theater</v>
      </c>
      <c r="R3523" t="str">
        <f t="shared" ref="R3523:R3586" si="333">MID(N3523,FIND("/",N3523,1)+1,LEN(N3523))</f>
        <v>plays</v>
      </c>
      <c r="S3523" s="10">
        <f t="shared" ref="S3523:S3586" si="334">(((J3523/60)/60)/24)+DATE(1970,1,1)</f>
        <v>41881.361342592594</v>
      </c>
      <c r="T3523" s="10">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42234.789884259255</v>
      </c>
      <c r="T3524" s="10">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42581.397546296299</v>
      </c>
      <c r="T3525" s="10">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41880.76357638889</v>
      </c>
      <c r="T3526" s="10">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42460.335312499999</v>
      </c>
      <c r="T3528" s="10">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42733.50136574074</v>
      </c>
      <c r="T3530" s="10">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42442.623344907406</v>
      </c>
      <c r="T3532" s="10">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42289.761192129634</v>
      </c>
      <c r="T3535" s="10">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42243.6252662037</v>
      </c>
      <c r="T3536" s="10">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42248.640162037031</v>
      </c>
      <c r="T3537" s="10">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41923.354351851849</v>
      </c>
      <c r="T3539" s="10">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42571.420601851853</v>
      </c>
      <c r="T3540" s="10">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42600.756041666667</v>
      </c>
      <c r="T3541" s="10">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42517.003368055557</v>
      </c>
      <c r="T3542" s="10">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42222.730034722219</v>
      </c>
      <c r="T3543" s="10">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41829.599791666667</v>
      </c>
      <c r="T3544" s="10">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42040.831678240742</v>
      </c>
      <c r="T3546" s="10">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42075.807395833333</v>
      </c>
      <c r="T3547" s="10">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42480.078715277778</v>
      </c>
      <c r="T3549" s="10">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42462.893495370372</v>
      </c>
      <c r="T3552" s="10">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41788.587083333332</v>
      </c>
      <c r="T3554" s="10">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42196.028703703705</v>
      </c>
      <c r="T3555" s="10">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42016.050451388888</v>
      </c>
      <c r="T3556" s="10">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42661.442060185189</v>
      </c>
      <c r="T3557" s="10">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41808.649583333332</v>
      </c>
      <c r="T3558" s="10">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42139.816840277781</v>
      </c>
      <c r="T3560" s="10">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41974.743148148147</v>
      </c>
      <c r="T3567" s="10">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42146.570393518516</v>
      </c>
      <c r="T3574" s="10">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42649.54923611111</v>
      </c>
      <c r="T3578" s="10">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42093.786840277782</v>
      </c>
      <c r="T3579" s="10">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42460.733530092592</v>
      </c>
      <c r="T3580" s="10">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42430.762222222227</v>
      </c>
      <c r="T3581" s="10">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42026.176180555558</v>
      </c>
      <c r="T3582" s="10">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41836.471180555556</v>
      </c>
      <c r="T3583" s="10">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42418.425983796296</v>
      </c>
      <c r="T3585" s="10">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42168.316481481481</v>
      </c>
      <c r="T3586" s="10">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IFERROR(E3587/L3587,"No Backers")</f>
        <v>176.08695652173913</v>
      </c>
      <c r="Q3587" t="str">
        <f t="shared" ref="Q3587:Q3650" si="338">MID(N3587,1,FIND("/",N3587,1)-1)</f>
        <v>theater</v>
      </c>
      <c r="R3587" t="str">
        <f t="shared" ref="R3587:R3650" si="339">MID(N3587,FIND("/",N3587,1)+1,LEN(N3587))</f>
        <v>plays</v>
      </c>
      <c r="S3587" s="10">
        <f t="shared" ref="S3587:S3650" si="340">(((J3587/60)/60)/24)+DATE(1970,1,1)</f>
        <v>41964.716319444444</v>
      </c>
      <c r="T3587" s="10">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42576.697569444441</v>
      </c>
      <c r="T3588" s="10">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42050.008368055554</v>
      </c>
      <c r="T3597" s="10">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41856.715069444443</v>
      </c>
      <c r="T3598" s="10">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42417.585532407407</v>
      </c>
      <c r="T3599" s="10">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42220.79487268519</v>
      </c>
      <c r="T3601" s="10">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42628.849120370374</v>
      </c>
      <c r="T3602" s="10">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42447.894432870366</v>
      </c>
      <c r="T3604" s="10">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42283.864351851851</v>
      </c>
      <c r="T3605" s="10">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42566.604826388888</v>
      </c>
      <c r="T3608" s="10">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42338.963912037041</v>
      </c>
      <c r="T3609" s="10">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42506.709375000006</v>
      </c>
      <c r="T3610" s="10">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42429.991724537031</v>
      </c>
      <c r="T3611" s="10">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42203.432129629626</v>
      </c>
      <c r="T3612" s="10">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41788.58997685185</v>
      </c>
      <c r="T3615" s="10">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42779.610289351855</v>
      </c>
      <c r="T3619" s="10">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42619.935694444444</v>
      </c>
      <c r="T3623" s="10">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41828.736921296295</v>
      </c>
      <c r="T3625" s="10">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41846.667326388888</v>
      </c>
      <c r="T3628" s="10">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42460.741747685184</v>
      </c>
      <c r="T3629" s="10">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str">
        <f t="shared" si="337"/>
        <v>No Backers</v>
      </c>
      <c r="Q3630" t="str">
        <f t="shared" si="338"/>
        <v>theater</v>
      </c>
      <c r="R3630" t="str">
        <f t="shared" si="339"/>
        <v>musical</v>
      </c>
      <c r="S3630" s="10">
        <f t="shared" si="340"/>
        <v>42291.833287037036</v>
      </c>
      <c r="T3630" s="10">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42437.094490740739</v>
      </c>
      <c r="T3631" s="10">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41942.84710648148</v>
      </c>
      <c r="T3632" s="10">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41880.753437499996</v>
      </c>
      <c r="T3633" s="10">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41946.936909722222</v>
      </c>
      <c r="T3634" s="10">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42649.623460648145</v>
      </c>
      <c r="T3635" s="10">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42701.166365740741</v>
      </c>
      <c r="T3636" s="10">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42450.88282407407</v>
      </c>
      <c r="T3637" s="10">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str">
        <f t="shared" si="337"/>
        <v>No Backers</v>
      </c>
      <c r="Q3638" t="str">
        <f t="shared" si="338"/>
        <v>theater</v>
      </c>
      <c r="R3638" t="str">
        <f t="shared" si="339"/>
        <v>musical</v>
      </c>
      <c r="S3638" s="10">
        <f t="shared" si="340"/>
        <v>42226.694780092599</v>
      </c>
      <c r="T3638" s="10">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42053.672824074078</v>
      </c>
      <c r="T3640" s="10">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42590.677152777775</v>
      </c>
      <c r="T3641" s="10">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42104.781597222223</v>
      </c>
      <c r="T3642" s="10">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str">
        <f t="shared" si="337"/>
        <v>No Backers</v>
      </c>
      <c r="Q3643" t="str">
        <f t="shared" si="338"/>
        <v>theater</v>
      </c>
      <c r="R3643" t="str">
        <f t="shared" si="339"/>
        <v>musical</v>
      </c>
      <c r="S3643" s="10">
        <f t="shared" si="340"/>
        <v>41899.627071759263</v>
      </c>
      <c r="T3643" s="10">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42297.816284722227</v>
      </c>
      <c r="T3644" s="10">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str">
        <f t="shared" si="337"/>
        <v>No Backers</v>
      </c>
      <c r="Q3645" t="str">
        <f t="shared" si="338"/>
        <v>theater</v>
      </c>
      <c r="R3645" t="str">
        <f t="shared" si="339"/>
        <v>musical</v>
      </c>
      <c r="S3645" s="10">
        <f t="shared" si="340"/>
        <v>42285.143969907411</v>
      </c>
      <c r="T3645" s="10">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42409.241747685184</v>
      </c>
      <c r="T3646" s="10">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42665.970347222217</v>
      </c>
      <c r="T3647" s="10">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42140.421319444446</v>
      </c>
      <c r="T3648" s="10">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42598.749155092592</v>
      </c>
      <c r="T3649" s="10">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0">
        <f t="shared" si="340"/>
        <v>41887.292187500003</v>
      </c>
      <c r="T3650" s="10">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IFERROR(E3651/L3651,"No Backers")</f>
        <v>97.5</v>
      </c>
      <c r="Q3651" t="str">
        <f t="shared" ref="Q3651:Q3714" si="344">MID(N3651,1,FIND("/",N3651,1)-1)</f>
        <v>theater</v>
      </c>
      <c r="R3651" t="str">
        <f t="shared" ref="R3651:R3714" si="345">MID(N3651,FIND("/",N3651,1)+1,LEN(N3651))</f>
        <v>plays</v>
      </c>
      <c r="S3651" s="10">
        <f t="shared" ref="S3651:S3714" si="346">(((J3651/60)/60)/24)+DATE(1970,1,1)</f>
        <v>41780.712893518517</v>
      </c>
      <c r="T3651" s="10">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42381.478981481487</v>
      </c>
      <c r="T3652" s="10">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42596.644699074073</v>
      </c>
      <c r="T3654" s="10">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42173.803217592591</v>
      </c>
      <c r="T3657" s="10">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42737.910138888896</v>
      </c>
      <c r="T3658" s="10">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42499.629849537043</v>
      </c>
      <c r="T3659" s="10">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41971.881076388891</v>
      </c>
      <c r="T3662" s="10">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42665.451736111107</v>
      </c>
      <c r="T3665" s="10">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42294.808124999996</v>
      </c>
      <c r="T3667" s="10">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41822.90488425926</v>
      </c>
      <c r="T3668" s="10">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42173.970127314817</v>
      </c>
      <c r="T3669" s="10">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41820.62809027778</v>
      </c>
      <c r="T3673" s="10">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41878.946574074071</v>
      </c>
      <c r="T3674" s="10">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42556.873020833329</v>
      </c>
      <c r="T3676" s="10">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42493.597013888888</v>
      </c>
      <c r="T3677" s="10">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41876.815787037034</v>
      </c>
      <c r="T3678" s="10">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41802.574282407404</v>
      </c>
      <c r="T3679" s="10">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42627.454097222217</v>
      </c>
      <c r="T3682" s="10">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42633.116851851853</v>
      </c>
      <c r="T3685" s="10">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42219.180393518516</v>
      </c>
      <c r="T3686" s="10">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41787.218229166669</v>
      </c>
      <c r="T3689" s="10">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41940.598182870373</v>
      </c>
      <c r="T3692" s="10">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41891.96503472222</v>
      </c>
      <c r="T3694" s="10">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42479.465833333335</v>
      </c>
      <c r="T3699" s="10">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41897.602037037039</v>
      </c>
      <c r="T3701" s="10">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42461.689745370371</v>
      </c>
      <c r="T3706" s="10">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41792.542986111112</v>
      </c>
      <c r="T3707" s="10">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41810.142199074071</v>
      </c>
      <c r="T3710" s="10">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0">
        <f t="shared" si="346"/>
        <v>42134.172071759262</v>
      </c>
      <c r="T3714" s="10">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IFERROR(E3715/L3715,"No Backers")</f>
        <v>106.84210526315789</v>
      </c>
      <c r="Q3715" t="str">
        <f t="shared" ref="Q3715:Q3778" si="350">MID(N3715,1,FIND("/",N3715,1)-1)</f>
        <v>theater</v>
      </c>
      <c r="R3715" t="str">
        <f t="shared" ref="R3715:R3778" si="351">MID(N3715,FIND("/",N3715,1)+1,LEN(N3715))</f>
        <v>plays</v>
      </c>
      <c r="S3715" s="10">
        <f t="shared" ref="S3715:S3778" si="352">(((J3715/60)/60)/24)+DATE(1970,1,1)</f>
        <v>42505.738032407404</v>
      </c>
      <c r="T3715" s="10">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42360.887835648144</v>
      </c>
      <c r="T3718" s="10">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42102.866307870368</v>
      </c>
      <c r="T3719" s="10">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42032.716145833328</v>
      </c>
      <c r="T3720" s="10">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42147.729930555557</v>
      </c>
      <c r="T3721" s="10">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42381.671840277777</v>
      </c>
      <c r="T3724" s="10">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42401.945219907408</v>
      </c>
      <c r="T3727" s="10">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42462.140868055561</v>
      </c>
      <c r="T3728" s="10">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42632.348310185189</v>
      </c>
      <c r="T3729" s="10">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42205.171018518522</v>
      </c>
      <c r="T3730" s="10">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42041.205000000002</v>
      </c>
      <c r="T3731" s="10">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42203.677766203706</v>
      </c>
      <c r="T3732" s="10">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41968.677465277782</v>
      </c>
      <c r="T3734" s="10">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str">
        <f t="shared" si="349"/>
        <v>No Backers</v>
      </c>
      <c r="Q3735" t="str">
        <f t="shared" si="350"/>
        <v>theater</v>
      </c>
      <c r="R3735" t="str">
        <f t="shared" si="351"/>
        <v>plays</v>
      </c>
      <c r="S3735" s="10">
        <f t="shared" si="352"/>
        <v>42103.024398148147</v>
      </c>
      <c r="T3735" s="10">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42089.901574074072</v>
      </c>
      <c r="T3736" s="10">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42122.693159722221</v>
      </c>
      <c r="T3737" s="10">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42048.711724537032</v>
      </c>
      <c r="T3738" s="10">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42297.691006944442</v>
      </c>
      <c r="T3739" s="10">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41813.938715277778</v>
      </c>
      <c r="T3740" s="10">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42548.449861111112</v>
      </c>
      <c r="T3741" s="10">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str">
        <f t="shared" si="349"/>
        <v>No Backers</v>
      </c>
      <c r="Q3743" t="str">
        <f t="shared" si="350"/>
        <v>theater</v>
      </c>
      <c r="R3743" t="str">
        <f t="shared" si="351"/>
        <v>plays</v>
      </c>
      <c r="S3743" s="10">
        <f t="shared" si="352"/>
        <v>42325.920717592591</v>
      </c>
      <c r="T3743" s="10">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41858.214629629627</v>
      </c>
      <c r="T3744" s="10">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str">
        <f t="shared" si="349"/>
        <v>No Backers</v>
      </c>
      <c r="Q3745" t="str">
        <f t="shared" si="350"/>
        <v>theater</v>
      </c>
      <c r="R3745" t="str">
        <f t="shared" si="351"/>
        <v>plays</v>
      </c>
      <c r="S3745" s="10">
        <f t="shared" si="352"/>
        <v>41793.710231481484</v>
      </c>
      <c r="T3745" s="10">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str">
        <f t="shared" si="349"/>
        <v>No Backers</v>
      </c>
      <c r="Q3746" t="str">
        <f t="shared" si="350"/>
        <v>theater</v>
      </c>
      <c r="R3746" t="str">
        <f t="shared" si="351"/>
        <v>plays</v>
      </c>
      <c r="S3746" s="10">
        <f t="shared" si="352"/>
        <v>41793.814259259263</v>
      </c>
      <c r="T3746" s="10">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41831.697939814818</v>
      </c>
      <c r="T3747" s="10">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42621.389340277776</v>
      </c>
      <c r="T3748" s="10">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42164.299722222218</v>
      </c>
      <c r="T3749" s="10">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42395.706435185188</v>
      </c>
      <c r="T3750" s="10">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42458.127175925925</v>
      </c>
      <c r="T3751" s="10">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42403.035567129627</v>
      </c>
      <c r="T3753" s="10">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42128.824074074073</v>
      </c>
      <c r="T3755" s="10">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41808.881215277775</v>
      </c>
      <c r="T3756" s="10">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42445.866979166662</v>
      </c>
      <c r="T3757" s="10">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42173.466863425929</v>
      </c>
      <c r="T3763" s="10">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42065.750300925924</v>
      </c>
      <c r="T3765" s="10">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42499.842962962968</v>
      </c>
      <c r="T3766" s="10">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41772.727893518517</v>
      </c>
      <c r="T3770" s="10">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42445.598136574074</v>
      </c>
      <c r="T3771" s="10">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42138.930671296301</v>
      </c>
      <c r="T3772" s="10">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42493.857083333336</v>
      </c>
      <c r="T3773" s="10">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42682.616967592592</v>
      </c>
      <c r="T3774" s="10">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42656.005173611105</v>
      </c>
      <c r="T3775" s="10">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42087.792303240742</v>
      </c>
      <c r="T3776" s="10">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42075.942627314813</v>
      </c>
      <c r="T3777" s="10">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41814.367800925924</v>
      </c>
      <c r="T3778" s="10">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IFERROR(E3779/L3779,"No Backers")</f>
        <v>48.542372881355931</v>
      </c>
      <c r="Q3779" t="str">
        <f t="shared" ref="Q3779:Q3842" si="356">MID(N3779,1,FIND("/",N3779,1)-1)</f>
        <v>theater</v>
      </c>
      <c r="R3779" t="str">
        <f t="shared" ref="R3779:R3842" si="357">MID(N3779,FIND("/",N3779,1)+1,LEN(N3779))</f>
        <v>musical</v>
      </c>
      <c r="S3779" s="10">
        <f t="shared" ref="S3779:S3842" si="358">(((J3779/60)/60)/24)+DATE(1970,1,1)</f>
        <v>41887.111354166671</v>
      </c>
      <c r="T3779" s="10">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41989.819212962961</v>
      </c>
      <c r="T3780" s="10">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42425.735416666663</v>
      </c>
      <c r="T3781" s="10">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42166.219733796301</v>
      </c>
      <c r="T3782" s="10">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42546.862233796302</v>
      </c>
      <c r="T3784" s="10">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42548.63853009259</v>
      </c>
      <c r="T3787" s="10">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42487.037905092591</v>
      </c>
      <c r="T3788" s="10">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42333.695821759262</v>
      </c>
      <c r="T3790" s="10">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42138.798819444448</v>
      </c>
      <c r="T3791" s="10">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str">
        <f t="shared" si="355"/>
        <v>No Backers</v>
      </c>
      <c r="Q3792" t="str">
        <f t="shared" si="356"/>
        <v>theater</v>
      </c>
      <c r="R3792" t="str">
        <f t="shared" si="357"/>
        <v>musical</v>
      </c>
      <c r="S3792" s="10">
        <f t="shared" si="358"/>
        <v>42666.666932870372</v>
      </c>
      <c r="T3792" s="10">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str">
        <f t="shared" si="355"/>
        <v>No Backers</v>
      </c>
      <c r="Q3793" t="str">
        <f t="shared" si="356"/>
        <v>theater</v>
      </c>
      <c r="R3793" t="str">
        <f t="shared" si="357"/>
        <v>musical</v>
      </c>
      <c r="S3793" s="10">
        <f t="shared" si="358"/>
        <v>41766.692037037035</v>
      </c>
      <c r="T3793" s="10">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42170.447013888886</v>
      </c>
      <c r="T3794" s="10">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41968.938993055555</v>
      </c>
      <c r="T3795" s="10">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42132.58048611111</v>
      </c>
      <c r="T3796" s="10">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42201.436226851853</v>
      </c>
      <c r="T3797" s="10">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42689.029583333337</v>
      </c>
      <c r="T3798" s="10">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42084.881539351853</v>
      </c>
      <c r="T3799" s="10">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41831.722777777781</v>
      </c>
      <c r="T3800" s="10">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42410.93105324074</v>
      </c>
      <c r="T3801" s="10">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41982.737071759257</v>
      </c>
      <c r="T3802" s="10">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41975.676111111112</v>
      </c>
      <c r="T3803" s="10">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str">
        <f t="shared" si="355"/>
        <v>No Backers</v>
      </c>
      <c r="Q3804" t="str">
        <f t="shared" si="356"/>
        <v>theater</v>
      </c>
      <c r="R3804" t="str">
        <f t="shared" si="357"/>
        <v>musical</v>
      </c>
      <c r="S3804" s="10">
        <f t="shared" si="358"/>
        <v>42269.126226851848</v>
      </c>
      <c r="T3804" s="10">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42403.971851851849</v>
      </c>
      <c r="T3805" s="10">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str">
        <f t="shared" si="355"/>
        <v>No Backers</v>
      </c>
      <c r="Q3806" t="str">
        <f t="shared" si="356"/>
        <v>theater</v>
      </c>
      <c r="R3806" t="str">
        <f t="shared" si="357"/>
        <v>musical</v>
      </c>
      <c r="S3806" s="10">
        <f t="shared" si="358"/>
        <v>42527.00953703704</v>
      </c>
      <c r="T3806" s="10">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41849.887037037035</v>
      </c>
      <c r="T3807" s="10">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41799.259039351848</v>
      </c>
      <c r="T3808" s="10">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42090.909016203703</v>
      </c>
      <c r="T3809" s="10">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42059.453923611116</v>
      </c>
      <c r="T3810" s="10">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42054.849050925928</v>
      </c>
      <c r="T3812" s="10">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42487.62700231481</v>
      </c>
      <c r="T3813" s="10">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42109.751250000001</v>
      </c>
      <c r="T3814" s="10">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42207.259918981479</v>
      </c>
      <c r="T3817" s="10">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42284.69694444444</v>
      </c>
      <c r="T3819" s="10">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42045.84238425926</v>
      </c>
      <c r="T3820" s="10">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42184.209537037037</v>
      </c>
      <c r="T3821" s="10">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42160.651817129634</v>
      </c>
      <c r="T3822" s="10">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41944.527627314819</v>
      </c>
      <c r="T3830" s="10">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42593.865405092598</v>
      </c>
      <c r="T3831" s="10">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42503.740868055553</v>
      </c>
      <c r="T3832" s="10">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42143.445219907408</v>
      </c>
      <c r="T3836" s="10">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42460.94222222222</v>
      </c>
      <c r="T3837" s="10">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42152.765717592592</v>
      </c>
      <c r="T3839" s="10">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42116.710752314815</v>
      </c>
      <c r="T3840" s="10">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42155.142638888887</v>
      </c>
      <c r="T3841" s="10">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0">
        <f t="shared" si="358"/>
        <v>42432.701724537037</v>
      </c>
      <c r="T3842" s="10">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IFERROR(E3843/L3843,"No Backers")</f>
        <v>25.647058823529413</v>
      </c>
      <c r="Q3843" t="str">
        <f t="shared" ref="Q3843:Q3906" si="362">MID(N3843,1,FIND("/",N3843,1)-1)</f>
        <v>theater</v>
      </c>
      <c r="R3843" t="str">
        <f t="shared" ref="R3843:R3906" si="363">MID(N3843,FIND("/",N3843,1)+1,LEN(N3843))</f>
        <v>plays</v>
      </c>
      <c r="S3843" s="10">
        <f t="shared" ref="S3843:S3906" si="364">(((J3843/60)/60)/24)+DATE(1970,1,1)</f>
        <v>41780.785729166666</v>
      </c>
      <c r="T3843" s="10">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41740.493657407409</v>
      </c>
      <c r="T3844" s="10">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41766.072500000002</v>
      </c>
      <c r="T3845" s="10">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41766.617291666669</v>
      </c>
      <c r="T3846" s="10">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42248.627013888887</v>
      </c>
      <c r="T3847" s="10">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41885.221550925926</v>
      </c>
      <c r="T3848" s="10">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42265.817002314812</v>
      </c>
      <c r="T3850" s="10">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42136.767175925925</v>
      </c>
      <c r="T3851" s="10">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41975.124340277776</v>
      </c>
      <c r="T3852" s="10">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42172.439571759256</v>
      </c>
      <c r="T3853" s="10">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42065.190694444449</v>
      </c>
      <c r="T3854" s="10">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41848.84002314815</v>
      </c>
      <c r="T3855" s="10">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42103.884930555556</v>
      </c>
      <c r="T3856" s="10">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42059.970729166671</v>
      </c>
      <c r="T3857" s="10">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42041.743090277778</v>
      </c>
      <c r="T3858" s="10">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41829.73715277778</v>
      </c>
      <c r="T3859" s="10">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42128.431064814817</v>
      </c>
      <c r="T3860" s="10">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41789.893599537041</v>
      </c>
      <c r="T3861" s="10">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41833.660995370366</v>
      </c>
      <c r="T3862" s="10">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41914.590011574073</v>
      </c>
      <c r="T3863" s="10">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42611.261064814811</v>
      </c>
      <c r="T3864" s="10">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str">
        <f t="shared" si="361"/>
        <v>No Backers</v>
      </c>
      <c r="Q3865" t="str">
        <f t="shared" si="362"/>
        <v>theater</v>
      </c>
      <c r="R3865" t="str">
        <f t="shared" si="363"/>
        <v>plays</v>
      </c>
      <c r="S3865" s="10">
        <f t="shared" si="364"/>
        <v>42253.633159722223</v>
      </c>
      <c r="T3865" s="10">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42295.891828703709</v>
      </c>
      <c r="T3866" s="10">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41841.651597222226</v>
      </c>
      <c r="T3867" s="10">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42402.947002314817</v>
      </c>
      <c r="T3868" s="10">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42509.814108796301</v>
      </c>
      <c r="T3869" s="10">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41865.659780092588</v>
      </c>
      <c r="T3870" s="10">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42047.724444444444</v>
      </c>
      <c r="T3871" s="10">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41793.17219907407</v>
      </c>
      <c r="T3872" s="10">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42763.780671296292</v>
      </c>
      <c r="T3873" s="10">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str">
        <f t="shared" si="361"/>
        <v>No Backers</v>
      </c>
      <c r="Q3874" t="str">
        <f t="shared" si="362"/>
        <v>theater</v>
      </c>
      <c r="R3874" t="str">
        <f t="shared" si="363"/>
        <v>musical</v>
      </c>
      <c r="S3874" s="10">
        <f t="shared" si="364"/>
        <v>42180.145787037036</v>
      </c>
      <c r="T3874" s="10">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str">
        <f t="shared" si="361"/>
        <v>No Backers</v>
      </c>
      <c r="Q3875" t="str">
        <f t="shared" si="362"/>
        <v>theater</v>
      </c>
      <c r="R3875" t="str">
        <f t="shared" si="363"/>
        <v>musical</v>
      </c>
      <c r="S3875" s="10">
        <f t="shared" si="364"/>
        <v>42255.696006944447</v>
      </c>
      <c r="T3875" s="10">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str">
        <f t="shared" si="361"/>
        <v>No Backers</v>
      </c>
      <c r="Q3876" t="str">
        <f t="shared" si="362"/>
        <v>theater</v>
      </c>
      <c r="R3876" t="str">
        <f t="shared" si="363"/>
        <v>musical</v>
      </c>
      <c r="S3876" s="10">
        <f t="shared" si="364"/>
        <v>42007.016458333332</v>
      </c>
      <c r="T3876" s="10">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str">
        <f t="shared" si="361"/>
        <v>No Backers</v>
      </c>
      <c r="Q3877" t="str">
        <f t="shared" si="362"/>
        <v>theater</v>
      </c>
      <c r="R3877" t="str">
        <f t="shared" si="363"/>
        <v>musical</v>
      </c>
      <c r="S3877" s="10">
        <f t="shared" si="364"/>
        <v>42615.346817129626</v>
      </c>
      <c r="T3877" s="10">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42372.624166666668</v>
      </c>
      <c r="T3878" s="10">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42682.67768518519</v>
      </c>
      <c r="T3879" s="10">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42154.818819444445</v>
      </c>
      <c r="T3880" s="10">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str">
        <f t="shared" si="361"/>
        <v>No Backers</v>
      </c>
      <c r="Q3881" t="str">
        <f t="shared" si="362"/>
        <v>theater</v>
      </c>
      <c r="R3881" t="str">
        <f t="shared" si="363"/>
        <v>musical</v>
      </c>
      <c r="S3881" s="10">
        <f t="shared" si="364"/>
        <v>41999.861064814817</v>
      </c>
      <c r="T3881" s="10">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42756.018506944441</v>
      </c>
      <c r="T3883" s="10">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str">
        <f t="shared" si="361"/>
        <v>No Backers</v>
      </c>
      <c r="Q3884" t="str">
        <f t="shared" si="362"/>
        <v>theater</v>
      </c>
      <c r="R3884" t="str">
        <f t="shared" si="363"/>
        <v>musical</v>
      </c>
      <c r="S3884" s="10">
        <f t="shared" si="364"/>
        <v>42373.983449074076</v>
      </c>
      <c r="T3884" s="10">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str">
        <f t="shared" si="361"/>
        <v>No Backers</v>
      </c>
      <c r="Q3885" t="str">
        <f t="shared" si="362"/>
        <v>theater</v>
      </c>
      <c r="R3885" t="str">
        <f t="shared" si="363"/>
        <v>musical</v>
      </c>
      <c r="S3885" s="10">
        <f t="shared" si="364"/>
        <v>41854.602650462963</v>
      </c>
      <c r="T3885" s="10">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str">
        <f t="shared" si="361"/>
        <v>No Backers</v>
      </c>
      <c r="Q3886" t="str">
        <f t="shared" si="362"/>
        <v>theater</v>
      </c>
      <c r="R3886" t="str">
        <f t="shared" si="363"/>
        <v>musical</v>
      </c>
      <c r="S3886" s="10">
        <f t="shared" si="364"/>
        <v>42065.791574074072</v>
      </c>
      <c r="T3886" s="10">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str">
        <f t="shared" si="361"/>
        <v>No Backers</v>
      </c>
      <c r="Q3887" t="str">
        <f t="shared" si="362"/>
        <v>theater</v>
      </c>
      <c r="R3887" t="str">
        <f t="shared" si="363"/>
        <v>musical</v>
      </c>
      <c r="S3887" s="10">
        <f t="shared" si="364"/>
        <v>42469.951284722221</v>
      </c>
      <c r="T3887" s="10">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str">
        <f t="shared" si="361"/>
        <v>No Backers</v>
      </c>
      <c r="Q3888" t="str">
        <f t="shared" si="362"/>
        <v>theater</v>
      </c>
      <c r="R3888" t="str">
        <f t="shared" si="363"/>
        <v>musical</v>
      </c>
      <c r="S3888" s="10">
        <f t="shared" si="364"/>
        <v>41954.228032407409</v>
      </c>
      <c r="T3888" s="10">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42079.857974537037</v>
      </c>
      <c r="T3889" s="10">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42762.545810185184</v>
      </c>
      <c r="T3890" s="10">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41977.004976851851</v>
      </c>
      <c r="T3891" s="10">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42171.758611111116</v>
      </c>
      <c r="T3892" s="10">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42056.1324537037</v>
      </c>
      <c r="T3893" s="10">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str">
        <f t="shared" si="361"/>
        <v>No Backers</v>
      </c>
      <c r="Q3894" t="str">
        <f t="shared" si="362"/>
        <v>theater</v>
      </c>
      <c r="R3894" t="str">
        <f t="shared" si="363"/>
        <v>plays</v>
      </c>
      <c r="S3894" s="10">
        <f t="shared" si="364"/>
        <v>41867.652280092596</v>
      </c>
      <c r="T3894" s="10">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41779.657870370371</v>
      </c>
      <c r="T3895" s="10">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42679.958472222221</v>
      </c>
      <c r="T3896" s="10">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42032.250208333338</v>
      </c>
      <c r="T3897" s="10">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41793.191875000004</v>
      </c>
      <c r="T3898" s="10">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41982.87364583333</v>
      </c>
      <c r="T3899" s="10">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42193.482291666667</v>
      </c>
      <c r="T3900" s="10">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41843.775011574071</v>
      </c>
      <c r="T3901" s="10">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42136.092488425929</v>
      </c>
      <c r="T3902" s="10">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42317.826377314821</v>
      </c>
      <c r="T3903" s="10">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42663.468078703707</v>
      </c>
      <c r="T3904" s="10">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str">
        <f t="shared" si="361"/>
        <v>No Backers</v>
      </c>
      <c r="Q3905" t="str">
        <f t="shared" si="362"/>
        <v>theater</v>
      </c>
      <c r="R3905" t="str">
        <f t="shared" si="363"/>
        <v>plays</v>
      </c>
      <c r="S3905" s="10">
        <f t="shared" si="364"/>
        <v>42186.01116898148</v>
      </c>
      <c r="T3905" s="10">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0">
        <f t="shared" si="364"/>
        <v>42095.229166666672</v>
      </c>
      <c r="T3906" s="10">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IFERROR(E3907/L3907,"No Backers")</f>
        <v>24.714285714285715</v>
      </c>
      <c r="Q3907" t="str">
        <f t="shared" ref="Q3907:Q3970" si="368">MID(N3907,1,FIND("/",N3907,1)-1)</f>
        <v>theater</v>
      </c>
      <c r="R3907" t="str">
        <f t="shared" ref="R3907:R3970" si="369">MID(N3907,FIND("/",N3907,1)+1,LEN(N3907))</f>
        <v>plays</v>
      </c>
      <c r="S3907" s="10">
        <f t="shared" ref="S3907:S3970" si="370">(((J3907/60)/60)/24)+DATE(1970,1,1)</f>
        <v>42124.623877314814</v>
      </c>
      <c r="T3907" s="10">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42143.917743055557</v>
      </c>
      <c r="T3908" s="10">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41906.819513888891</v>
      </c>
      <c r="T3909" s="10">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41834.135370370372</v>
      </c>
      <c r="T3910" s="10">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41863.359282407408</v>
      </c>
      <c r="T3911" s="10">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42224.756909722222</v>
      </c>
      <c r="T3912" s="10">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41939.8122337963</v>
      </c>
      <c r="T3913" s="10">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42059.270023148143</v>
      </c>
      <c r="T3914" s="10">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42308.211215277777</v>
      </c>
      <c r="T3915" s="10">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42114.818935185183</v>
      </c>
      <c r="T3916" s="10">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42492.98505787037</v>
      </c>
      <c r="T3917" s="10">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str">
        <f t="shared" si="367"/>
        <v>No Backers</v>
      </c>
      <c r="Q3918" t="str">
        <f t="shared" si="368"/>
        <v>theater</v>
      </c>
      <c r="R3918" t="str">
        <f t="shared" si="369"/>
        <v>plays</v>
      </c>
      <c r="S3918" s="10">
        <f t="shared" si="370"/>
        <v>42494.471666666665</v>
      </c>
      <c r="T3918" s="10">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41863.527326388888</v>
      </c>
      <c r="T3919" s="10">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41843.664618055554</v>
      </c>
      <c r="T3920" s="10">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42358.684872685189</v>
      </c>
      <c r="T3921" s="10">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42657.38726851852</v>
      </c>
      <c r="T3922" s="10">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str">
        <f t="shared" si="367"/>
        <v>No Backers</v>
      </c>
      <c r="Q3923" t="str">
        <f t="shared" si="368"/>
        <v>theater</v>
      </c>
      <c r="R3923" t="str">
        <f t="shared" si="369"/>
        <v>plays</v>
      </c>
      <c r="S3923" s="10">
        <f t="shared" si="370"/>
        <v>41926.542303240742</v>
      </c>
      <c r="T3923" s="10">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42020.768634259264</v>
      </c>
      <c r="T3924" s="10">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41786.959745370368</v>
      </c>
      <c r="T3926" s="10">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41820.870821759258</v>
      </c>
      <c r="T3927" s="10">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41970.085046296299</v>
      </c>
      <c r="T3928" s="10">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41830.267407407409</v>
      </c>
      <c r="T3929" s="10">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42265.683182870373</v>
      </c>
      <c r="T3930" s="10">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42601.827141203699</v>
      </c>
      <c r="T3931" s="10">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str">
        <f t="shared" si="367"/>
        <v>No Backers</v>
      </c>
      <c r="Q3932" t="str">
        <f t="shared" si="368"/>
        <v>theater</v>
      </c>
      <c r="R3932" t="str">
        <f t="shared" si="369"/>
        <v>plays</v>
      </c>
      <c r="S3932" s="10">
        <f t="shared" si="370"/>
        <v>42433.338749999995</v>
      </c>
      <c r="T3932" s="10">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str">
        <f t="shared" si="367"/>
        <v>No Backers</v>
      </c>
      <c r="Q3933" t="str">
        <f t="shared" si="368"/>
        <v>theater</v>
      </c>
      <c r="R3933" t="str">
        <f t="shared" si="369"/>
        <v>plays</v>
      </c>
      <c r="S3933" s="10">
        <f t="shared" si="370"/>
        <v>42228.151701388888</v>
      </c>
      <c r="T3933" s="10">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42415.168564814812</v>
      </c>
      <c r="T3934" s="10">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42233.671747685185</v>
      </c>
      <c r="T3936" s="10">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42221.656782407401</v>
      </c>
      <c r="T3937" s="10">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str">
        <f t="shared" si="367"/>
        <v>No Backers</v>
      </c>
      <c r="Q3938" t="str">
        <f t="shared" si="368"/>
        <v>theater</v>
      </c>
      <c r="R3938" t="str">
        <f t="shared" si="369"/>
        <v>plays</v>
      </c>
      <c r="S3938" s="10">
        <f t="shared" si="370"/>
        <v>42675.262962962966</v>
      </c>
      <c r="T3938" s="10">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42534.631481481483</v>
      </c>
      <c r="T3939" s="10">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42151.905717592599</v>
      </c>
      <c r="T3940" s="10">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41915.400219907409</v>
      </c>
      <c r="T3941" s="10">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41961.492488425924</v>
      </c>
      <c r="T3942" s="10">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41940.587233796294</v>
      </c>
      <c r="T3943" s="10">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str">
        <f t="shared" si="367"/>
        <v>No Backers</v>
      </c>
      <c r="Q3944" t="str">
        <f t="shared" si="368"/>
        <v>theater</v>
      </c>
      <c r="R3944" t="str">
        <f t="shared" si="369"/>
        <v>plays</v>
      </c>
      <c r="S3944" s="10">
        <f t="shared" si="370"/>
        <v>42111.904097222221</v>
      </c>
      <c r="T3944" s="10">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42279.778564814813</v>
      </c>
      <c r="T3945" s="10">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str">
        <f t="shared" si="367"/>
        <v>No Backers</v>
      </c>
      <c r="Q3946" t="str">
        <f t="shared" si="368"/>
        <v>theater</v>
      </c>
      <c r="R3946" t="str">
        <f t="shared" si="369"/>
        <v>plays</v>
      </c>
      <c r="S3946" s="10">
        <f t="shared" si="370"/>
        <v>42213.662905092591</v>
      </c>
      <c r="T3946" s="10">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42109.801712962959</v>
      </c>
      <c r="T3947" s="10">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42031.833587962959</v>
      </c>
      <c r="T3948" s="10">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42615.142870370371</v>
      </c>
      <c r="T3949" s="10">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str">
        <f t="shared" si="367"/>
        <v>No Backers</v>
      </c>
      <c r="Q3950" t="str">
        <f t="shared" si="368"/>
        <v>theater</v>
      </c>
      <c r="R3950" t="str">
        <f t="shared" si="369"/>
        <v>plays</v>
      </c>
      <c r="S3950" s="10">
        <f t="shared" si="370"/>
        <v>41829.325497685182</v>
      </c>
      <c r="T3950" s="10">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42016.120613425926</v>
      </c>
      <c r="T3951" s="10">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42439.702314814815</v>
      </c>
      <c r="T3952" s="10">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42433.825717592597</v>
      </c>
      <c r="T3953" s="10">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42243.790393518517</v>
      </c>
      <c r="T3954" s="10">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str">
        <f t="shared" si="367"/>
        <v>No Backers</v>
      </c>
      <c r="Q3955" t="str">
        <f t="shared" si="368"/>
        <v>theater</v>
      </c>
      <c r="R3955" t="str">
        <f t="shared" si="369"/>
        <v>plays</v>
      </c>
      <c r="S3955" s="10">
        <f t="shared" si="370"/>
        <v>42550.048449074078</v>
      </c>
      <c r="T3955" s="10">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str">
        <f t="shared" si="367"/>
        <v>No Backers</v>
      </c>
      <c r="Q3956" t="str">
        <f t="shared" si="368"/>
        <v>theater</v>
      </c>
      <c r="R3956" t="str">
        <f t="shared" si="369"/>
        <v>plays</v>
      </c>
      <c r="S3956" s="10">
        <f t="shared" si="370"/>
        <v>41774.651203703703</v>
      </c>
      <c r="T3956" s="10">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42306.848854166667</v>
      </c>
      <c r="T3957" s="10">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str">
        <f t="shared" si="367"/>
        <v>No Backers</v>
      </c>
      <c r="Q3958" t="str">
        <f t="shared" si="368"/>
        <v>theater</v>
      </c>
      <c r="R3958" t="str">
        <f t="shared" si="369"/>
        <v>plays</v>
      </c>
      <c r="S3958" s="10">
        <f t="shared" si="370"/>
        <v>42457.932025462964</v>
      </c>
      <c r="T3958" s="10">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42513.976319444439</v>
      </c>
      <c r="T3959" s="10">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41816.950370370374</v>
      </c>
      <c r="T3960" s="10">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41880.788842592592</v>
      </c>
      <c r="T3961" s="10">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42342.845555555556</v>
      </c>
      <c r="T3962" s="10">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41745.891319444447</v>
      </c>
      <c r="T3963" s="10">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42311.621458333335</v>
      </c>
      <c r="T3964" s="10">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str">
        <f t="shared" si="367"/>
        <v>No Backers</v>
      </c>
      <c r="Q3965" t="str">
        <f t="shared" si="368"/>
        <v>theater</v>
      </c>
      <c r="R3965" t="str">
        <f t="shared" si="369"/>
        <v>plays</v>
      </c>
      <c r="S3965" s="10">
        <f t="shared" si="370"/>
        <v>42296.154131944444</v>
      </c>
      <c r="T3965" s="10">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42053.722060185188</v>
      </c>
      <c r="T3966" s="10">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42414.235879629632</v>
      </c>
      <c r="T3967" s="10">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41801.711550925924</v>
      </c>
      <c r="T3968" s="10">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42770.290590277778</v>
      </c>
      <c r="T3969" s="10">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0">
        <f t="shared" si="370"/>
        <v>42452.815659722226</v>
      </c>
      <c r="T3970" s="10">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IFERROR(E3971/L3971,"No Backers")</f>
        <v>35.166666666666664</v>
      </c>
      <c r="Q3971" t="str">
        <f t="shared" ref="Q3971:Q4034" si="374">MID(N3971,1,FIND("/",N3971,1)-1)</f>
        <v>theater</v>
      </c>
      <c r="R3971" t="str">
        <f t="shared" ref="R3971:R4034" si="375">MID(N3971,FIND("/",N3971,1)+1,LEN(N3971))</f>
        <v>plays</v>
      </c>
      <c r="S3971" s="10">
        <f t="shared" ref="S3971:S4034" si="376">(((J3971/60)/60)/24)+DATE(1970,1,1)</f>
        <v>42601.854699074072</v>
      </c>
      <c r="T3971" s="10">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42447.863553240735</v>
      </c>
      <c r="T3972" s="10">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41811.536180555559</v>
      </c>
      <c r="T3973" s="10">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41981.067523148144</v>
      </c>
      <c r="T3974" s="10">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42469.68414351852</v>
      </c>
      <c r="T3975" s="10">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42493.546851851846</v>
      </c>
      <c r="T3976" s="10">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str">
        <f t="shared" si="373"/>
        <v>No Backers</v>
      </c>
      <c r="Q3977" t="str">
        <f t="shared" si="374"/>
        <v>theater</v>
      </c>
      <c r="R3977" t="str">
        <f t="shared" si="375"/>
        <v>plays</v>
      </c>
      <c r="S3977" s="10">
        <f t="shared" si="376"/>
        <v>42534.866875</v>
      </c>
      <c r="T3977" s="10">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41830.858344907407</v>
      </c>
      <c r="T3978" s="10">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42543.788564814815</v>
      </c>
      <c r="T3979" s="10">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41975.642974537041</v>
      </c>
      <c r="T3980" s="10">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42069.903437500005</v>
      </c>
      <c r="T3981" s="10">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41795.598923611113</v>
      </c>
      <c r="T3982" s="10">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42508.179965277777</v>
      </c>
      <c r="T3983" s="10">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42132.809953703705</v>
      </c>
      <c r="T3984" s="10">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41747.86986111111</v>
      </c>
      <c r="T3985" s="10">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41920.963472222218</v>
      </c>
      <c r="T3986" s="10">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42399.707407407404</v>
      </c>
      <c r="T3987" s="10">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42467.548541666663</v>
      </c>
      <c r="T3988" s="10">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41765.92465277778</v>
      </c>
      <c r="T3989" s="10">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42230.08116898148</v>
      </c>
      <c r="T3990" s="10">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str">
        <f t="shared" si="373"/>
        <v>No Backers</v>
      </c>
      <c r="Q3991" t="str">
        <f t="shared" si="374"/>
        <v>theater</v>
      </c>
      <c r="R3991" t="str">
        <f t="shared" si="375"/>
        <v>plays</v>
      </c>
      <c r="S3991" s="10">
        <f t="shared" si="376"/>
        <v>42286.749780092592</v>
      </c>
      <c r="T3991" s="10">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42401.672372685185</v>
      </c>
      <c r="T3992" s="10">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42125.644467592589</v>
      </c>
      <c r="T3993" s="10">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42289.94049768518</v>
      </c>
      <c r="T3994" s="10">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42107.864722222221</v>
      </c>
      <c r="T3995" s="10">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41809.389930555553</v>
      </c>
      <c r="T3996" s="10">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42019.683761574073</v>
      </c>
      <c r="T3997" s="10">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41950.26694444444</v>
      </c>
      <c r="T3998" s="10">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str">
        <f t="shared" si="373"/>
        <v>No Backers</v>
      </c>
      <c r="Q3999" t="str">
        <f t="shared" si="374"/>
        <v>theater</v>
      </c>
      <c r="R3999" t="str">
        <f t="shared" si="375"/>
        <v>plays</v>
      </c>
      <c r="S3999" s="10">
        <f t="shared" si="376"/>
        <v>42069.391446759255</v>
      </c>
      <c r="T3999" s="10">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42061.963263888887</v>
      </c>
      <c r="T4000" s="10">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41842.828680555554</v>
      </c>
      <c r="T4001" s="10">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42437.64534722222</v>
      </c>
      <c r="T4002" s="10">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42775.964212962965</v>
      </c>
      <c r="T4003" s="10">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41879.043530092589</v>
      </c>
      <c r="T4004" s="10">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42020.587349537032</v>
      </c>
      <c r="T4005" s="10">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41890.16269675926</v>
      </c>
      <c r="T4006" s="10">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41872.807696759257</v>
      </c>
      <c r="T4007" s="10">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42391.772997685184</v>
      </c>
      <c r="T4008" s="10">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41848.772928240738</v>
      </c>
      <c r="T4009" s="10">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42177.964201388888</v>
      </c>
      <c r="T4010" s="10">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41851.700925925928</v>
      </c>
      <c r="T4011" s="10">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42002.54488425926</v>
      </c>
      <c r="T4013" s="10">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str">
        <f t="shared" si="373"/>
        <v>No Backers</v>
      </c>
      <c r="Q4014" t="str">
        <f t="shared" si="374"/>
        <v>theater</v>
      </c>
      <c r="R4014" t="str">
        <f t="shared" si="375"/>
        <v>plays</v>
      </c>
      <c r="S4014" s="10">
        <f t="shared" si="376"/>
        <v>42096.544548611113</v>
      </c>
      <c r="T4014" s="10">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42021.301192129627</v>
      </c>
      <c r="T4015" s="10">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str">
        <f t="shared" si="373"/>
        <v>No Backers</v>
      </c>
      <c r="Q4016" t="str">
        <f t="shared" si="374"/>
        <v>theater</v>
      </c>
      <c r="R4016" t="str">
        <f t="shared" si="375"/>
        <v>plays</v>
      </c>
      <c r="S4016" s="10">
        <f t="shared" si="376"/>
        <v>42419.246168981481</v>
      </c>
      <c r="T4016" s="10">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42174.780821759254</v>
      </c>
      <c r="T4017" s="10">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41869.872685185182</v>
      </c>
      <c r="T4018" s="10">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41856.672152777777</v>
      </c>
      <c r="T4019" s="10">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42620.91097222222</v>
      </c>
      <c r="T4020" s="10">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42417.675879629634</v>
      </c>
      <c r="T4021" s="10">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42057.190960648149</v>
      </c>
      <c r="T4022" s="10">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41878.911550925928</v>
      </c>
      <c r="T4023" s="10">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41990.584108796291</v>
      </c>
      <c r="T4024" s="10">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str">
        <f t="shared" si="373"/>
        <v>No Backers</v>
      </c>
      <c r="Q4025" t="str">
        <f t="shared" si="374"/>
        <v>theater</v>
      </c>
      <c r="R4025" t="str">
        <f t="shared" si="375"/>
        <v>plays</v>
      </c>
      <c r="S4025" s="10">
        <f t="shared" si="376"/>
        <v>42408.999571759254</v>
      </c>
      <c r="T4025" s="10">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42217.670104166667</v>
      </c>
      <c r="T4026" s="10">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42151.237685185188</v>
      </c>
      <c r="T4027" s="10">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str">
        <f t="shared" si="373"/>
        <v>No Backers</v>
      </c>
      <c r="Q4028" t="str">
        <f t="shared" si="374"/>
        <v>theater</v>
      </c>
      <c r="R4028" t="str">
        <f t="shared" si="375"/>
        <v>plays</v>
      </c>
      <c r="S4028" s="10">
        <f t="shared" si="376"/>
        <v>42282.655543981484</v>
      </c>
      <c r="T4028" s="10">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42768.97084490741</v>
      </c>
      <c r="T4029" s="10">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41765.938657407409</v>
      </c>
      <c r="T4030" s="10">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str">
        <f t="shared" si="373"/>
        <v>No Backers</v>
      </c>
      <c r="Q4031" t="str">
        <f t="shared" si="374"/>
        <v>theater</v>
      </c>
      <c r="R4031" t="str">
        <f t="shared" si="375"/>
        <v>plays</v>
      </c>
      <c r="S4031" s="10">
        <f t="shared" si="376"/>
        <v>42322.025115740747</v>
      </c>
      <c r="T4031" s="10">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42374.655081018514</v>
      </c>
      <c r="T4032" s="10">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str">
        <f t="shared" si="373"/>
        <v>No Backers</v>
      </c>
      <c r="Q4033" t="str">
        <f t="shared" si="374"/>
        <v>theater</v>
      </c>
      <c r="R4033" t="str">
        <f t="shared" si="375"/>
        <v>plays</v>
      </c>
      <c r="S4033" s="10">
        <f t="shared" si="376"/>
        <v>41941.585231481484</v>
      </c>
      <c r="T4033" s="10">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0">
        <f t="shared" si="376"/>
        <v>42293.809212962966</v>
      </c>
      <c r="T4034" s="10">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IFERROR(E4035/L4035,"No Backers")</f>
        <v>65.340319148936175</v>
      </c>
      <c r="Q4035" t="str">
        <f t="shared" ref="Q4035:Q4098" si="380">MID(N4035,1,FIND("/",N4035,1)-1)</f>
        <v>theater</v>
      </c>
      <c r="R4035" t="str">
        <f t="shared" ref="R4035:R4098" si="381">MID(N4035,FIND("/",N4035,1)+1,LEN(N4035))</f>
        <v>plays</v>
      </c>
      <c r="S4035" s="10">
        <f t="shared" ref="S4035:S4098" si="382">(((J4035/60)/60)/24)+DATE(1970,1,1)</f>
        <v>42614.268796296295</v>
      </c>
      <c r="T4035" s="10">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42067.947337962964</v>
      </c>
      <c r="T4036" s="10">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41903.882951388885</v>
      </c>
      <c r="T4037" s="10">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41804.937083333331</v>
      </c>
      <c r="T4038" s="10">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42497.070775462969</v>
      </c>
      <c r="T4039" s="10">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41869.798726851855</v>
      </c>
      <c r="T4040" s="10">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42305.670914351853</v>
      </c>
      <c r="T4041" s="10">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42144.231527777782</v>
      </c>
      <c r="T4042" s="10">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42559.474004629628</v>
      </c>
      <c r="T4043" s="10">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41995.084074074075</v>
      </c>
      <c r="T4044" s="10">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str">
        <f t="shared" si="379"/>
        <v>No Backers</v>
      </c>
      <c r="Q4045" t="str">
        <f t="shared" si="380"/>
        <v>theater</v>
      </c>
      <c r="R4045" t="str">
        <f t="shared" si="381"/>
        <v>plays</v>
      </c>
      <c r="S4045" s="10">
        <f t="shared" si="382"/>
        <v>41948.957465277781</v>
      </c>
      <c r="T4045" s="10">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42074.219699074078</v>
      </c>
      <c r="T4046" s="10">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41842.201261574075</v>
      </c>
      <c r="T4047" s="10">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41904.650578703702</v>
      </c>
      <c r="T4048" s="10">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41991.022488425922</v>
      </c>
      <c r="T4049" s="10">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42169.958506944444</v>
      </c>
      <c r="T4051" s="10">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41905.636469907404</v>
      </c>
      <c r="T4052" s="10">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str">
        <f t="shared" si="379"/>
        <v>No Backers</v>
      </c>
      <c r="Q4053" t="str">
        <f t="shared" si="380"/>
        <v>theater</v>
      </c>
      <c r="R4053" t="str">
        <f t="shared" si="381"/>
        <v>plays</v>
      </c>
      <c r="S4053" s="10">
        <f t="shared" si="382"/>
        <v>41761.810150462967</v>
      </c>
      <c r="T4053" s="10">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41865.878657407404</v>
      </c>
      <c r="T4054" s="10">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41928.690138888887</v>
      </c>
      <c r="T4055" s="10">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str">
        <f t="shared" si="379"/>
        <v>No Backers</v>
      </c>
      <c r="Q4056" t="str">
        <f t="shared" si="380"/>
        <v>theater</v>
      </c>
      <c r="R4056" t="str">
        <f t="shared" si="381"/>
        <v>plays</v>
      </c>
      <c r="S4056" s="10">
        <f t="shared" si="382"/>
        <v>42613.841261574074</v>
      </c>
      <c r="T4056" s="10">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41779.648506944446</v>
      </c>
      <c r="T4057" s="10">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42534.933321759265</v>
      </c>
      <c r="T4058" s="10">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42446.060694444444</v>
      </c>
      <c r="T4060" s="10">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41866.640648148146</v>
      </c>
      <c r="T4061" s="10">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41779.695092592592</v>
      </c>
      <c r="T4062" s="10">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str">
        <f t="shared" si="379"/>
        <v>No Backers</v>
      </c>
      <c r="Q4063" t="str">
        <f t="shared" si="380"/>
        <v>theater</v>
      </c>
      <c r="R4063" t="str">
        <f t="shared" si="381"/>
        <v>plays</v>
      </c>
      <c r="S4063" s="10">
        <f t="shared" si="382"/>
        <v>42421.141469907408</v>
      </c>
      <c r="T4063" s="10">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42523.739212962959</v>
      </c>
      <c r="T4064" s="10">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41787.681527777779</v>
      </c>
      <c r="T4065" s="10">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42093.588263888887</v>
      </c>
      <c r="T4066" s="10">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41833.951516203706</v>
      </c>
      <c r="T4067" s="10">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42479.039212962962</v>
      </c>
      <c r="T4068" s="10">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42235.117476851854</v>
      </c>
      <c r="T4069" s="10">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42718.963599537034</v>
      </c>
      <c r="T4070" s="10">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42022.661527777775</v>
      </c>
      <c r="T4071" s="10">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42031.666898148149</v>
      </c>
      <c r="T4072" s="10">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str">
        <f t="shared" si="379"/>
        <v>No Backers</v>
      </c>
      <c r="Q4073" t="str">
        <f t="shared" si="380"/>
        <v>theater</v>
      </c>
      <c r="R4073" t="str">
        <f t="shared" si="381"/>
        <v>plays</v>
      </c>
      <c r="S4073" s="10">
        <f t="shared" si="382"/>
        <v>42700.804756944446</v>
      </c>
      <c r="T4073" s="10">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41812.77443287037</v>
      </c>
      <c r="T4074" s="10">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42078.34520833334</v>
      </c>
      <c r="T4075" s="10">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42283.552951388891</v>
      </c>
      <c r="T4076" s="10">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41779.045937499999</v>
      </c>
      <c r="T4077" s="10">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str">
        <f t="shared" si="379"/>
        <v>No Backers</v>
      </c>
      <c r="Q4078" t="str">
        <f t="shared" si="380"/>
        <v>theater</v>
      </c>
      <c r="R4078" t="str">
        <f t="shared" si="381"/>
        <v>plays</v>
      </c>
      <c r="S4078" s="10">
        <f t="shared" si="382"/>
        <v>41905.795706018522</v>
      </c>
      <c r="T4078" s="10">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42695.7105787037</v>
      </c>
      <c r="T4079" s="10">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str">
        <f t="shared" si="379"/>
        <v>No Backers</v>
      </c>
      <c r="Q4080" t="str">
        <f t="shared" si="380"/>
        <v>theater</v>
      </c>
      <c r="R4080" t="str">
        <f t="shared" si="381"/>
        <v>plays</v>
      </c>
      <c r="S4080" s="10">
        <f t="shared" si="382"/>
        <v>42732.787523148145</v>
      </c>
      <c r="T4080" s="10">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42510.938900462963</v>
      </c>
      <c r="T4081" s="10">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str">
        <f t="shared" si="379"/>
        <v>No Backers</v>
      </c>
      <c r="Q4082" t="str">
        <f t="shared" si="380"/>
        <v>theater</v>
      </c>
      <c r="R4082" t="str">
        <f t="shared" si="381"/>
        <v>plays</v>
      </c>
      <c r="S4082" s="10">
        <f t="shared" si="382"/>
        <v>42511.698101851856</v>
      </c>
      <c r="T4082" s="10">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42307.189270833333</v>
      </c>
      <c r="T4084" s="10">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42353.761759259258</v>
      </c>
      <c r="T4085" s="10">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42622.436412037037</v>
      </c>
      <c r="T4086" s="10">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42058.603877314818</v>
      </c>
      <c r="T4087" s="10">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42304.940960648149</v>
      </c>
      <c r="T4088" s="10">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str">
        <f t="shared" si="379"/>
        <v>No Backers</v>
      </c>
      <c r="Q4089" t="str">
        <f t="shared" si="380"/>
        <v>theater</v>
      </c>
      <c r="R4089" t="str">
        <f t="shared" si="381"/>
        <v>plays</v>
      </c>
      <c r="S4089" s="10">
        <f t="shared" si="382"/>
        <v>42538.742893518516</v>
      </c>
      <c r="T4089" s="10">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41990.612546296295</v>
      </c>
      <c r="T4090" s="10">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42122.732499999998</v>
      </c>
      <c r="T4091" s="10">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42209.67288194444</v>
      </c>
      <c r="T4092" s="10">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41990.506377314814</v>
      </c>
      <c r="T4093" s="10">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42039.194988425923</v>
      </c>
      <c r="T4094" s="10">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42178.815891203703</v>
      </c>
      <c r="T4095" s="10">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41890.086805555555</v>
      </c>
      <c r="T4096" s="10">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42693.031828703708</v>
      </c>
      <c r="T4097" s="10">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0">
        <f t="shared" si="382"/>
        <v>42750.530312499999</v>
      </c>
      <c r="T4098" s="10">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str">
        <f t="shared" ref="P4099:P4115" si="385">IFERROR(E4099/L4099,"No Backers")</f>
        <v>No Backers</v>
      </c>
      <c r="Q4099" t="str">
        <f t="shared" ref="Q4099:Q4115" si="386">MID(N4099,1,FIND("/",N4099,1)-1)</f>
        <v>theater</v>
      </c>
      <c r="R4099" t="str">
        <f t="shared" ref="R4099:R4115" si="387">MID(N4099,FIND("/",N4099,1)+1,LEN(N4099))</f>
        <v>plays</v>
      </c>
      <c r="S4099" s="10">
        <f t="shared" ref="S4099:S4115" si="388">(((J4099/60)/60)/24)+DATE(1970,1,1)</f>
        <v>42344.824502314819</v>
      </c>
      <c r="T4099" s="10">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str">
        <f t="shared" si="385"/>
        <v>No Backers</v>
      </c>
      <c r="Q4100" t="str">
        <f t="shared" si="386"/>
        <v>theater</v>
      </c>
      <c r="R4100" t="str">
        <f t="shared" si="387"/>
        <v>plays</v>
      </c>
      <c r="S4100" s="10">
        <f t="shared" si="388"/>
        <v>42495.722187499996</v>
      </c>
      <c r="T4100" s="10">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42570.850381944445</v>
      </c>
      <c r="T4101" s="10">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str">
        <f t="shared" si="385"/>
        <v>No Backers</v>
      </c>
      <c r="Q4102" t="str">
        <f t="shared" si="386"/>
        <v>theater</v>
      </c>
      <c r="R4102" t="str">
        <f t="shared" si="387"/>
        <v>plays</v>
      </c>
      <c r="S4102" s="10">
        <f t="shared" si="388"/>
        <v>41927.124884259261</v>
      </c>
      <c r="T4102" s="10">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str">
        <f t="shared" si="385"/>
        <v>No Backers</v>
      </c>
      <c r="Q4103" t="str">
        <f t="shared" si="386"/>
        <v>theater</v>
      </c>
      <c r="R4103" t="str">
        <f t="shared" si="387"/>
        <v>plays</v>
      </c>
      <c r="S4103" s="10">
        <f t="shared" si="388"/>
        <v>42730.903726851851</v>
      </c>
      <c r="T4103" s="10">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42188.83293981482</v>
      </c>
      <c r="T4105" s="10">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42697.010520833333</v>
      </c>
      <c r="T4107" s="10">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42053.049375000002</v>
      </c>
      <c r="T4108" s="10">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41883.916678240741</v>
      </c>
      <c r="T4109" s="10">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42767.031678240746</v>
      </c>
      <c r="T4110" s="10">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str">
        <f t="shared" si="385"/>
        <v>No Backers</v>
      </c>
      <c r="Q4111" t="str">
        <f t="shared" si="386"/>
        <v>theater</v>
      </c>
      <c r="R4111" t="str">
        <f t="shared" si="387"/>
        <v>plays</v>
      </c>
      <c r="S4111" s="10">
        <f t="shared" si="388"/>
        <v>42307.539398148147</v>
      </c>
      <c r="T4111" s="10">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42029.135879629626</v>
      </c>
      <c r="T4113" s="10">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42400.946597222224</v>
      </c>
      <c r="T4114" s="10">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42358.573182870372</v>
      </c>
      <c r="T4115" s="10">
        <f t="shared" si="389"/>
        <v>42377.273611111115</v>
      </c>
    </row>
  </sheetData>
  <autoFilter ref="A1:T4115" xr:uid="{00000000-0001-0000-0000-000000000000}"/>
  <conditionalFormatting sqref="F1:F4115">
    <cfRule type="cellIs" dxfId="11" priority="5" operator="equal">
      <formula>"successful"</formula>
    </cfRule>
  </conditionalFormatting>
  <conditionalFormatting sqref="F2:F4115">
    <cfRule type="cellIs" dxfId="10" priority="2" operator="equal">
      <formula>"canceled"</formula>
    </cfRule>
    <cfRule type="cellIs" dxfId="9" priority="3" operator="equal">
      <formula>"live"</formula>
    </cfRule>
    <cfRule type="cellIs" dxfId="8" priority="4" operator="equal">
      <formula>"failed"</formula>
    </cfRule>
  </conditionalFormatting>
  <conditionalFormatting sqref="O2:O4115">
    <cfRule type="colorScale" priority="1">
      <colorScale>
        <cfvo type="num" val="0"/>
        <cfvo type="num" val="1"/>
        <cfvo type="num" val="2"/>
        <color rgb="FFF8696B"/>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3C6AD-CBBE-466F-BD5C-8293B03FA8EF}">
  <dimension ref="A1:I21"/>
  <sheetViews>
    <sheetView workbookViewId="0">
      <selection activeCell="H21" sqref="H21:I24"/>
    </sheetView>
  </sheetViews>
  <sheetFormatPr defaultRowHeight="14.4" x14ac:dyDescent="0.3"/>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10.33203125" bestFit="1" customWidth="1"/>
    <col min="8" max="8" width="12.88671875" bestFit="1" customWidth="1"/>
    <col min="9" max="9" width="10.33203125" bestFit="1" customWidth="1"/>
    <col min="10" max="10" width="17.77734375" bestFit="1" customWidth="1"/>
    <col min="11" max="11" width="15.109375" bestFit="1" customWidth="1"/>
  </cols>
  <sheetData>
    <row r="1" spans="1:7" x14ac:dyDescent="0.3">
      <c r="A1" s="7" t="s">
        <v>8223</v>
      </c>
      <c r="B1" t="s">
        <v>8224</v>
      </c>
    </row>
    <row r="3" spans="1:7" x14ac:dyDescent="0.3">
      <c r="A3" s="7" t="s">
        <v>8378</v>
      </c>
      <c r="B3" s="7" t="s">
        <v>8313</v>
      </c>
    </row>
    <row r="4" spans="1:7" x14ac:dyDescent="0.3">
      <c r="A4" s="7" t="s">
        <v>8310</v>
      </c>
      <c r="B4" t="s">
        <v>8220</v>
      </c>
      <c r="C4" t="s">
        <v>8221</v>
      </c>
      <c r="D4" t="s">
        <v>8222</v>
      </c>
      <c r="E4" t="s">
        <v>8219</v>
      </c>
      <c r="F4" t="s">
        <v>8311</v>
      </c>
    </row>
    <row r="5" spans="1:7" x14ac:dyDescent="0.3">
      <c r="A5" s="8" t="s">
        <v>8314</v>
      </c>
      <c r="B5" s="9">
        <v>31</v>
      </c>
      <c r="C5" s="9">
        <v>130</v>
      </c>
      <c r="D5" s="9"/>
      <c r="E5" s="9">
        <v>261</v>
      </c>
      <c r="F5" s="9">
        <v>422</v>
      </c>
      <c r="G5" s="12"/>
    </row>
    <row r="6" spans="1:7" x14ac:dyDescent="0.3">
      <c r="A6" s="8" t="s">
        <v>8315</v>
      </c>
      <c r="B6" s="9">
        <v>15</v>
      </c>
      <c r="C6" s="9">
        <v>115</v>
      </c>
      <c r="D6" s="9">
        <v>4</v>
      </c>
      <c r="E6" s="9">
        <v>34</v>
      </c>
      <c r="F6" s="9">
        <v>168</v>
      </c>
      <c r="G6" s="12"/>
    </row>
    <row r="7" spans="1:7" x14ac:dyDescent="0.3">
      <c r="A7" s="8" t="s">
        <v>8316</v>
      </c>
      <c r="B7" s="9"/>
      <c r="C7" s="9">
        <v>96</v>
      </c>
      <c r="D7" s="9"/>
      <c r="E7" s="9">
        <v>52</v>
      </c>
      <c r="F7" s="9">
        <v>148</v>
      </c>
      <c r="G7" s="12"/>
    </row>
    <row r="8" spans="1:7" x14ac:dyDescent="0.3">
      <c r="A8" s="8" t="s">
        <v>8317</v>
      </c>
      <c r="B8" s="9">
        <v>23</v>
      </c>
      <c r="C8" s="9"/>
      <c r="D8" s="9"/>
      <c r="E8" s="9"/>
      <c r="F8" s="9">
        <v>23</v>
      </c>
      <c r="G8" s="12"/>
    </row>
    <row r="9" spans="1:7" x14ac:dyDescent="0.3">
      <c r="A9" s="8" t="s">
        <v>8318</v>
      </c>
      <c r="B9" s="9">
        <v>19</v>
      </c>
      <c r="C9" s="9">
        <v>110</v>
      </c>
      <c r="D9" s="9">
        <v>17</v>
      </c>
      <c r="E9" s="9">
        <v>490</v>
      </c>
      <c r="F9" s="9">
        <v>636</v>
      </c>
      <c r="G9" s="12"/>
    </row>
    <row r="10" spans="1:7" x14ac:dyDescent="0.3">
      <c r="A10" s="8" t="s">
        <v>8319</v>
      </c>
      <c r="B10" s="9"/>
      <c r="C10" s="9">
        <v>72</v>
      </c>
      <c r="D10" s="9"/>
      <c r="E10" s="9">
        <v>62</v>
      </c>
      <c r="F10" s="9">
        <v>134</v>
      </c>
      <c r="G10" s="12"/>
    </row>
    <row r="11" spans="1:7" x14ac:dyDescent="0.3">
      <c r="A11" s="8" t="s">
        <v>8320</v>
      </c>
      <c r="B11" s="9">
        <v>22</v>
      </c>
      <c r="C11" s="9">
        <v>87</v>
      </c>
      <c r="D11" s="9"/>
      <c r="E11" s="9">
        <v>69</v>
      </c>
      <c r="F11" s="9">
        <v>178</v>
      </c>
      <c r="G11" s="12"/>
    </row>
    <row r="12" spans="1:7" x14ac:dyDescent="0.3">
      <c r="A12" s="8" t="s">
        <v>8321</v>
      </c>
      <c r="B12" s="9">
        <v>121</v>
      </c>
      <c r="C12" s="9">
        <v>138</v>
      </c>
      <c r="D12" s="9"/>
      <c r="E12" s="9">
        <v>158</v>
      </c>
      <c r="F12" s="9">
        <v>417</v>
      </c>
      <c r="G12" s="12"/>
    </row>
    <row r="13" spans="1:7" x14ac:dyDescent="0.3">
      <c r="A13" s="8" t="s">
        <v>8322</v>
      </c>
      <c r="B13" s="9">
        <v>26</v>
      </c>
      <c r="C13" s="9">
        <v>349</v>
      </c>
      <c r="D13" s="9">
        <v>12</v>
      </c>
      <c r="E13" s="9">
        <v>525</v>
      </c>
      <c r="F13" s="9">
        <v>912</v>
      </c>
      <c r="G13" s="12"/>
    </row>
    <row r="14" spans="1:7" x14ac:dyDescent="0.3">
      <c r="A14" s="8" t="s">
        <v>8311</v>
      </c>
      <c r="B14" s="9">
        <v>257</v>
      </c>
      <c r="C14" s="9">
        <v>1097</v>
      </c>
      <c r="D14" s="9">
        <v>33</v>
      </c>
      <c r="E14" s="9">
        <v>1651</v>
      </c>
      <c r="F14" s="9">
        <v>3038</v>
      </c>
    </row>
    <row r="21" spans="9:9" x14ac:dyDescent="0.3">
      <c r="I21" s="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F812A-8876-4D87-BE67-D456E279447A}">
  <dimension ref="A1:F46"/>
  <sheetViews>
    <sheetView topLeftCell="A10" workbookViewId="0">
      <selection activeCell="B1" sqref="B1"/>
    </sheetView>
  </sheetViews>
  <sheetFormatPr defaultRowHeight="14.4" x14ac:dyDescent="0.3"/>
  <cols>
    <col min="1" max="1" width="15.5546875" bestFit="1" customWidth="1"/>
    <col min="2" max="2" width="16.109375" bestFit="1" customWidth="1"/>
    <col min="3" max="3" width="5.6640625" bestFit="1" customWidth="1"/>
    <col min="4" max="4" width="3.88671875" bestFit="1" customWidth="1"/>
    <col min="5" max="5" width="9.44140625" bestFit="1" customWidth="1"/>
    <col min="6" max="6" width="10.77734375" bestFit="1" customWidth="1"/>
    <col min="7" max="7" width="9" bestFit="1" customWidth="1"/>
    <col min="8" max="8" width="12.88671875" bestFit="1" customWidth="1"/>
    <col min="9" max="9" width="9" bestFit="1" customWidth="1"/>
    <col min="10" max="10" width="17.77734375" bestFit="1" customWidth="1"/>
    <col min="11" max="11" width="13.77734375" bestFit="1" customWidth="1"/>
  </cols>
  <sheetData>
    <row r="1" spans="1:6" x14ac:dyDescent="0.3">
      <c r="A1" s="7" t="s">
        <v>8223</v>
      </c>
      <c r="B1" t="s">
        <v>8486</v>
      </c>
    </row>
    <row r="2" spans="1:6" x14ac:dyDescent="0.3">
      <c r="A2" s="7" t="s">
        <v>8308</v>
      </c>
      <c r="B2" t="s">
        <v>8312</v>
      </c>
    </row>
    <row r="4" spans="1:6" x14ac:dyDescent="0.3">
      <c r="A4" s="7" t="s">
        <v>8378</v>
      </c>
      <c r="B4" s="7" t="s">
        <v>8313</v>
      </c>
    </row>
    <row r="5" spans="1:6" x14ac:dyDescent="0.3">
      <c r="A5" s="7" t="s">
        <v>8310</v>
      </c>
      <c r="B5" t="s">
        <v>8220</v>
      </c>
      <c r="C5" t="s">
        <v>8221</v>
      </c>
      <c r="D5" t="s">
        <v>8222</v>
      </c>
      <c r="E5" t="s">
        <v>8219</v>
      </c>
      <c r="F5" t="s">
        <v>8311</v>
      </c>
    </row>
    <row r="6" spans="1:6" x14ac:dyDescent="0.3">
      <c r="A6" s="8" t="s">
        <v>8323</v>
      </c>
      <c r="B6" s="9"/>
      <c r="C6" s="9">
        <v>22</v>
      </c>
      <c r="D6" s="9"/>
      <c r="E6" s="9"/>
      <c r="F6" s="9">
        <v>22</v>
      </c>
    </row>
    <row r="7" spans="1:6" x14ac:dyDescent="0.3">
      <c r="A7" s="8" t="s">
        <v>8324</v>
      </c>
      <c r="B7" s="9">
        <v>4</v>
      </c>
      <c r="C7" s="9"/>
      <c r="D7" s="9"/>
      <c r="E7" s="9"/>
      <c r="F7" s="9">
        <v>4</v>
      </c>
    </row>
    <row r="8" spans="1:6" x14ac:dyDescent="0.3">
      <c r="A8" s="8" t="s">
        <v>8325</v>
      </c>
      <c r="B8" s="9">
        <v>1</v>
      </c>
      <c r="C8" s="9"/>
      <c r="D8" s="9"/>
      <c r="E8" s="9"/>
      <c r="F8" s="9">
        <v>1</v>
      </c>
    </row>
    <row r="9" spans="1:6" x14ac:dyDescent="0.3">
      <c r="A9" s="8" t="s">
        <v>8326</v>
      </c>
      <c r="B9" s="9"/>
      <c r="C9" s="9">
        <v>8</v>
      </c>
      <c r="D9" s="9"/>
      <c r="E9" s="9"/>
      <c r="F9" s="9">
        <v>8</v>
      </c>
    </row>
    <row r="10" spans="1:6" x14ac:dyDescent="0.3">
      <c r="A10" s="8" t="s">
        <v>8327</v>
      </c>
      <c r="B10" s="9"/>
      <c r="C10" s="9"/>
      <c r="D10" s="9"/>
      <c r="E10" s="9">
        <v>7</v>
      </c>
      <c r="F10" s="9">
        <v>7</v>
      </c>
    </row>
    <row r="11" spans="1:6" x14ac:dyDescent="0.3">
      <c r="A11" s="8" t="s">
        <v>8328</v>
      </c>
      <c r="B11" s="9"/>
      <c r="C11" s="9"/>
      <c r="D11" s="9"/>
      <c r="E11" s="9">
        <v>16</v>
      </c>
      <c r="F11" s="9">
        <v>16</v>
      </c>
    </row>
    <row r="12" spans="1:6" x14ac:dyDescent="0.3">
      <c r="A12" s="8" t="s">
        <v>8329</v>
      </c>
      <c r="B12" s="9"/>
      <c r="C12" s="9">
        <v>28</v>
      </c>
      <c r="D12" s="9"/>
      <c r="E12" s="9"/>
      <c r="F12" s="9">
        <v>28</v>
      </c>
    </row>
    <row r="13" spans="1:6" x14ac:dyDescent="0.3">
      <c r="A13" s="8" t="s">
        <v>8330</v>
      </c>
      <c r="B13" s="9"/>
      <c r="C13" s="9"/>
      <c r="D13" s="9"/>
      <c r="E13" s="9">
        <v>10</v>
      </c>
      <c r="F13" s="9">
        <v>10</v>
      </c>
    </row>
    <row r="14" spans="1:6" x14ac:dyDescent="0.3">
      <c r="A14" s="8" t="s">
        <v>8331</v>
      </c>
      <c r="B14" s="9"/>
      <c r="C14" s="9">
        <v>3</v>
      </c>
      <c r="D14" s="9">
        <v>3</v>
      </c>
      <c r="E14" s="9"/>
      <c r="F14" s="9">
        <v>6</v>
      </c>
    </row>
    <row r="15" spans="1:6" x14ac:dyDescent="0.3">
      <c r="A15" s="8" t="s">
        <v>8332</v>
      </c>
      <c r="B15" s="9"/>
      <c r="C15" s="9">
        <v>6</v>
      </c>
      <c r="D15" s="9"/>
      <c r="E15" s="9"/>
      <c r="F15" s="9">
        <v>6</v>
      </c>
    </row>
    <row r="16" spans="1:6" x14ac:dyDescent="0.3">
      <c r="A16" s="8" t="s">
        <v>8333</v>
      </c>
      <c r="B16" s="9">
        <v>5</v>
      </c>
      <c r="C16" s="9">
        <v>19</v>
      </c>
      <c r="D16" s="9"/>
      <c r="E16" s="9"/>
      <c r="F16" s="9">
        <v>24</v>
      </c>
    </row>
    <row r="17" spans="1:6" x14ac:dyDescent="0.3">
      <c r="A17" s="8" t="s">
        <v>8334</v>
      </c>
      <c r="B17" s="9"/>
      <c r="C17" s="9">
        <v>7</v>
      </c>
      <c r="D17" s="9"/>
      <c r="E17" s="9"/>
      <c r="F17" s="9">
        <v>7</v>
      </c>
    </row>
    <row r="18" spans="1:6" x14ac:dyDescent="0.3">
      <c r="A18" s="8" t="s">
        <v>8335</v>
      </c>
      <c r="B18" s="9"/>
      <c r="C18" s="9"/>
      <c r="D18" s="9"/>
      <c r="E18" s="9">
        <v>37</v>
      </c>
      <c r="F18" s="9">
        <v>37</v>
      </c>
    </row>
    <row r="19" spans="1:6" x14ac:dyDescent="0.3">
      <c r="A19" s="8" t="s">
        <v>8336</v>
      </c>
      <c r="B19" s="9"/>
      <c r="C19" s="9"/>
      <c r="D19" s="9"/>
      <c r="E19" s="9">
        <v>2</v>
      </c>
      <c r="F19" s="9">
        <v>2</v>
      </c>
    </row>
    <row r="20" spans="1:6" x14ac:dyDescent="0.3">
      <c r="A20" s="8" t="s">
        <v>8337</v>
      </c>
      <c r="B20" s="9"/>
      <c r="C20" s="9">
        <v>7</v>
      </c>
      <c r="D20" s="9"/>
      <c r="E20" s="9"/>
      <c r="F20" s="9">
        <v>7</v>
      </c>
    </row>
    <row r="21" spans="1:6" x14ac:dyDescent="0.3">
      <c r="A21" s="8" t="s">
        <v>8338</v>
      </c>
      <c r="B21" s="9"/>
      <c r="C21" s="9">
        <v>4</v>
      </c>
      <c r="D21" s="9"/>
      <c r="E21" s="9">
        <v>2</v>
      </c>
      <c r="F21" s="9">
        <v>6</v>
      </c>
    </row>
    <row r="22" spans="1:6" x14ac:dyDescent="0.3">
      <c r="A22" s="8" t="s">
        <v>8339</v>
      </c>
      <c r="B22" s="9"/>
      <c r="C22" s="9"/>
      <c r="D22" s="9"/>
      <c r="E22" s="9">
        <v>6</v>
      </c>
      <c r="F22" s="9">
        <v>6</v>
      </c>
    </row>
    <row r="23" spans="1:6" x14ac:dyDescent="0.3">
      <c r="A23" s="8" t="s">
        <v>8340</v>
      </c>
      <c r="B23" s="9"/>
      <c r="C23" s="9">
        <v>17</v>
      </c>
      <c r="D23" s="9"/>
      <c r="E23" s="9"/>
      <c r="F23" s="9">
        <v>17</v>
      </c>
    </row>
    <row r="24" spans="1:6" x14ac:dyDescent="0.3">
      <c r="A24" s="8" t="s">
        <v>8341</v>
      </c>
      <c r="B24" s="9">
        <v>9</v>
      </c>
      <c r="C24" s="9">
        <v>20</v>
      </c>
      <c r="D24" s="9"/>
      <c r="E24" s="9">
        <v>15</v>
      </c>
      <c r="F24" s="9">
        <v>44</v>
      </c>
    </row>
    <row r="25" spans="1:6" x14ac:dyDescent="0.3">
      <c r="A25" s="8" t="s">
        <v>8342</v>
      </c>
      <c r="B25" s="9"/>
      <c r="C25" s="9">
        <v>6</v>
      </c>
      <c r="D25" s="9"/>
      <c r="E25" s="9"/>
      <c r="F25" s="9">
        <v>6</v>
      </c>
    </row>
    <row r="26" spans="1:6" x14ac:dyDescent="0.3">
      <c r="A26" s="8" t="s">
        <v>8343</v>
      </c>
      <c r="B26" s="9"/>
      <c r="C26" s="9"/>
      <c r="D26" s="9"/>
      <c r="E26" s="9">
        <v>11</v>
      </c>
      <c r="F26" s="9">
        <v>11</v>
      </c>
    </row>
    <row r="27" spans="1:6" x14ac:dyDescent="0.3">
      <c r="A27" s="8" t="s">
        <v>8344</v>
      </c>
      <c r="B27" s="9"/>
      <c r="C27" s="9">
        <v>9</v>
      </c>
      <c r="D27" s="9"/>
      <c r="E27" s="9"/>
      <c r="F27" s="9">
        <v>9</v>
      </c>
    </row>
    <row r="28" spans="1:6" x14ac:dyDescent="0.3">
      <c r="A28" s="8" t="s">
        <v>8345</v>
      </c>
      <c r="B28" s="9"/>
      <c r="C28" s="9">
        <v>23</v>
      </c>
      <c r="D28" s="9"/>
      <c r="E28" s="9">
        <v>41</v>
      </c>
      <c r="F28" s="9">
        <v>64</v>
      </c>
    </row>
    <row r="29" spans="1:6" x14ac:dyDescent="0.3">
      <c r="A29" s="8" t="s">
        <v>8346</v>
      </c>
      <c r="B29" s="9"/>
      <c r="C29" s="9">
        <v>7</v>
      </c>
      <c r="D29" s="9"/>
      <c r="E29" s="9"/>
      <c r="F29" s="9">
        <v>7</v>
      </c>
    </row>
    <row r="30" spans="1:6" x14ac:dyDescent="0.3">
      <c r="A30" s="8" t="s">
        <v>8347</v>
      </c>
      <c r="B30" s="9"/>
      <c r="C30" s="9">
        <v>103</v>
      </c>
      <c r="D30" s="9">
        <v>10</v>
      </c>
      <c r="E30" s="9">
        <v>282</v>
      </c>
      <c r="F30" s="9">
        <v>395</v>
      </c>
    </row>
    <row r="31" spans="1:6" x14ac:dyDescent="0.3">
      <c r="A31" s="8" t="s">
        <v>8348</v>
      </c>
      <c r="B31" s="9"/>
      <c r="C31" s="9"/>
      <c r="D31" s="9"/>
      <c r="E31" s="9">
        <v>5</v>
      </c>
      <c r="F31" s="9">
        <v>5</v>
      </c>
    </row>
    <row r="32" spans="1:6" x14ac:dyDescent="0.3">
      <c r="A32" s="8" t="s">
        <v>8349</v>
      </c>
      <c r="B32" s="9"/>
      <c r="C32" s="9">
        <v>6</v>
      </c>
      <c r="D32" s="9"/>
      <c r="E32" s="9"/>
      <c r="F32" s="9">
        <v>6</v>
      </c>
    </row>
    <row r="33" spans="1:6" x14ac:dyDescent="0.3">
      <c r="A33" s="8" t="s">
        <v>8350</v>
      </c>
      <c r="B33" s="9"/>
      <c r="C33" s="9"/>
      <c r="D33" s="9"/>
      <c r="E33" s="9">
        <v>20</v>
      </c>
      <c r="F33" s="9">
        <v>20</v>
      </c>
    </row>
    <row r="34" spans="1:6" x14ac:dyDescent="0.3">
      <c r="A34" s="8" t="s">
        <v>8351</v>
      </c>
      <c r="B34" s="9">
        <v>9</v>
      </c>
      <c r="C34" s="9"/>
      <c r="D34" s="9"/>
      <c r="E34" s="9"/>
      <c r="F34" s="9">
        <v>9</v>
      </c>
    </row>
    <row r="35" spans="1:6" x14ac:dyDescent="0.3">
      <c r="A35" s="8" t="s">
        <v>8352</v>
      </c>
      <c r="B35" s="9"/>
      <c r="C35" s="9"/>
      <c r="D35" s="9"/>
      <c r="E35" s="9">
        <v>12</v>
      </c>
      <c r="F35" s="9">
        <v>12</v>
      </c>
    </row>
    <row r="36" spans="1:6" x14ac:dyDescent="0.3">
      <c r="A36" s="8" t="s">
        <v>8353</v>
      </c>
      <c r="B36" s="9"/>
      <c r="C36" s="9"/>
      <c r="D36" s="9">
        <v>2</v>
      </c>
      <c r="E36" s="9"/>
      <c r="F36" s="9">
        <v>2</v>
      </c>
    </row>
    <row r="37" spans="1:6" x14ac:dyDescent="0.3">
      <c r="A37" s="8" t="s">
        <v>8354</v>
      </c>
      <c r="B37" s="9">
        <v>3</v>
      </c>
      <c r="C37" s="9">
        <v>1</v>
      </c>
      <c r="D37" s="9"/>
      <c r="E37" s="9">
        <v>9</v>
      </c>
      <c r="F37" s="9">
        <v>13</v>
      </c>
    </row>
    <row r="38" spans="1:6" x14ac:dyDescent="0.3">
      <c r="A38" s="8" t="s">
        <v>8355</v>
      </c>
      <c r="B38" s="9">
        <v>2</v>
      </c>
      <c r="C38" s="9">
        <v>21</v>
      </c>
      <c r="D38" s="9">
        <v>2</v>
      </c>
      <c r="E38" s="9">
        <v>17</v>
      </c>
      <c r="F38" s="9">
        <v>42</v>
      </c>
    </row>
    <row r="39" spans="1:6" x14ac:dyDescent="0.3">
      <c r="A39" s="8" t="s">
        <v>8356</v>
      </c>
      <c r="B39" s="9"/>
      <c r="C39" s="9"/>
      <c r="D39" s="9"/>
      <c r="E39" s="9">
        <v>28</v>
      </c>
      <c r="F39" s="9">
        <v>28</v>
      </c>
    </row>
    <row r="40" spans="1:6" x14ac:dyDescent="0.3">
      <c r="A40" s="8" t="s">
        <v>8357</v>
      </c>
      <c r="B40" s="9"/>
      <c r="C40" s="9"/>
      <c r="D40" s="9"/>
      <c r="E40" s="9">
        <v>11</v>
      </c>
      <c r="F40" s="9">
        <v>11</v>
      </c>
    </row>
    <row r="41" spans="1:6" x14ac:dyDescent="0.3">
      <c r="A41" s="8" t="s">
        <v>8358</v>
      </c>
      <c r="B41" s="9">
        <v>4</v>
      </c>
      <c r="C41" s="9">
        <v>26</v>
      </c>
      <c r="D41" s="9"/>
      <c r="E41" s="9"/>
      <c r="F41" s="9">
        <v>30</v>
      </c>
    </row>
    <row r="42" spans="1:6" x14ac:dyDescent="0.3">
      <c r="A42" s="8" t="s">
        <v>8359</v>
      </c>
      <c r="B42" s="9"/>
      <c r="C42" s="9">
        <v>27</v>
      </c>
      <c r="D42" s="9"/>
      <c r="E42" s="9"/>
      <c r="F42" s="9">
        <v>27</v>
      </c>
    </row>
    <row r="43" spans="1:6" x14ac:dyDescent="0.3">
      <c r="A43" s="8" t="s">
        <v>8360</v>
      </c>
      <c r="B43" s="9">
        <v>13</v>
      </c>
      <c r="C43" s="9">
        <v>39</v>
      </c>
      <c r="D43" s="9"/>
      <c r="E43" s="9">
        <v>3</v>
      </c>
      <c r="F43" s="9">
        <v>55</v>
      </c>
    </row>
    <row r="44" spans="1:6" x14ac:dyDescent="0.3">
      <c r="A44" s="8" t="s">
        <v>8361</v>
      </c>
      <c r="B44" s="9">
        <v>41</v>
      </c>
      <c r="C44" s="9">
        <v>24</v>
      </c>
      <c r="D44" s="9"/>
      <c r="E44" s="9"/>
      <c r="F44" s="9">
        <v>65</v>
      </c>
    </row>
    <row r="45" spans="1:6" x14ac:dyDescent="0.3">
      <c r="A45" s="8" t="s">
        <v>8362</v>
      </c>
      <c r="B45" s="9">
        <v>1</v>
      </c>
      <c r="C45" s="9"/>
      <c r="D45" s="9"/>
      <c r="E45" s="9"/>
      <c r="F45" s="9">
        <v>1</v>
      </c>
    </row>
    <row r="46" spans="1:6" x14ac:dyDescent="0.3">
      <c r="A46" s="8" t="s">
        <v>8311</v>
      </c>
      <c r="B46" s="9">
        <v>92</v>
      </c>
      <c r="C46" s="9">
        <v>433</v>
      </c>
      <c r="D46" s="9">
        <v>17</v>
      </c>
      <c r="E46" s="9">
        <v>534</v>
      </c>
      <c r="F46" s="9">
        <v>1076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9533B-1D25-4EA8-9018-8BECBB3B244B}">
  <dimension ref="A1:F18"/>
  <sheetViews>
    <sheetView workbookViewId="0">
      <selection activeCell="G23" sqref="G23"/>
    </sheetView>
  </sheetViews>
  <sheetFormatPr defaultRowHeight="14.4" x14ac:dyDescent="0.3"/>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8377</v>
      </c>
      <c r="B1" t="s">
        <v>8312</v>
      </c>
    </row>
    <row r="2" spans="1:6" x14ac:dyDescent="0.3">
      <c r="A2" s="7" t="s">
        <v>8308</v>
      </c>
      <c r="B2" t="s">
        <v>8312</v>
      </c>
    </row>
    <row r="4" spans="1:6" x14ac:dyDescent="0.3">
      <c r="A4" s="7" t="s">
        <v>8378</v>
      </c>
      <c r="B4" s="7" t="s">
        <v>8313</v>
      </c>
    </row>
    <row r="5" spans="1:6" x14ac:dyDescent="0.3">
      <c r="A5" s="7" t="s">
        <v>8310</v>
      </c>
      <c r="B5" t="s">
        <v>8220</v>
      </c>
      <c r="C5" t="s">
        <v>8221</v>
      </c>
      <c r="D5" t="s">
        <v>8222</v>
      </c>
      <c r="E5" t="s">
        <v>8219</v>
      </c>
      <c r="F5" t="s">
        <v>8311</v>
      </c>
    </row>
    <row r="6" spans="1:6" x14ac:dyDescent="0.3">
      <c r="A6" s="11" t="s">
        <v>8371</v>
      </c>
      <c r="B6" s="9">
        <v>34</v>
      </c>
      <c r="C6" s="9">
        <v>149</v>
      </c>
      <c r="D6" s="9">
        <v>2</v>
      </c>
      <c r="E6" s="9">
        <v>182</v>
      </c>
      <c r="F6" s="9">
        <v>367</v>
      </c>
    </row>
    <row r="7" spans="1:6" x14ac:dyDescent="0.3">
      <c r="A7" s="11" t="s">
        <v>8372</v>
      </c>
      <c r="B7" s="9">
        <v>27</v>
      </c>
      <c r="C7" s="9">
        <v>106</v>
      </c>
      <c r="D7" s="9">
        <v>18</v>
      </c>
      <c r="E7" s="9">
        <v>202</v>
      </c>
      <c r="F7" s="9">
        <v>353</v>
      </c>
    </row>
    <row r="8" spans="1:6" x14ac:dyDescent="0.3">
      <c r="A8" s="11" t="s">
        <v>8373</v>
      </c>
      <c r="B8" s="9">
        <v>28</v>
      </c>
      <c r="C8" s="9">
        <v>108</v>
      </c>
      <c r="D8" s="9">
        <v>30</v>
      </c>
      <c r="E8" s="9">
        <v>180</v>
      </c>
      <c r="F8" s="9">
        <v>346</v>
      </c>
    </row>
    <row r="9" spans="1:6" x14ac:dyDescent="0.3">
      <c r="A9" s="11" t="s">
        <v>8374</v>
      </c>
      <c r="B9" s="9">
        <v>27</v>
      </c>
      <c r="C9" s="9">
        <v>102</v>
      </c>
      <c r="D9" s="9"/>
      <c r="E9" s="9">
        <v>192</v>
      </c>
      <c r="F9" s="9">
        <v>321</v>
      </c>
    </row>
    <row r="10" spans="1:6" x14ac:dyDescent="0.3">
      <c r="A10" s="11" t="s">
        <v>8365</v>
      </c>
      <c r="B10" s="9">
        <v>26</v>
      </c>
      <c r="C10" s="9">
        <v>126</v>
      </c>
      <c r="D10" s="9"/>
      <c r="E10" s="9">
        <v>234</v>
      </c>
      <c r="F10" s="9">
        <v>386</v>
      </c>
    </row>
    <row r="11" spans="1:6" x14ac:dyDescent="0.3">
      <c r="A11" s="11" t="s">
        <v>8375</v>
      </c>
      <c r="B11" s="9">
        <v>27</v>
      </c>
      <c r="C11" s="9">
        <v>147</v>
      </c>
      <c r="D11" s="9"/>
      <c r="E11" s="9">
        <v>211</v>
      </c>
      <c r="F11" s="9">
        <v>385</v>
      </c>
    </row>
    <row r="12" spans="1:6" x14ac:dyDescent="0.3">
      <c r="A12" s="11" t="s">
        <v>8366</v>
      </c>
      <c r="B12" s="9">
        <v>43</v>
      </c>
      <c r="C12" s="9">
        <v>150</v>
      </c>
      <c r="D12" s="9"/>
      <c r="E12" s="9">
        <v>194</v>
      </c>
      <c r="F12" s="9">
        <v>387</v>
      </c>
    </row>
    <row r="13" spans="1:6" x14ac:dyDescent="0.3">
      <c r="A13" s="11" t="s">
        <v>8367</v>
      </c>
      <c r="B13" s="9">
        <v>33</v>
      </c>
      <c r="C13" s="9">
        <v>134</v>
      </c>
      <c r="D13" s="9"/>
      <c r="E13" s="9">
        <v>166</v>
      </c>
      <c r="F13" s="9">
        <v>333</v>
      </c>
    </row>
    <row r="14" spans="1:6" x14ac:dyDescent="0.3">
      <c r="A14" s="11" t="s">
        <v>8368</v>
      </c>
      <c r="B14" s="9">
        <v>24</v>
      </c>
      <c r="C14" s="9">
        <v>127</v>
      </c>
      <c r="D14" s="9"/>
      <c r="E14" s="9">
        <v>147</v>
      </c>
      <c r="F14" s="9">
        <v>298</v>
      </c>
    </row>
    <row r="15" spans="1:6" x14ac:dyDescent="0.3">
      <c r="A15" s="11" t="s">
        <v>8369</v>
      </c>
      <c r="B15" s="9">
        <v>20</v>
      </c>
      <c r="C15" s="9">
        <v>149</v>
      </c>
      <c r="D15" s="9"/>
      <c r="E15" s="9">
        <v>183</v>
      </c>
      <c r="F15" s="9">
        <v>352</v>
      </c>
    </row>
    <row r="16" spans="1:6" x14ac:dyDescent="0.3">
      <c r="A16" s="11" t="s">
        <v>8370</v>
      </c>
      <c r="B16" s="9">
        <v>37</v>
      </c>
      <c r="C16" s="9">
        <v>114</v>
      </c>
      <c r="D16" s="9"/>
      <c r="E16" s="9">
        <v>183</v>
      </c>
      <c r="F16" s="9">
        <v>334</v>
      </c>
    </row>
    <row r="17" spans="1:6" x14ac:dyDescent="0.3">
      <c r="A17" s="11" t="s">
        <v>8376</v>
      </c>
      <c r="B17" s="9">
        <v>23</v>
      </c>
      <c r="C17" s="9">
        <v>118</v>
      </c>
      <c r="D17" s="9"/>
      <c r="E17" s="9">
        <v>111</v>
      </c>
      <c r="F17" s="9">
        <v>252</v>
      </c>
    </row>
    <row r="18" spans="1:6" x14ac:dyDescent="0.3">
      <c r="A18" s="11" t="s">
        <v>8311</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AE882-9F18-474C-BE0C-0D8A123BB5EC}">
  <dimension ref="A1:H13"/>
  <sheetViews>
    <sheetView topLeftCell="A10" workbookViewId="0">
      <selection activeCell="B3" sqref="B3"/>
    </sheetView>
  </sheetViews>
  <sheetFormatPr defaultRowHeight="14.4" x14ac:dyDescent="0.3"/>
  <cols>
    <col min="1" max="1" width="16.88671875" bestFit="1" customWidth="1"/>
    <col min="2" max="2" width="16.44140625" bestFit="1" customWidth="1"/>
    <col min="3" max="3" width="12.77734375" bestFit="1" customWidth="1"/>
    <col min="4" max="4" width="16" bestFit="1" customWidth="1"/>
    <col min="5" max="5" width="12.21875" bestFit="1" customWidth="1"/>
    <col min="6" max="6" width="19.109375" bestFit="1" customWidth="1"/>
    <col min="7" max="7" width="15.44140625" bestFit="1" customWidth="1"/>
    <col min="8" max="8" width="18.21875" bestFit="1" customWidth="1"/>
  </cols>
  <sheetData>
    <row r="1" spans="1:8" x14ac:dyDescent="0.3">
      <c r="A1" t="s">
        <v>8390</v>
      </c>
      <c r="B1" t="s">
        <v>8391</v>
      </c>
      <c r="C1" t="s">
        <v>8392</v>
      </c>
      <c r="D1" t="s">
        <v>8397</v>
      </c>
      <c r="E1" t="s">
        <v>8393</v>
      </c>
      <c r="F1" t="s">
        <v>8394</v>
      </c>
      <c r="G1" t="s">
        <v>8395</v>
      </c>
      <c r="H1" t="s">
        <v>8396</v>
      </c>
    </row>
    <row r="2" spans="1:8" x14ac:dyDescent="0.3">
      <c r="A2" t="s">
        <v>8379</v>
      </c>
      <c r="B2">
        <f>COUNTIFS('Raw Data'!$F:$F,"successful",'Raw Data'!$D:$D,"&lt;1000")</f>
        <v>322</v>
      </c>
      <c r="C2">
        <f>COUNTIFS('Raw Data'!$F:$F,"failed",'Raw Data'!$D:$D,"&lt;1000")</f>
        <v>113</v>
      </c>
      <c r="D2">
        <f>COUNTIFS('Raw Data'!$F:$F,"canceled",'Raw Data'!$D:$D,"&lt;1000")</f>
        <v>18</v>
      </c>
      <c r="E2">
        <f>SUM(B2:D2)</f>
        <v>453</v>
      </c>
      <c r="F2" s="13">
        <f>B2/$E2</f>
        <v>0.71081677704194257</v>
      </c>
      <c r="G2" s="13">
        <f t="shared" ref="G2:H2" si="0">C2/$E2</f>
        <v>0.24944812362030905</v>
      </c>
      <c r="H2" s="13">
        <f t="shared" si="0"/>
        <v>3.9735099337748346E-2</v>
      </c>
    </row>
    <row r="3" spans="1:8" x14ac:dyDescent="0.3">
      <c r="A3" t="s">
        <v>8380</v>
      </c>
      <c r="B3">
        <f>COUNTIFS('Raw Data'!$F:$F,"successful",'Raw Data'!$D:$D,"&gt;=1000",'Raw Data'!$D:$D,"&lt;5000")</f>
        <v>932</v>
      </c>
      <c r="C3">
        <f>COUNTIFS('Raw Data'!$F:$F,"failed",'Raw Data'!$D:$D,"&gt;=1000",'Raw Data'!$D:$D,"&lt;5000")</f>
        <v>420</v>
      </c>
      <c r="D3">
        <f>COUNTIFS('Raw Data'!$F:$F,"canceled",'Raw Data'!$D:$D,"&gt;=1000",'Raw Data'!$D:$D,"&lt;5000")</f>
        <v>60</v>
      </c>
      <c r="E3">
        <f t="shared" ref="E3:E13" si="1">SUM(B3:D3)</f>
        <v>1412</v>
      </c>
      <c r="F3" s="13">
        <f t="shared" ref="F3:F12" si="2">B3/$E3</f>
        <v>0.66005665722379603</v>
      </c>
      <c r="G3" s="13">
        <f t="shared" ref="G3:G12" si="3">C3/$E3</f>
        <v>0.29745042492917845</v>
      </c>
      <c r="H3" s="13">
        <f t="shared" ref="H3:H12" si="4">D3/$E3</f>
        <v>4.2492917847025496E-2</v>
      </c>
    </row>
    <row r="4" spans="1:8" x14ac:dyDescent="0.3">
      <c r="A4" t="s">
        <v>8381</v>
      </c>
      <c r="B4">
        <f>COUNTIFS('Raw Data'!$F:$F,"successful",'Raw Data'!$D:$D,"&gt;=5000",'Raw Data'!$D:$D,"&lt;10000")</f>
        <v>381</v>
      </c>
      <c r="C4">
        <f>COUNTIFS('Raw Data'!$F:$F,"failed",'Raw Data'!$D:$D,"&gt;=5000",'Raw Data'!$D:$D,"&lt;10000")</f>
        <v>283</v>
      </c>
      <c r="D4">
        <f>COUNTIFS('Raw Data'!$F:$F,"canceled",'Raw Data'!$D:$D,"&gt;=5000",'Raw Data'!$D:$D,"&lt;10000")</f>
        <v>52</v>
      </c>
      <c r="E4">
        <f t="shared" si="1"/>
        <v>716</v>
      </c>
      <c r="F4" s="13">
        <f t="shared" si="2"/>
        <v>0.53212290502793291</v>
      </c>
      <c r="G4" s="13">
        <f t="shared" si="3"/>
        <v>0.39525139664804471</v>
      </c>
      <c r="H4" s="13">
        <f t="shared" si="4"/>
        <v>7.2625698324022353E-2</v>
      </c>
    </row>
    <row r="5" spans="1:8" x14ac:dyDescent="0.3">
      <c r="A5" t="s">
        <v>8382</v>
      </c>
      <c r="B5">
        <f>COUNTIFS('Raw Data'!$F:$F,"successful",'Raw Data'!$D:$D,"&gt;=10000",'Raw Data'!$D:$D,"&lt;15000")</f>
        <v>168</v>
      </c>
      <c r="C5">
        <f>COUNTIFS('Raw Data'!$F:$F,"failed",'Raw Data'!$D:$D,"&gt;=10000",'Raw Data'!$D:$D,"&lt;15000")</f>
        <v>144</v>
      </c>
      <c r="D5">
        <f>COUNTIFS('Raw Data'!$F:$F,"canceled",'Raw Data'!$D:$D,"&gt;=10000",'Raw Data'!$D:$D,"&lt;15000")</f>
        <v>40</v>
      </c>
      <c r="E5">
        <f t="shared" si="1"/>
        <v>352</v>
      </c>
      <c r="F5" s="13">
        <f t="shared" si="2"/>
        <v>0.47727272727272729</v>
      </c>
      <c r="G5" s="13">
        <f t="shared" si="3"/>
        <v>0.40909090909090912</v>
      </c>
      <c r="H5" s="13">
        <f t="shared" si="4"/>
        <v>0.11363636363636363</v>
      </c>
    </row>
    <row r="6" spans="1:8" x14ac:dyDescent="0.3">
      <c r="A6" t="s">
        <v>8383</v>
      </c>
      <c r="B6">
        <f>COUNTIFS('Raw Data'!$F:$F,"successful",'Raw Data'!$D:$D,"&gt;=15000",'Raw Data'!$D:$D,"&lt;20000")</f>
        <v>94</v>
      </c>
      <c r="C6">
        <f>COUNTIFS('Raw Data'!$F:$F,"failed",'Raw Data'!$D:$D,"&gt;=15000",'Raw Data'!$D:$D,"&lt;20000")</f>
        <v>90</v>
      </c>
      <c r="D6">
        <f>COUNTIFS('Raw Data'!$F:$F,"canceled",'Raw Data'!$D:$D,"&gt;=15000",'Raw Data'!$D:$D,"&lt;20000")</f>
        <v>17</v>
      </c>
      <c r="E6">
        <f t="shared" si="1"/>
        <v>201</v>
      </c>
      <c r="F6" s="13">
        <f t="shared" si="2"/>
        <v>0.46766169154228854</v>
      </c>
      <c r="G6" s="13">
        <f t="shared" si="3"/>
        <v>0.44776119402985076</v>
      </c>
      <c r="H6" s="13">
        <f t="shared" si="4"/>
        <v>8.45771144278607E-2</v>
      </c>
    </row>
    <row r="7" spans="1:8" x14ac:dyDescent="0.3">
      <c r="A7" t="s">
        <v>8384</v>
      </c>
      <c r="B7">
        <f>COUNTIFS('Raw Data'!$F:$F,"successful",'Raw Data'!$D:$D,"&gt;=20000",'Raw Data'!$D:$D,"&lt;25000")</f>
        <v>62</v>
      </c>
      <c r="C7">
        <f>COUNTIFS('Raw Data'!$F:$F,"failed",'Raw Data'!$D:$D,"&gt;=20000",'Raw Data'!$D:$D,"&lt;25000")</f>
        <v>72</v>
      </c>
      <c r="D7">
        <f>COUNTIFS('Raw Data'!$F:$F,"canceled",'Raw Data'!$D:$D,"&gt;=20000",'Raw Data'!$D:$D,"&lt;25000")</f>
        <v>14</v>
      </c>
      <c r="E7">
        <f t="shared" si="1"/>
        <v>148</v>
      </c>
      <c r="F7" s="13">
        <f t="shared" si="2"/>
        <v>0.41891891891891891</v>
      </c>
      <c r="G7" s="13">
        <f t="shared" si="3"/>
        <v>0.48648648648648651</v>
      </c>
      <c r="H7" s="13">
        <f t="shared" si="4"/>
        <v>9.45945945945946E-2</v>
      </c>
    </row>
    <row r="8" spans="1:8" x14ac:dyDescent="0.3">
      <c r="A8" t="s">
        <v>8385</v>
      </c>
      <c r="B8">
        <f>COUNTIFS('Raw Data'!$F:$F,"successful",'Raw Data'!$D:$D,"&gt;=25000",'Raw Data'!$D:$D,"&lt;30000")</f>
        <v>55</v>
      </c>
      <c r="C8">
        <f>COUNTIFS('Raw Data'!$F:$F,"failed",'Raw Data'!$D:$D,"&gt;=25000",'Raw Data'!$D:$D,"&lt;30000")</f>
        <v>64</v>
      </c>
      <c r="D8">
        <f>COUNTIFS('Raw Data'!$F:$F,"canceled",'Raw Data'!$D:$D,"&gt;=25000",'Raw Data'!$D:$D,"&lt;30000")</f>
        <v>18</v>
      </c>
      <c r="E8">
        <f t="shared" si="1"/>
        <v>137</v>
      </c>
      <c r="F8" s="13">
        <f t="shared" si="2"/>
        <v>0.40145985401459855</v>
      </c>
      <c r="G8" s="13">
        <f t="shared" si="3"/>
        <v>0.46715328467153283</v>
      </c>
      <c r="H8" s="13">
        <f t="shared" si="4"/>
        <v>0.13138686131386862</v>
      </c>
    </row>
    <row r="9" spans="1:8" x14ac:dyDescent="0.3">
      <c r="A9" t="s">
        <v>8386</v>
      </c>
      <c r="B9">
        <f>COUNTIFS('Raw Data'!$F:$F,"successful",'Raw Data'!$D:$D,"&gt;=30000",'Raw Data'!$D:$D,"&lt;35000")</f>
        <v>32</v>
      </c>
      <c r="C9">
        <f>COUNTIFS('Raw Data'!$F:$F,"failed",'Raw Data'!$D:$D,"&gt;=30000",'Raw Data'!$D:$D,"&lt;35000")</f>
        <v>37</v>
      </c>
      <c r="D9">
        <f>COUNTIFS('Raw Data'!$F:$F,"canceled",'Raw Data'!$D:$D,"&gt;=30000",'Raw Data'!$D:$D,"&lt;35000")</f>
        <v>13</v>
      </c>
      <c r="E9">
        <f t="shared" si="1"/>
        <v>82</v>
      </c>
      <c r="F9" s="13">
        <f t="shared" si="2"/>
        <v>0.3902439024390244</v>
      </c>
      <c r="G9" s="13">
        <f t="shared" si="3"/>
        <v>0.45121951219512196</v>
      </c>
      <c r="H9" s="13">
        <f t="shared" si="4"/>
        <v>0.15853658536585366</v>
      </c>
    </row>
    <row r="10" spans="1:8" x14ac:dyDescent="0.3">
      <c r="A10" t="s">
        <v>8387</v>
      </c>
      <c r="B10">
        <f>COUNTIFS('Raw Data'!$F:$F,"successful",'Raw Data'!$D:$D,"&gt;=35000",'Raw Data'!$D:$D,"&lt;40000")</f>
        <v>26</v>
      </c>
      <c r="C10">
        <f>COUNTIFS('Raw Data'!$F:$F,"failed",'Raw Data'!$D:$D,"&gt;=35000",'Raw Data'!$D:$D,"&lt;40000")</f>
        <v>22</v>
      </c>
      <c r="D10">
        <f>COUNTIFS('Raw Data'!$F:$F,"canceled",'Raw Data'!$D:$D,"&gt;=35000",'Raw Data'!$D:$D,"&lt;40000")</f>
        <v>7</v>
      </c>
      <c r="E10">
        <f t="shared" si="1"/>
        <v>55</v>
      </c>
      <c r="F10" s="13">
        <f t="shared" si="2"/>
        <v>0.47272727272727272</v>
      </c>
      <c r="G10" s="13">
        <f t="shared" si="3"/>
        <v>0.4</v>
      </c>
      <c r="H10" s="13">
        <f t="shared" si="4"/>
        <v>0.12727272727272726</v>
      </c>
    </row>
    <row r="11" spans="1:8" x14ac:dyDescent="0.3">
      <c r="A11" t="s">
        <v>8388</v>
      </c>
      <c r="B11">
        <f>COUNTIFS('Raw Data'!$F:$F,"successful",'Raw Data'!$D:$D,"&gt;=40000",'Raw Data'!$D:$D,"&lt;45000")</f>
        <v>21</v>
      </c>
      <c r="C11">
        <f>COUNTIFS('Raw Data'!$F:$F,"failed",'Raw Data'!$D:$D,"&gt;=40000",'Raw Data'!$D:$D,"&lt;45000")</f>
        <v>16</v>
      </c>
      <c r="D11">
        <f>COUNTIFS('Raw Data'!$F:$F,"canceled",'Raw Data'!$D:$D,"&gt;=40000",'Raw Data'!$D:$D,"&lt;45000")</f>
        <v>6</v>
      </c>
      <c r="E11">
        <f t="shared" si="1"/>
        <v>43</v>
      </c>
      <c r="F11" s="13">
        <f t="shared" si="2"/>
        <v>0.48837209302325579</v>
      </c>
      <c r="G11" s="13">
        <f t="shared" si="3"/>
        <v>0.37209302325581395</v>
      </c>
      <c r="H11" s="13">
        <f t="shared" si="4"/>
        <v>0.13953488372093023</v>
      </c>
    </row>
    <row r="12" spans="1:8" x14ac:dyDescent="0.3">
      <c r="A12" t="s">
        <v>8389</v>
      </c>
      <c r="B12">
        <f>COUNTIFS('Raw Data'!$F:$F,"successful",'Raw Data'!$D:$D,"&gt;=45000",'Raw Data'!$D:$D,"&lt;50000")</f>
        <v>6</v>
      </c>
      <c r="C12">
        <f>COUNTIFS('Raw Data'!$F:$F,"failed",'Raw Data'!$D:$D,"&gt;=45000",'Raw Data'!$D:$D,"&lt;50000")</f>
        <v>11</v>
      </c>
      <c r="D12">
        <f>COUNTIFS('Raw Data'!$F:$F,"canceled",'Raw Data'!$D:$D,"&gt;=45000",'Raw Data'!$D:$D,"&lt;50000")</f>
        <v>4</v>
      </c>
      <c r="E12">
        <f t="shared" si="1"/>
        <v>21</v>
      </c>
      <c r="F12" s="13">
        <f t="shared" si="2"/>
        <v>0.2857142857142857</v>
      </c>
      <c r="G12" s="13">
        <f t="shared" si="3"/>
        <v>0.52380952380952384</v>
      </c>
      <c r="H12" s="13">
        <f t="shared" si="4"/>
        <v>0.19047619047619047</v>
      </c>
    </row>
    <row r="13" spans="1:8" x14ac:dyDescent="0.3">
      <c r="A13" t="s">
        <v>8398</v>
      </c>
      <c r="B13">
        <f>COUNTIFS('Raw Data'!$F:$F,"successful",'Raw Data'!$D:$D,"&gt;=50000")</f>
        <v>86</v>
      </c>
      <c r="C13">
        <f>COUNTIFS('Raw Data'!$F:$F,"failed",'Raw Data'!$D:$D,"&gt;=50000")</f>
        <v>258</v>
      </c>
      <c r="D13">
        <f>COUNTIFS('Raw Data'!$F:$F,"canceled",'Raw Data'!$D:$D,"&gt;=50000")</f>
        <v>100</v>
      </c>
      <c r="E13">
        <f t="shared" si="1"/>
        <v>444</v>
      </c>
      <c r="F13" s="13">
        <f t="shared" ref="F13" si="5">B13/$E13</f>
        <v>0.19369369369369369</v>
      </c>
      <c r="G13" s="13">
        <f t="shared" ref="G13" si="6">C13/$E13</f>
        <v>0.58108108108108103</v>
      </c>
      <c r="H13" s="13">
        <f t="shared" ref="H13" si="7">D13/$E13</f>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E7626-4BD7-4741-BA75-51562EA3A039}">
  <dimension ref="A1:P2186"/>
  <sheetViews>
    <sheetView workbookViewId="0">
      <selection activeCell="J8" sqref="J8"/>
    </sheetView>
  </sheetViews>
  <sheetFormatPr defaultRowHeight="14.4" x14ac:dyDescent="0.3"/>
  <cols>
    <col min="1" max="1" width="9.5546875" bestFit="1" customWidth="1"/>
    <col min="2" max="2" width="17.88671875" bestFit="1" customWidth="1"/>
    <col min="4" max="4" width="5.5546875" bestFit="1" customWidth="1"/>
    <col min="5" max="5" width="13.44140625" bestFit="1" customWidth="1"/>
    <col min="9" max="9" width="18.77734375" bestFit="1" customWidth="1"/>
    <col min="12" max="12" width="16.5546875" bestFit="1" customWidth="1"/>
    <col min="13" max="13" width="12" bestFit="1" customWidth="1"/>
    <col min="15" max="15" width="16.5546875" bestFit="1" customWidth="1"/>
    <col min="16" max="16" width="12" bestFit="1" customWidth="1"/>
  </cols>
  <sheetData>
    <row r="1" spans="1:16" ht="15" thickBot="1" x14ac:dyDescent="0.35">
      <c r="A1" s="1" t="s">
        <v>8218</v>
      </c>
      <c r="B1" s="1" t="s">
        <v>8262</v>
      </c>
      <c r="D1" s="1" t="s">
        <v>8218</v>
      </c>
      <c r="E1" s="1" t="s">
        <v>8262</v>
      </c>
      <c r="I1" s="18" t="s">
        <v>8420</v>
      </c>
      <c r="L1" s="18" t="s">
        <v>8421</v>
      </c>
    </row>
    <row r="2" spans="1:16" x14ac:dyDescent="0.3">
      <c r="A2" t="s">
        <v>8219</v>
      </c>
      <c r="B2">
        <v>26457</v>
      </c>
      <c r="D2" t="s">
        <v>8221</v>
      </c>
      <c r="E2">
        <v>1293</v>
      </c>
      <c r="I2" s="14" t="s">
        <v>8399</v>
      </c>
      <c r="L2" s="17" t="s">
        <v>8399</v>
      </c>
      <c r="M2" s="17"/>
      <c r="O2" s="17" t="s">
        <v>8406</v>
      </c>
      <c r="P2" s="17"/>
    </row>
    <row r="3" spans="1:16" x14ac:dyDescent="0.3">
      <c r="A3" t="s">
        <v>8219</v>
      </c>
      <c r="B3">
        <v>20242</v>
      </c>
      <c r="D3" t="s">
        <v>8221</v>
      </c>
      <c r="E3">
        <v>975</v>
      </c>
      <c r="I3" t="s">
        <v>8400</v>
      </c>
      <c r="J3">
        <f>AVERAGE(B:B)</f>
        <v>194.42517162471395</v>
      </c>
      <c r="L3" s="15"/>
      <c r="M3" s="15"/>
      <c r="O3" s="15"/>
      <c r="P3" s="15"/>
    </row>
    <row r="4" spans="1:16" x14ac:dyDescent="0.3">
      <c r="A4" t="s">
        <v>8219</v>
      </c>
      <c r="B4">
        <v>8359</v>
      </c>
      <c r="D4" t="s">
        <v>8221</v>
      </c>
      <c r="E4">
        <v>890</v>
      </c>
      <c r="I4" t="s">
        <v>8401</v>
      </c>
      <c r="J4">
        <f>MEDIAN(B:B)</f>
        <v>62</v>
      </c>
      <c r="L4" s="15" t="s">
        <v>8407</v>
      </c>
      <c r="M4" s="15">
        <v>194.42517162471395</v>
      </c>
      <c r="O4" s="15" t="s">
        <v>8407</v>
      </c>
      <c r="P4" s="15">
        <v>17.709803921568628</v>
      </c>
    </row>
    <row r="5" spans="1:16" x14ac:dyDescent="0.3">
      <c r="A5" t="s">
        <v>8219</v>
      </c>
      <c r="B5">
        <v>8200</v>
      </c>
      <c r="D5" t="s">
        <v>8221</v>
      </c>
      <c r="E5">
        <v>534</v>
      </c>
      <c r="I5" t="s">
        <v>8402</v>
      </c>
      <c r="J5">
        <f>MIN(B:B)</f>
        <v>1</v>
      </c>
      <c r="L5" s="15" t="s">
        <v>8408</v>
      </c>
      <c r="M5" s="15">
        <v>18.066333141885615</v>
      </c>
      <c r="O5" s="15" t="s">
        <v>8408</v>
      </c>
      <c r="P5" s="15">
        <v>1.5709140254854737</v>
      </c>
    </row>
    <row r="6" spans="1:16" x14ac:dyDescent="0.3">
      <c r="A6" t="s">
        <v>8219</v>
      </c>
      <c r="B6">
        <v>5812</v>
      </c>
      <c r="D6" t="s">
        <v>8221</v>
      </c>
      <c r="E6">
        <v>456</v>
      </c>
      <c r="I6" t="s">
        <v>8403</v>
      </c>
      <c r="J6">
        <f>MAX(B:B)</f>
        <v>26457</v>
      </c>
      <c r="L6" s="15" t="s">
        <v>8409</v>
      </c>
      <c r="M6" s="15">
        <v>62</v>
      </c>
      <c r="O6" s="15" t="s">
        <v>8409</v>
      </c>
      <c r="P6" s="15">
        <v>4</v>
      </c>
    </row>
    <row r="7" spans="1:16" x14ac:dyDescent="0.3">
      <c r="A7" t="s">
        <v>8219</v>
      </c>
      <c r="B7">
        <v>4883</v>
      </c>
      <c r="D7" t="s">
        <v>8221</v>
      </c>
      <c r="E7">
        <v>369</v>
      </c>
      <c r="I7" t="s">
        <v>8404</v>
      </c>
      <c r="J7">
        <f>_xlfn.VAR.S(B2:B2186)</f>
        <v>713167.37912800396</v>
      </c>
      <c r="L7" s="15" t="s">
        <v>8410</v>
      </c>
      <c r="M7" s="15">
        <v>27</v>
      </c>
      <c r="O7" s="15" t="s">
        <v>8410</v>
      </c>
      <c r="P7" s="15">
        <v>0</v>
      </c>
    </row>
    <row r="8" spans="1:16" x14ac:dyDescent="0.3">
      <c r="A8" t="s">
        <v>8219</v>
      </c>
      <c r="B8">
        <v>4562</v>
      </c>
      <c r="D8" t="s">
        <v>8221</v>
      </c>
      <c r="E8">
        <v>338</v>
      </c>
      <c r="I8" t="s">
        <v>8405</v>
      </c>
      <c r="J8">
        <f>_xlfn.STDEV.P(B2:B2186)</f>
        <v>844.29910975602149</v>
      </c>
      <c r="L8" s="15" t="s">
        <v>8411</v>
      </c>
      <c r="M8" s="15">
        <v>844.49237955591047</v>
      </c>
      <c r="O8" s="15" t="s">
        <v>8411</v>
      </c>
      <c r="P8" s="15">
        <v>61.446638959868842</v>
      </c>
    </row>
    <row r="9" spans="1:16" x14ac:dyDescent="0.3">
      <c r="A9" t="s">
        <v>8219</v>
      </c>
      <c r="B9">
        <v>4330</v>
      </c>
      <c r="D9" t="s">
        <v>8221</v>
      </c>
      <c r="E9">
        <v>336</v>
      </c>
      <c r="L9" s="15" t="s">
        <v>8412</v>
      </c>
      <c r="M9" s="15">
        <v>713167.37912800396</v>
      </c>
      <c r="O9" s="15" t="s">
        <v>8412</v>
      </c>
      <c r="P9" s="15">
        <v>3775.6894394644714</v>
      </c>
    </row>
    <row r="10" spans="1:16" x14ac:dyDescent="0.3">
      <c r="A10" t="s">
        <v>8219</v>
      </c>
      <c r="B10">
        <v>4245</v>
      </c>
      <c r="D10" t="s">
        <v>8221</v>
      </c>
      <c r="E10">
        <v>312</v>
      </c>
      <c r="I10" s="14" t="s">
        <v>8406</v>
      </c>
      <c r="L10" s="15" t="s">
        <v>8413</v>
      </c>
      <c r="M10" s="15">
        <v>583.1052562240742</v>
      </c>
      <c r="O10" s="15" t="s">
        <v>8413</v>
      </c>
      <c r="P10" s="15">
        <v>193.27585405994381</v>
      </c>
    </row>
    <row r="11" spans="1:16" x14ac:dyDescent="0.3">
      <c r="A11" t="s">
        <v>8219</v>
      </c>
      <c r="B11">
        <v>3863</v>
      </c>
      <c r="D11" t="s">
        <v>8221</v>
      </c>
      <c r="E11">
        <v>311</v>
      </c>
      <c r="I11" t="s">
        <v>8400</v>
      </c>
      <c r="J11">
        <f>AVERAGE(E:E)</f>
        <v>17.709803921568628</v>
      </c>
      <c r="L11" s="15" t="s">
        <v>8414</v>
      </c>
      <c r="M11" s="15">
        <v>21.40422343272953</v>
      </c>
      <c r="O11" s="15" t="s">
        <v>8414</v>
      </c>
      <c r="P11" s="15">
        <v>11.831541000922531</v>
      </c>
    </row>
    <row r="12" spans="1:16" x14ac:dyDescent="0.3">
      <c r="A12" t="s">
        <v>8219</v>
      </c>
      <c r="B12">
        <v>3663</v>
      </c>
      <c r="D12" t="s">
        <v>8221</v>
      </c>
      <c r="E12">
        <v>310</v>
      </c>
      <c r="I12" t="s">
        <v>8401</v>
      </c>
      <c r="J12">
        <f>MEDIAN(E:E)</f>
        <v>4</v>
      </c>
      <c r="L12" s="15" t="s">
        <v>8415</v>
      </c>
      <c r="M12" s="15">
        <v>26456</v>
      </c>
      <c r="O12" s="15" t="s">
        <v>8415</v>
      </c>
      <c r="P12" s="15">
        <v>1293</v>
      </c>
    </row>
    <row r="13" spans="1:16" x14ac:dyDescent="0.3">
      <c r="A13" t="s">
        <v>8219</v>
      </c>
      <c r="B13">
        <v>3562</v>
      </c>
      <c r="D13" t="s">
        <v>8221</v>
      </c>
      <c r="E13">
        <v>296</v>
      </c>
      <c r="I13" t="s">
        <v>8402</v>
      </c>
      <c r="J13">
        <f>MIN(E:E)</f>
        <v>0</v>
      </c>
      <c r="L13" s="15" t="s">
        <v>8416</v>
      </c>
      <c r="M13" s="15">
        <v>1</v>
      </c>
      <c r="O13" s="15" t="s">
        <v>8416</v>
      </c>
      <c r="P13" s="15">
        <v>0</v>
      </c>
    </row>
    <row r="14" spans="1:16" x14ac:dyDescent="0.3">
      <c r="A14" t="s">
        <v>8219</v>
      </c>
      <c r="B14">
        <v>3468</v>
      </c>
      <c r="D14" t="s">
        <v>8221</v>
      </c>
      <c r="E14">
        <v>285</v>
      </c>
      <c r="I14" t="s">
        <v>8403</v>
      </c>
      <c r="J14">
        <f>MAX(E:E)</f>
        <v>1293</v>
      </c>
      <c r="L14" s="15" t="s">
        <v>8417</v>
      </c>
      <c r="M14" s="15">
        <v>26457</v>
      </c>
      <c r="O14" s="15" t="s">
        <v>8417</v>
      </c>
      <c r="P14" s="15">
        <v>1293</v>
      </c>
    </row>
    <row r="15" spans="1:16" x14ac:dyDescent="0.3">
      <c r="A15" t="s">
        <v>8219</v>
      </c>
      <c r="B15">
        <v>3355</v>
      </c>
      <c r="D15" t="s">
        <v>8221</v>
      </c>
      <c r="E15">
        <v>236</v>
      </c>
      <c r="I15" t="s">
        <v>8404</v>
      </c>
      <c r="J15">
        <f>_xlfn.VAR.S(E2:E2186)</f>
        <v>3775.6894394644714</v>
      </c>
      <c r="L15" s="15" t="s">
        <v>8418</v>
      </c>
      <c r="M15" s="15">
        <v>424819</v>
      </c>
      <c r="O15" s="15" t="s">
        <v>8418</v>
      </c>
      <c r="P15" s="15">
        <v>27096</v>
      </c>
    </row>
    <row r="16" spans="1:16" ht="15" thickBot="1" x14ac:dyDescent="0.35">
      <c r="A16" t="s">
        <v>8219</v>
      </c>
      <c r="B16">
        <v>3238</v>
      </c>
      <c r="D16" t="s">
        <v>8221</v>
      </c>
      <c r="E16">
        <v>229</v>
      </c>
      <c r="I16" t="s">
        <v>8405</v>
      </c>
      <c r="J16">
        <f>_xlfn.STDEV.P(E2:E2186)</f>
        <v>61.426555076684906</v>
      </c>
      <c r="L16" s="16" t="s">
        <v>8419</v>
      </c>
      <c r="M16" s="16">
        <v>2185</v>
      </c>
      <c r="O16" s="16" t="s">
        <v>8419</v>
      </c>
      <c r="P16" s="16">
        <v>1530</v>
      </c>
    </row>
    <row r="17" spans="1:16" x14ac:dyDescent="0.3">
      <c r="A17" t="s">
        <v>8219</v>
      </c>
      <c r="B17">
        <v>2602</v>
      </c>
      <c r="D17" t="s">
        <v>8221</v>
      </c>
      <c r="E17">
        <v>215</v>
      </c>
      <c r="M17">
        <v>0</v>
      </c>
      <c r="P17">
        <v>0</v>
      </c>
    </row>
    <row r="18" spans="1:16" x14ac:dyDescent="0.3">
      <c r="A18" t="s">
        <v>8219</v>
      </c>
      <c r="B18">
        <v>2525</v>
      </c>
      <c r="D18" t="s">
        <v>8221</v>
      </c>
      <c r="E18">
        <v>202</v>
      </c>
    </row>
    <row r="19" spans="1:16" x14ac:dyDescent="0.3">
      <c r="A19" t="s">
        <v>8219</v>
      </c>
      <c r="B19">
        <v>2478</v>
      </c>
      <c r="D19" t="s">
        <v>8221</v>
      </c>
      <c r="E19">
        <v>201</v>
      </c>
    </row>
    <row r="20" spans="1:16" x14ac:dyDescent="0.3">
      <c r="A20" t="s">
        <v>8219</v>
      </c>
      <c r="B20">
        <v>2436</v>
      </c>
      <c r="D20" t="s">
        <v>8221</v>
      </c>
      <c r="E20">
        <v>197</v>
      </c>
    </row>
    <row r="21" spans="1:16" x14ac:dyDescent="0.3">
      <c r="A21" t="s">
        <v>8219</v>
      </c>
      <c r="B21">
        <v>2174</v>
      </c>
      <c r="D21" t="s">
        <v>8221</v>
      </c>
      <c r="E21">
        <v>196</v>
      </c>
    </row>
    <row r="22" spans="1:16" x14ac:dyDescent="0.3">
      <c r="A22" t="s">
        <v>8219</v>
      </c>
      <c r="B22">
        <v>2165</v>
      </c>
      <c r="D22" t="s">
        <v>8221</v>
      </c>
      <c r="E22">
        <v>196</v>
      </c>
    </row>
    <row r="23" spans="1:16" x14ac:dyDescent="0.3">
      <c r="A23" t="s">
        <v>8219</v>
      </c>
      <c r="B23">
        <v>2139</v>
      </c>
      <c r="D23" t="s">
        <v>8221</v>
      </c>
      <c r="E23">
        <v>188</v>
      </c>
    </row>
    <row r="24" spans="1:16" x14ac:dyDescent="0.3">
      <c r="A24" t="s">
        <v>8219</v>
      </c>
      <c r="B24">
        <v>2051</v>
      </c>
      <c r="D24" t="s">
        <v>8221</v>
      </c>
      <c r="E24">
        <v>185</v>
      </c>
    </row>
    <row r="25" spans="1:16" x14ac:dyDescent="0.3">
      <c r="A25" t="s">
        <v>8219</v>
      </c>
      <c r="B25">
        <v>2035</v>
      </c>
      <c r="D25" t="s">
        <v>8221</v>
      </c>
      <c r="E25">
        <v>179</v>
      </c>
    </row>
    <row r="26" spans="1:16" x14ac:dyDescent="0.3">
      <c r="A26" t="s">
        <v>8219</v>
      </c>
      <c r="B26">
        <v>1980</v>
      </c>
      <c r="D26" t="s">
        <v>8221</v>
      </c>
      <c r="E26">
        <v>171</v>
      </c>
    </row>
    <row r="27" spans="1:16" x14ac:dyDescent="0.3">
      <c r="A27" t="s">
        <v>8219</v>
      </c>
      <c r="B27">
        <v>1945</v>
      </c>
      <c r="D27" t="s">
        <v>8221</v>
      </c>
      <c r="E27">
        <v>171</v>
      </c>
    </row>
    <row r="28" spans="1:16" x14ac:dyDescent="0.3">
      <c r="A28" t="s">
        <v>8219</v>
      </c>
      <c r="B28">
        <v>1887</v>
      </c>
      <c r="D28" t="s">
        <v>8221</v>
      </c>
      <c r="E28">
        <v>170</v>
      </c>
    </row>
    <row r="29" spans="1:16" x14ac:dyDescent="0.3">
      <c r="A29" t="s">
        <v>8219</v>
      </c>
      <c r="B29">
        <v>1876</v>
      </c>
      <c r="D29" t="s">
        <v>8221</v>
      </c>
      <c r="E29">
        <v>167</v>
      </c>
    </row>
    <row r="30" spans="1:16" x14ac:dyDescent="0.3">
      <c r="A30" t="s">
        <v>8219</v>
      </c>
      <c r="B30">
        <v>1789</v>
      </c>
      <c r="D30" t="s">
        <v>8221</v>
      </c>
      <c r="E30">
        <v>152</v>
      </c>
    </row>
    <row r="31" spans="1:16" x14ac:dyDescent="0.3">
      <c r="A31" t="s">
        <v>8219</v>
      </c>
      <c r="B31">
        <v>1780</v>
      </c>
      <c r="D31" t="s">
        <v>8221</v>
      </c>
      <c r="E31">
        <v>148</v>
      </c>
    </row>
    <row r="32" spans="1:16" x14ac:dyDescent="0.3">
      <c r="A32" t="s">
        <v>8219</v>
      </c>
      <c r="B32">
        <v>1762</v>
      </c>
      <c r="D32" t="s">
        <v>8221</v>
      </c>
      <c r="E32">
        <v>147</v>
      </c>
    </row>
    <row r="33" spans="1:5" x14ac:dyDescent="0.3">
      <c r="A33" t="s">
        <v>8219</v>
      </c>
      <c r="B33">
        <v>1737</v>
      </c>
      <c r="D33" t="s">
        <v>8221</v>
      </c>
      <c r="E33">
        <v>147</v>
      </c>
    </row>
    <row r="34" spans="1:5" x14ac:dyDescent="0.3">
      <c r="A34" t="s">
        <v>8219</v>
      </c>
      <c r="B34">
        <v>1670</v>
      </c>
      <c r="D34" t="s">
        <v>8221</v>
      </c>
      <c r="E34">
        <v>140</v>
      </c>
    </row>
    <row r="35" spans="1:5" x14ac:dyDescent="0.3">
      <c r="A35" t="s">
        <v>8219</v>
      </c>
      <c r="B35">
        <v>1637</v>
      </c>
      <c r="D35" t="s">
        <v>8221</v>
      </c>
      <c r="E35">
        <v>140</v>
      </c>
    </row>
    <row r="36" spans="1:5" x14ac:dyDescent="0.3">
      <c r="A36" t="s">
        <v>8219</v>
      </c>
      <c r="B36">
        <v>1633</v>
      </c>
      <c r="D36" t="s">
        <v>8221</v>
      </c>
      <c r="E36">
        <v>140</v>
      </c>
    </row>
    <row r="37" spans="1:5" x14ac:dyDescent="0.3">
      <c r="A37" t="s">
        <v>8219</v>
      </c>
      <c r="B37">
        <v>1596</v>
      </c>
      <c r="D37" t="s">
        <v>8221</v>
      </c>
      <c r="E37">
        <v>139</v>
      </c>
    </row>
    <row r="38" spans="1:5" x14ac:dyDescent="0.3">
      <c r="A38" t="s">
        <v>8219</v>
      </c>
      <c r="B38">
        <v>1556</v>
      </c>
      <c r="D38" t="s">
        <v>8221</v>
      </c>
      <c r="E38">
        <v>135</v>
      </c>
    </row>
    <row r="39" spans="1:5" x14ac:dyDescent="0.3">
      <c r="A39" t="s">
        <v>8219</v>
      </c>
      <c r="B39">
        <v>1530</v>
      </c>
      <c r="D39" t="s">
        <v>8221</v>
      </c>
      <c r="E39">
        <v>129</v>
      </c>
    </row>
    <row r="40" spans="1:5" x14ac:dyDescent="0.3">
      <c r="A40" t="s">
        <v>8219</v>
      </c>
      <c r="B40">
        <v>1513</v>
      </c>
      <c r="D40" t="s">
        <v>8221</v>
      </c>
      <c r="E40">
        <v>125</v>
      </c>
    </row>
    <row r="41" spans="1:5" x14ac:dyDescent="0.3">
      <c r="A41" t="s">
        <v>8219</v>
      </c>
      <c r="B41">
        <v>1510</v>
      </c>
      <c r="D41" t="s">
        <v>8221</v>
      </c>
      <c r="E41">
        <v>124</v>
      </c>
    </row>
    <row r="42" spans="1:5" x14ac:dyDescent="0.3">
      <c r="A42" t="s">
        <v>8219</v>
      </c>
      <c r="B42">
        <v>1420</v>
      </c>
      <c r="D42" t="s">
        <v>8221</v>
      </c>
      <c r="E42">
        <v>124</v>
      </c>
    </row>
    <row r="43" spans="1:5" x14ac:dyDescent="0.3">
      <c r="A43" t="s">
        <v>8219</v>
      </c>
      <c r="B43">
        <v>1375</v>
      </c>
      <c r="D43" t="s">
        <v>8221</v>
      </c>
      <c r="E43">
        <v>123</v>
      </c>
    </row>
    <row r="44" spans="1:5" x14ac:dyDescent="0.3">
      <c r="A44" t="s">
        <v>8219</v>
      </c>
      <c r="B44">
        <v>1373</v>
      </c>
      <c r="D44" t="s">
        <v>8221</v>
      </c>
      <c r="E44">
        <v>123</v>
      </c>
    </row>
    <row r="45" spans="1:5" x14ac:dyDescent="0.3">
      <c r="A45" t="s">
        <v>8219</v>
      </c>
      <c r="B45">
        <v>1364</v>
      </c>
      <c r="D45" t="s">
        <v>8221</v>
      </c>
      <c r="E45">
        <v>122</v>
      </c>
    </row>
    <row r="46" spans="1:5" x14ac:dyDescent="0.3">
      <c r="A46" t="s">
        <v>8219</v>
      </c>
      <c r="B46">
        <v>1356</v>
      </c>
      <c r="D46" t="s">
        <v>8221</v>
      </c>
      <c r="E46">
        <v>121</v>
      </c>
    </row>
    <row r="47" spans="1:5" x14ac:dyDescent="0.3">
      <c r="A47" t="s">
        <v>8219</v>
      </c>
      <c r="B47">
        <v>1328</v>
      </c>
      <c r="D47" t="s">
        <v>8221</v>
      </c>
      <c r="E47">
        <v>118</v>
      </c>
    </row>
    <row r="48" spans="1:5" x14ac:dyDescent="0.3">
      <c r="A48" t="s">
        <v>8219</v>
      </c>
      <c r="B48">
        <v>1281</v>
      </c>
      <c r="D48" t="s">
        <v>8221</v>
      </c>
      <c r="E48">
        <v>117</v>
      </c>
    </row>
    <row r="49" spans="1:5" x14ac:dyDescent="0.3">
      <c r="A49" t="s">
        <v>8219</v>
      </c>
      <c r="B49">
        <v>1260</v>
      </c>
      <c r="D49" t="s">
        <v>8221</v>
      </c>
      <c r="E49">
        <v>114</v>
      </c>
    </row>
    <row r="50" spans="1:5" x14ac:dyDescent="0.3">
      <c r="A50" t="s">
        <v>8219</v>
      </c>
      <c r="B50">
        <v>1251</v>
      </c>
      <c r="D50" t="s">
        <v>8221</v>
      </c>
      <c r="E50">
        <v>114</v>
      </c>
    </row>
    <row r="51" spans="1:5" x14ac:dyDescent="0.3">
      <c r="A51" t="s">
        <v>8219</v>
      </c>
      <c r="B51">
        <v>1224</v>
      </c>
      <c r="D51" t="s">
        <v>8221</v>
      </c>
      <c r="E51">
        <v>113</v>
      </c>
    </row>
    <row r="52" spans="1:5" x14ac:dyDescent="0.3">
      <c r="A52" t="s">
        <v>8219</v>
      </c>
      <c r="B52">
        <v>1204</v>
      </c>
      <c r="D52" t="s">
        <v>8221</v>
      </c>
      <c r="E52">
        <v>110</v>
      </c>
    </row>
    <row r="53" spans="1:5" x14ac:dyDescent="0.3">
      <c r="A53" t="s">
        <v>8219</v>
      </c>
      <c r="B53">
        <v>1151</v>
      </c>
      <c r="D53" t="s">
        <v>8221</v>
      </c>
      <c r="E53">
        <v>108</v>
      </c>
    </row>
    <row r="54" spans="1:5" x14ac:dyDescent="0.3">
      <c r="A54" t="s">
        <v>8219</v>
      </c>
      <c r="B54">
        <v>1113</v>
      </c>
      <c r="D54" t="s">
        <v>8221</v>
      </c>
      <c r="E54">
        <v>105</v>
      </c>
    </row>
    <row r="55" spans="1:5" x14ac:dyDescent="0.3">
      <c r="A55" t="s">
        <v>8219</v>
      </c>
      <c r="B55">
        <v>1107</v>
      </c>
      <c r="D55" t="s">
        <v>8221</v>
      </c>
      <c r="E55">
        <v>103</v>
      </c>
    </row>
    <row r="56" spans="1:5" x14ac:dyDescent="0.3">
      <c r="A56" t="s">
        <v>8219</v>
      </c>
      <c r="B56">
        <v>1104</v>
      </c>
      <c r="D56" t="s">
        <v>8221</v>
      </c>
      <c r="E56">
        <v>100</v>
      </c>
    </row>
    <row r="57" spans="1:5" x14ac:dyDescent="0.3">
      <c r="A57" t="s">
        <v>8219</v>
      </c>
      <c r="B57">
        <v>1095</v>
      </c>
      <c r="D57" t="s">
        <v>8221</v>
      </c>
      <c r="E57">
        <v>99</v>
      </c>
    </row>
    <row r="58" spans="1:5" x14ac:dyDescent="0.3">
      <c r="A58" t="s">
        <v>8219</v>
      </c>
      <c r="B58">
        <v>1088</v>
      </c>
      <c r="D58" t="s">
        <v>8221</v>
      </c>
      <c r="E58">
        <v>99</v>
      </c>
    </row>
    <row r="59" spans="1:5" x14ac:dyDescent="0.3">
      <c r="A59" t="s">
        <v>8219</v>
      </c>
      <c r="B59">
        <v>1071</v>
      </c>
      <c r="D59" t="s">
        <v>8221</v>
      </c>
      <c r="E59">
        <v>98</v>
      </c>
    </row>
    <row r="60" spans="1:5" x14ac:dyDescent="0.3">
      <c r="A60" t="s">
        <v>8219</v>
      </c>
      <c r="B60">
        <v>1062</v>
      </c>
      <c r="D60" t="s">
        <v>8221</v>
      </c>
      <c r="E60">
        <v>96</v>
      </c>
    </row>
    <row r="61" spans="1:5" x14ac:dyDescent="0.3">
      <c r="A61" t="s">
        <v>8219</v>
      </c>
      <c r="B61">
        <v>1049</v>
      </c>
      <c r="D61" t="s">
        <v>8221</v>
      </c>
      <c r="E61">
        <v>96</v>
      </c>
    </row>
    <row r="62" spans="1:5" x14ac:dyDescent="0.3">
      <c r="A62" t="s">
        <v>8219</v>
      </c>
      <c r="B62">
        <v>1021</v>
      </c>
      <c r="D62" t="s">
        <v>8221</v>
      </c>
      <c r="E62">
        <v>96</v>
      </c>
    </row>
    <row r="63" spans="1:5" x14ac:dyDescent="0.3">
      <c r="A63" t="s">
        <v>8219</v>
      </c>
      <c r="B63">
        <v>1019</v>
      </c>
      <c r="D63" t="s">
        <v>8221</v>
      </c>
      <c r="E63">
        <v>96</v>
      </c>
    </row>
    <row r="64" spans="1:5" x14ac:dyDescent="0.3">
      <c r="A64" t="s">
        <v>8219</v>
      </c>
      <c r="B64">
        <v>1013</v>
      </c>
      <c r="D64" t="s">
        <v>8221</v>
      </c>
      <c r="E64">
        <v>95</v>
      </c>
    </row>
    <row r="65" spans="1:5" x14ac:dyDescent="0.3">
      <c r="A65" t="s">
        <v>8219</v>
      </c>
      <c r="B65">
        <v>988</v>
      </c>
      <c r="D65" t="s">
        <v>8221</v>
      </c>
      <c r="E65">
        <v>94</v>
      </c>
    </row>
    <row r="66" spans="1:5" x14ac:dyDescent="0.3">
      <c r="A66" t="s">
        <v>8219</v>
      </c>
      <c r="B66">
        <v>983</v>
      </c>
      <c r="D66" t="s">
        <v>8221</v>
      </c>
      <c r="E66">
        <v>94</v>
      </c>
    </row>
    <row r="67" spans="1:5" x14ac:dyDescent="0.3">
      <c r="A67" t="s">
        <v>8219</v>
      </c>
      <c r="B67">
        <v>971</v>
      </c>
      <c r="D67" t="s">
        <v>8221</v>
      </c>
      <c r="E67">
        <v>94</v>
      </c>
    </row>
    <row r="68" spans="1:5" x14ac:dyDescent="0.3">
      <c r="A68" t="s">
        <v>8219</v>
      </c>
      <c r="B68">
        <v>964</v>
      </c>
      <c r="D68" t="s">
        <v>8221</v>
      </c>
      <c r="E68">
        <v>93</v>
      </c>
    </row>
    <row r="69" spans="1:5" x14ac:dyDescent="0.3">
      <c r="A69" t="s">
        <v>8219</v>
      </c>
      <c r="B69">
        <v>963</v>
      </c>
      <c r="D69" t="s">
        <v>8221</v>
      </c>
      <c r="E69">
        <v>92</v>
      </c>
    </row>
    <row r="70" spans="1:5" x14ac:dyDescent="0.3">
      <c r="A70" t="s">
        <v>8219</v>
      </c>
      <c r="B70">
        <v>951</v>
      </c>
      <c r="D70" t="s">
        <v>8221</v>
      </c>
      <c r="E70">
        <v>92</v>
      </c>
    </row>
    <row r="71" spans="1:5" x14ac:dyDescent="0.3">
      <c r="A71" t="s">
        <v>8219</v>
      </c>
      <c r="B71">
        <v>944</v>
      </c>
      <c r="D71" t="s">
        <v>8221</v>
      </c>
      <c r="E71">
        <v>91</v>
      </c>
    </row>
    <row r="72" spans="1:5" x14ac:dyDescent="0.3">
      <c r="A72" t="s">
        <v>8219</v>
      </c>
      <c r="B72">
        <v>943</v>
      </c>
      <c r="D72" t="s">
        <v>8221</v>
      </c>
      <c r="E72">
        <v>90</v>
      </c>
    </row>
    <row r="73" spans="1:5" x14ac:dyDescent="0.3">
      <c r="A73" t="s">
        <v>8219</v>
      </c>
      <c r="B73">
        <v>942</v>
      </c>
      <c r="D73" t="s">
        <v>8221</v>
      </c>
      <c r="E73">
        <v>89</v>
      </c>
    </row>
    <row r="74" spans="1:5" x14ac:dyDescent="0.3">
      <c r="A74" t="s">
        <v>8219</v>
      </c>
      <c r="B74">
        <v>930</v>
      </c>
      <c r="D74" t="s">
        <v>8221</v>
      </c>
      <c r="E74">
        <v>86</v>
      </c>
    </row>
    <row r="75" spans="1:5" x14ac:dyDescent="0.3">
      <c r="A75" t="s">
        <v>8219</v>
      </c>
      <c r="B75">
        <v>916</v>
      </c>
      <c r="D75" t="s">
        <v>8221</v>
      </c>
      <c r="E75">
        <v>85</v>
      </c>
    </row>
    <row r="76" spans="1:5" x14ac:dyDescent="0.3">
      <c r="A76" t="s">
        <v>8219</v>
      </c>
      <c r="B76">
        <v>902</v>
      </c>
      <c r="D76" t="s">
        <v>8221</v>
      </c>
      <c r="E76">
        <v>84</v>
      </c>
    </row>
    <row r="77" spans="1:5" x14ac:dyDescent="0.3">
      <c r="A77" t="s">
        <v>8219</v>
      </c>
      <c r="B77">
        <v>897</v>
      </c>
      <c r="D77" t="s">
        <v>8221</v>
      </c>
      <c r="E77">
        <v>84</v>
      </c>
    </row>
    <row r="78" spans="1:5" x14ac:dyDescent="0.3">
      <c r="A78" t="s">
        <v>8219</v>
      </c>
      <c r="B78">
        <v>885</v>
      </c>
      <c r="D78" t="s">
        <v>8221</v>
      </c>
      <c r="E78">
        <v>84</v>
      </c>
    </row>
    <row r="79" spans="1:5" x14ac:dyDescent="0.3">
      <c r="A79" t="s">
        <v>8219</v>
      </c>
      <c r="B79">
        <v>878</v>
      </c>
      <c r="D79" t="s">
        <v>8221</v>
      </c>
      <c r="E79">
        <v>83</v>
      </c>
    </row>
    <row r="80" spans="1:5" x14ac:dyDescent="0.3">
      <c r="A80" t="s">
        <v>8219</v>
      </c>
      <c r="B80">
        <v>874</v>
      </c>
      <c r="D80" t="s">
        <v>8221</v>
      </c>
      <c r="E80">
        <v>81</v>
      </c>
    </row>
    <row r="81" spans="1:5" x14ac:dyDescent="0.3">
      <c r="A81" t="s">
        <v>8219</v>
      </c>
      <c r="B81">
        <v>859</v>
      </c>
      <c r="D81" t="s">
        <v>8221</v>
      </c>
      <c r="E81">
        <v>81</v>
      </c>
    </row>
    <row r="82" spans="1:5" x14ac:dyDescent="0.3">
      <c r="A82" t="s">
        <v>8219</v>
      </c>
      <c r="B82">
        <v>848</v>
      </c>
      <c r="D82" t="s">
        <v>8221</v>
      </c>
      <c r="E82">
        <v>79</v>
      </c>
    </row>
    <row r="83" spans="1:5" x14ac:dyDescent="0.3">
      <c r="A83" t="s">
        <v>8219</v>
      </c>
      <c r="B83">
        <v>834</v>
      </c>
      <c r="D83" t="s">
        <v>8221</v>
      </c>
      <c r="E83">
        <v>76</v>
      </c>
    </row>
    <row r="84" spans="1:5" x14ac:dyDescent="0.3">
      <c r="A84" t="s">
        <v>8219</v>
      </c>
      <c r="B84">
        <v>827</v>
      </c>
      <c r="D84" t="s">
        <v>8221</v>
      </c>
      <c r="E84">
        <v>76</v>
      </c>
    </row>
    <row r="85" spans="1:5" x14ac:dyDescent="0.3">
      <c r="A85" t="s">
        <v>8219</v>
      </c>
      <c r="B85">
        <v>821</v>
      </c>
      <c r="D85" t="s">
        <v>8221</v>
      </c>
      <c r="E85">
        <v>76</v>
      </c>
    </row>
    <row r="86" spans="1:5" x14ac:dyDescent="0.3">
      <c r="A86" t="s">
        <v>8219</v>
      </c>
      <c r="B86">
        <v>813</v>
      </c>
      <c r="D86" t="s">
        <v>8221</v>
      </c>
      <c r="E86">
        <v>75</v>
      </c>
    </row>
    <row r="87" spans="1:5" x14ac:dyDescent="0.3">
      <c r="A87" t="s">
        <v>8219</v>
      </c>
      <c r="B87">
        <v>760</v>
      </c>
      <c r="D87" t="s">
        <v>8221</v>
      </c>
      <c r="E87">
        <v>73</v>
      </c>
    </row>
    <row r="88" spans="1:5" x14ac:dyDescent="0.3">
      <c r="A88" t="s">
        <v>8219</v>
      </c>
      <c r="B88">
        <v>742</v>
      </c>
      <c r="D88" t="s">
        <v>8221</v>
      </c>
      <c r="E88">
        <v>72</v>
      </c>
    </row>
    <row r="89" spans="1:5" x14ac:dyDescent="0.3">
      <c r="A89" t="s">
        <v>8219</v>
      </c>
      <c r="B89">
        <v>740</v>
      </c>
      <c r="D89" t="s">
        <v>8221</v>
      </c>
      <c r="E89">
        <v>72</v>
      </c>
    </row>
    <row r="90" spans="1:5" x14ac:dyDescent="0.3">
      <c r="A90" t="s">
        <v>8219</v>
      </c>
      <c r="B90">
        <v>736</v>
      </c>
      <c r="D90" t="s">
        <v>8221</v>
      </c>
      <c r="E90">
        <v>70</v>
      </c>
    </row>
    <row r="91" spans="1:5" x14ac:dyDescent="0.3">
      <c r="A91" t="s">
        <v>8219</v>
      </c>
      <c r="B91">
        <v>729</v>
      </c>
      <c r="D91" t="s">
        <v>8221</v>
      </c>
      <c r="E91">
        <v>70</v>
      </c>
    </row>
    <row r="92" spans="1:5" x14ac:dyDescent="0.3">
      <c r="A92" t="s">
        <v>8219</v>
      </c>
      <c r="B92">
        <v>721</v>
      </c>
      <c r="D92" t="s">
        <v>8221</v>
      </c>
      <c r="E92">
        <v>68</v>
      </c>
    </row>
    <row r="93" spans="1:5" x14ac:dyDescent="0.3">
      <c r="A93" t="s">
        <v>8219</v>
      </c>
      <c r="B93">
        <v>714</v>
      </c>
      <c r="D93" t="s">
        <v>8221</v>
      </c>
      <c r="E93">
        <v>67</v>
      </c>
    </row>
    <row r="94" spans="1:5" x14ac:dyDescent="0.3">
      <c r="A94" t="s">
        <v>8219</v>
      </c>
      <c r="B94">
        <v>711</v>
      </c>
      <c r="D94" t="s">
        <v>8221</v>
      </c>
      <c r="E94">
        <v>66</v>
      </c>
    </row>
    <row r="95" spans="1:5" x14ac:dyDescent="0.3">
      <c r="A95" t="s">
        <v>8219</v>
      </c>
      <c r="B95">
        <v>707</v>
      </c>
      <c r="D95" t="s">
        <v>8221</v>
      </c>
      <c r="E95">
        <v>60</v>
      </c>
    </row>
    <row r="96" spans="1:5" x14ac:dyDescent="0.3">
      <c r="A96" t="s">
        <v>8219</v>
      </c>
      <c r="B96">
        <v>701</v>
      </c>
      <c r="D96" t="s">
        <v>8221</v>
      </c>
      <c r="E96">
        <v>60</v>
      </c>
    </row>
    <row r="97" spans="1:5" x14ac:dyDescent="0.3">
      <c r="A97" t="s">
        <v>8219</v>
      </c>
      <c r="B97">
        <v>688</v>
      </c>
      <c r="D97" t="s">
        <v>8221</v>
      </c>
      <c r="E97">
        <v>59</v>
      </c>
    </row>
    <row r="98" spans="1:5" x14ac:dyDescent="0.3">
      <c r="A98" t="s">
        <v>8219</v>
      </c>
      <c r="B98">
        <v>682</v>
      </c>
      <c r="D98" t="s">
        <v>8221</v>
      </c>
      <c r="E98">
        <v>57</v>
      </c>
    </row>
    <row r="99" spans="1:5" x14ac:dyDescent="0.3">
      <c r="A99" t="s">
        <v>8219</v>
      </c>
      <c r="B99">
        <v>682</v>
      </c>
      <c r="D99" t="s">
        <v>8221</v>
      </c>
      <c r="E99">
        <v>57</v>
      </c>
    </row>
    <row r="100" spans="1:5" x14ac:dyDescent="0.3">
      <c r="A100" t="s">
        <v>8219</v>
      </c>
      <c r="B100">
        <v>680</v>
      </c>
      <c r="D100" t="s">
        <v>8221</v>
      </c>
      <c r="E100">
        <v>56</v>
      </c>
    </row>
    <row r="101" spans="1:5" x14ac:dyDescent="0.3">
      <c r="A101" t="s">
        <v>8219</v>
      </c>
      <c r="B101">
        <v>680</v>
      </c>
      <c r="D101" t="s">
        <v>8221</v>
      </c>
      <c r="E101">
        <v>55</v>
      </c>
    </row>
    <row r="102" spans="1:5" x14ac:dyDescent="0.3">
      <c r="A102" t="s">
        <v>8219</v>
      </c>
      <c r="B102">
        <v>676</v>
      </c>
      <c r="D102" t="s">
        <v>8221</v>
      </c>
      <c r="E102">
        <v>55</v>
      </c>
    </row>
    <row r="103" spans="1:5" x14ac:dyDescent="0.3">
      <c r="A103" t="s">
        <v>8219</v>
      </c>
      <c r="B103">
        <v>670</v>
      </c>
      <c r="D103" t="s">
        <v>8221</v>
      </c>
      <c r="E103">
        <v>53</v>
      </c>
    </row>
    <row r="104" spans="1:5" x14ac:dyDescent="0.3">
      <c r="A104" t="s">
        <v>8219</v>
      </c>
      <c r="B104">
        <v>666</v>
      </c>
      <c r="D104" t="s">
        <v>8221</v>
      </c>
      <c r="E104">
        <v>53</v>
      </c>
    </row>
    <row r="105" spans="1:5" x14ac:dyDescent="0.3">
      <c r="A105" t="s">
        <v>8219</v>
      </c>
      <c r="B105">
        <v>665</v>
      </c>
      <c r="D105" t="s">
        <v>8221</v>
      </c>
      <c r="E105">
        <v>52</v>
      </c>
    </row>
    <row r="106" spans="1:5" x14ac:dyDescent="0.3">
      <c r="A106" t="s">
        <v>8219</v>
      </c>
      <c r="B106">
        <v>660</v>
      </c>
      <c r="D106" t="s">
        <v>8221</v>
      </c>
      <c r="E106">
        <v>52</v>
      </c>
    </row>
    <row r="107" spans="1:5" x14ac:dyDescent="0.3">
      <c r="A107" t="s">
        <v>8219</v>
      </c>
      <c r="B107">
        <v>651</v>
      </c>
      <c r="D107" t="s">
        <v>8221</v>
      </c>
      <c r="E107">
        <v>52</v>
      </c>
    </row>
    <row r="108" spans="1:5" x14ac:dyDescent="0.3">
      <c r="A108" t="s">
        <v>8219</v>
      </c>
      <c r="B108">
        <v>644</v>
      </c>
      <c r="D108" t="s">
        <v>8221</v>
      </c>
      <c r="E108">
        <v>50</v>
      </c>
    </row>
    <row r="109" spans="1:5" x14ac:dyDescent="0.3">
      <c r="A109" t="s">
        <v>8219</v>
      </c>
      <c r="B109">
        <v>635</v>
      </c>
      <c r="D109" t="s">
        <v>8221</v>
      </c>
      <c r="E109">
        <v>50</v>
      </c>
    </row>
    <row r="110" spans="1:5" x14ac:dyDescent="0.3">
      <c r="A110" t="s">
        <v>8219</v>
      </c>
      <c r="B110">
        <v>625</v>
      </c>
      <c r="D110" t="s">
        <v>8221</v>
      </c>
      <c r="E110">
        <v>49</v>
      </c>
    </row>
    <row r="111" spans="1:5" x14ac:dyDescent="0.3">
      <c r="A111" t="s">
        <v>8219</v>
      </c>
      <c r="B111">
        <v>623</v>
      </c>
      <c r="D111" t="s">
        <v>8221</v>
      </c>
      <c r="E111">
        <v>49</v>
      </c>
    </row>
    <row r="112" spans="1:5" x14ac:dyDescent="0.3">
      <c r="A112" t="s">
        <v>8219</v>
      </c>
      <c r="B112">
        <v>621</v>
      </c>
      <c r="D112" t="s">
        <v>8221</v>
      </c>
      <c r="E112">
        <v>49</v>
      </c>
    </row>
    <row r="113" spans="1:5" x14ac:dyDescent="0.3">
      <c r="A113" t="s">
        <v>8219</v>
      </c>
      <c r="B113">
        <v>615</v>
      </c>
      <c r="D113" t="s">
        <v>8221</v>
      </c>
      <c r="E113">
        <v>48</v>
      </c>
    </row>
    <row r="114" spans="1:5" x14ac:dyDescent="0.3">
      <c r="A114" t="s">
        <v>8219</v>
      </c>
      <c r="B114">
        <v>614</v>
      </c>
      <c r="D114" t="s">
        <v>8221</v>
      </c>
      <c r="E114">
        <v>48</v>
      </c>
    </row>
    <row r="115" spans="1:5" x14ac:dyDescent="0.3">
      <c r="A115" t="s">
        <v>8219</v>
      </c>
      <c r="B115">
        <v>613</v>
      </c>
      <c r="D115" t="s">
        <v>8221</v>
      </c>
      <c r="E115">
        <v>47</v>
      </c>
    </row>
    <row r="116" spans="1:5" x14ac:dyDescent="0.3">
      <c r="A116" t="s">
        <v>8219</v>
      </c>
      <c r="B116">
        <v>607</v>
      </c>
      <c r="D116" t="s">
        <v>8221</v>
      </c>
      <c r="E116">
        <v>47</v>
      </c>
    </row>
    <row r="117" spans="1:5" x14ac:dyDescent="0.3">
      <c r="A117" t="s">
        <v>8219</v>
      </c>
      <c r="B117">
        <v>600</v>
      </c>
      <c r="D117" t="s">
        <v>8221</v>
      </c>
      <c r="E117">
        <v>46</v>
      </c>
    </row>
    <row r="118" spans="1:5" x14ac:dyDescent="0.3">
      <c r="A118" t="s">
        <v>8219</v>
      </c>
      <c r="B118">
        <v>577</v>
      </c>
      <c r="D118" t="s">
        <v>8221</v>
      </c>
      <c r="E118">
        <v>45</v>
      </c>
    </row>
    <row r="119" spans="1:5" x14ac:dyDescent="0.3">
      <c r="A119" t="s">
        <v>8219</v>
      </c>
      <c r="B119">
        <v>576</v>
      </c>
      <c r="D119" t="s">
        <v>8221</v>
      </c>
      <c r="E119">
        <v>45</v>
      </c>
    </row>
    <row r="120" spans="1:5" x14ac:dyDescent="0.3">
      <c r="A120" t="s">
        <v>8219</v>
      </c>
      <c r="B120">
        <v>574</v>
      </c>
      <c r="D120" t="s">
        <v>8221</v>
      </c>
      <c r="E120">
        <v>45</v>
      </c>
    </row>
    <row r="121" spans="1:5" x14ac:dyDescent="0.3">
      <c r="A121" t="s">
        <v>8219</v>
      </c>
      <c r="B121">
        <v>571</v>
      </c>
      <c r="D121" t="s">
        <v>8221</v>
      </c>
      <c r="E121">
        <v>44</v>
      </c>
    </row>
    <row r="122" spans="1:5" x14ac:dyDescent="0.3">
      <c r="A122" t="s">
        <v>8219</v>
      </c>
      <c r="B122">
        <v>563</v>
      </c>
      <c r="D122" t="s">
        <v>8221</v>
      </c>
      <c r="E122">
        <v>43</v>
      </c>
    </row>
    <row r="123" spans="1:5" x14ac:dyDescent="0.3">
      <c r="A123" t="s">
        <v>8219</v>
      </c>
      <c r="B123">
        <v>562</v>
      </c>
      <c r="D123" t="s">
        <v>8221</v>
      </c>
      <c r="E123">
        <v>42</v>
      </c>
    </row>
    <row r="124" spans="1:5" x14ac:dyDescent="0.3">
      <c r="A124" t="s">
        <v>8219</v>
      </c>
      <c r="B124">
        <v>560</v>
      </c>
      <c r="D124" t="s">
        <v>8221</v>
      </c>
      <c r="E124">
        <v>42</v>
      </c>
    </row>
    <row r="125" spans="1:5" x14ac:dyDescent="0.3">
      <c r="A125" t="s">
        <v>8219</v>
      </c>
      <c r="B125">
        <v>558</v>
      </c>
      <c r="D125" t="s">
        <v>8221</v>
      </c>
      <c r="E125">
        <v>41</v>
      </c>
    </row>
    <row r="126" spans="1:5" x14ac:dyDescent="0.3">
      <c r="A126" t="s">
        <v>8219</v>
      </c>
      <c r="B126">
        <v>557</v>
      </c>
      <c r="D126" t="s">
        <v>8221</v>
      </c>
      <c r="E126">
        <v>41</v>
      </c>
    </row>
    <row r="127" spans="1:5" x14ac:dyDescent="0.3">
      <c r="A127" t="s">
        <v>8219</v>
      </c>
      <c r="B127">
        <v>555</v>
      </c>
      <c r="D127" t="s">
        <v>8221</v>
      </c>
      <c r="E127">
        <v>41</v>
      </c>
    </row>
    <row r="128" spans="1:5" x14ac:dyDescent="0.3">
      <c r="A128" t="s">
        <v>8219</v>
      </c>
      <c r="B128">
        <v>555</v>
      </c>
      <c r="D128" t="s">
        <v>8221</v>
      </c>
      <c r="E128">
        <v>40</v>
      </c>
    </row>
    <row r="129" spans="1:5" x14ac:dyDescent="0.3">
      <c r="A129" t="s">
        <v>8219</v>
      </c>
      <c r="B129">
        <v>554</v>
      </c>
      <c r="D129" t="s">
        <v>8221</v>
      </c>
      <c r="E129">
        <v>40</v>
      </c>
    </row>
    <row r="130" spans="1:5" x14ac:dyDescent="0.3">
      <c r="A130" t="s">
        <v>8219</v>
      </c>
      <c r="B130">
        <v>551</v>
      </c>
      <c r="D130" t="s">
        <v>8221</v>
      </c>
      <c r="E130">
        <v>40</v>
      </c>
    </row>
    <row r="131" spans="1:5" x14ac:dyDescent="0.3">
      <c r="A131" t="s">
        <v>8219</v>
      </c>
      <c r="B131">
        <v>549</v>
      </c>
      <c r="D131" t="s">
        <v>8221</v>
      </c>
      <c r="E131">
        <v>39</v>
      </c>
    </row>
    <row r="132" spans="1:5" x14ac:dyDescent="0.3">
      <c r="A132" t="s">
        <v>8219</v>
      </c>
      <c r="B132">
        <v>541</v>
      </c>
      <c r="D132" t="s">
        <v>8221</v>
      </c>
      <c r="E132">
        <v>39</v>
      </c>
    </row>
    <row r="133" spans="1:5" x14ac:dyDescent="0.3">
      <c r="A133" t="s">
        <v>8219</v>
      </c>
      <c r="B133">
        <v>539</v>
      </c>
      <c r="D133" t="s">
        <v>8221</v>
      </c>
      <c r="E133">
        <v>39</v>
      </c>
    </row>
    <row r="134" spans="1:5" x14ac:dyDescent="0.3">
      <c r="A134" t="s">
        <v>8219</v>
      </c>
      <c r="B134">
        <v>539</v>
      </c>
      <c r="D134" t="s">
        <v>8221</v>
      </c>
      <c r="E134">
        <v>39</v>
      </c>
    </row>
    <row r="135" spans="1:5" x14ac:dyDescent="0.3">
      <c r="A135" t="s">
        <v>8219</v>
      </c>
      <c r="B135">
        <v>537</v>
      </c>
      <c r="D135" t="s">
        <v>8221</v>
      </c>
      <c r="E135">
        <v>39</v>
      </c>
    </row>
    <row r="136" spans="1:5" x14ac:dyDescent="0.3">
      <c r="A136" t="s">
        <v>8219</v>
      </c>
      <c r="B136">
        <v>537</v>
      </c>
      <c r="D136" t="s">
        <v>8221</v>
      </c>
      <c r="E136">
        <v>39</v>
      </c>
    </row>
    <row r="137" spans="1:5" x14ac:dyDescent="0.3">
      <c r="A137" t="s">
        <v>8219</v>
      </c>
      <c r="B137">
        <v>531</v>
      </c>
      <c r="D137" t="s">
        <v>8221</v>
      </c>
      <c r="E137">
        <v>38</v>
      </c>
    </row>
    <row r="138" spans="1:5" x14ac:dyDescent="0.3">
      <c r="A138" t="s">
        <v>8219</v>
      </c>
      <c r="B138">
        <v>524</v>
      </c>
      <c r="D138" t="s">
        <v>8221</v>
      </c>
      <c r="E138">
        <v>38</v>
      </c>
    </row>
    <row r="139" spans="1:5" x14ac:dyDescent="0.3">
      <c r="A139" t="s">
        <v>8219</v>
      </c>
      <c r="B139">
        <v>514</v>
      </c>
      <c r="D139" t="s">
        <v>8221</v>
      </c>
      <c r="E139">
        <v>38</v>
      </c>
    </row>
    <row r="140" spans="1:5" x14ac:dyDescent="0.3">
      <c r="A140" t="s">
        <v>8219</v>
      </c>
      <c r="B140">
        <v>512</v>
      </c>
      <c r="D140" t="s">
        <v>8221</v>
      </c>
      <c r="E140">
        <v>38</v>
      </c>
    </row>
    <row r="141" spans="1:5" x14ac:dyDescent="0.3">
      <c r="A141" t="s">
        <v>8219</v>
      </c>
      <c r="B141">
        <v>510</v>
      </c>
      <c r="D141" t="s">
        <v>8221</v>
      </c>
      <c r="E141">
        <v>38</v>
      </c>
    </row>
    <row r="142" spans="1:5" x14ac:dyDescent="0.3">
      <c r="A142" t="s">
        <v>8219</v>
      </c>
      <c r="B142">
        <v>508</v>
      </c>
      <c r="D142" t="s">
        <v>8221</v>
      </c>
      <c r="E142">
        <v>37</v>
      </c>
    </row>
    <row r="143" spans="1:5" x14ac:dyDescent="0.3">
      <c r="A143" t="s">
        <v>8219</v>
      </c>
      <c r="B143">
        <v>508</v>
      </c>
      <c r="D143" t="s">
        <v>8221</v>
      </c>
      <c r="E143">
        <v>37</v>
      </c>
    </row>
    <row r="144" spans="1:5" x14ac:dyDescent="0.3">
      <c r="A144" t="s">
        <v>8219</v>
      </c>
      <c r="B144">
        <v>508</v>
      </c>
      <c r="D144" t="s">
        <v>8221</v>
      </c>
      <c r="E144">
        <v>37</v>
      </c>
    </row>
    <row r="145" spans="1:5" x14ac:dyDescent="0.3">
      <c r="A145" t="s">
        <v>8219</v>
      </c>
      <c r="B145">
        <v>499</v>
      </c>
      <c r="D145" t="s">
        <v>8221</v>
      </c>
      <c r="E145">
        <v>37</v>
      </c>
    </row>
    <row r="146" spans="1:5" x14ac:dyDescent="0.3">
      <c r="A146" t="s">
        <v>8219</v>
      </c>
      <c r="B146">
        <v>498</v>
      </c>
      <c r="D146" t="s">
        <v>8221</v>
      </c>
      <c r="E146">
        <v>37</v>
      </c>
    </row>
    <row r="147" spans="1:5" x14ac:dyDescent="0.3">
      <c r="A147" t="s">
        <v>8219</v>
      </c>
      <c r="B147">
        <v>498</v>
      </c>
      <c r="D147" t="s">
        <v>8221</v>
      </c>
      <c r="E147">
        <v>37</v>
      </c>
    </row>
    <row r="148" spans="1:5" x14ac:dyDescent="0.3">
      <c r="A148" t="s">
        <v>8219</v>
      </c>
      <c r="B148">
        <v>493</v>
      </c>
      <c r="D148" t="s">
        <v>8221</v>
      </c>
      <c r="E148">
        <v>37</v>
      </c>
    </row>
    <row r="149" spans="1:5" x14ac:dyDescent="0.3">
      <c r="A149" t="s">
        <v>8219</v>
      </c>
      <c r="B149">
        <v>493</v>
      </c>
      <c r="D149" t="s">
        <v>8221</v>
      </c>
      <c r="E149">
        <v>37</v>
      </c>
    </row>
    <row r="150" spans="1:5" x14ac:dyDescent="0.3">
      <c r="A150" t="s">
        <v>8219</v>
      </c>
      <c r="B150">
        <v>489</v>
      </c>
      <c r="D150" t="s">
        <v>8221</v>
      </c>
      <c r="E150">
        <v>36</v>
      </c>
    </row>
    <row r="151" spans="1:5" x14ac:dyDescent="0.3">
      <c r="A151" t="s">
        <v>8219</v>
      </c>
      <c r="B151">
        <v>480</v>
      </c>
      <c r="D151" t="s">
        <v>8221</v>
      </c>
      <c r="E151">
        <v>36</v>
      </c>
    </row>
    <row r="152" spans="1:5" x14ac:dyDescent="0.3">
      <c r="A152" t="s">
        <v>8219</v>
      </c>
      <c r="B152">
        <v>480</v>
      </c>
      <c r="D152" t="s">
        <v>8221</v>
      </c>
      <c r="E152">
        <v>36</v>
      </c>
    </row>
    <row r="153" spans="1:5" x14ac:dyDescent="0.3">
      <c r="A153" t="s">
        <v>8219</v>
      </c>
      <c r="B153">
        <v>479</v>
      </c>
      <c r="D153" t="s">
        <v>8221</v>
      </c>
      <c r="E153">
        <v>36</v>
      </c>
    </row>
    <row r="154" spans="1:5" x14ac:dyDescent="0.3">
      <c r="A154" t="s">
        <v>8219</v>
      </c>
      <c r="B154">
        <v>478</v>
      </c>
      <c r="D154" t="s">
        <v>8221</v>
      </c>
      <c r="E154">
        <v>36</v>
      </c>
    </row>
    <row r="155" spans="1:5" x14ac:dyDescent="0.3">
      <c r="A155" t="s">
        <v>8219</v>
      </c>
      <c r="B155">
        <v>473</v>
      </c>
      <c r="D155" t="s">
        <v>8221</v>
      </c>
      <c r="E155">
        <v>35</v>
      </c>
    </row>
    <row r="156" spans="1:5" x14ac:dyDescent="0.3">
      <c r="A156" t="s">
        <v>8219</v>
      </c>
      <c r="B156">
        <v>470</v>
      </c>
      <c r="D156" t="s">
        <v>8221</v>
      </c>
      <c r="E156">
        <v>34</v>
      </c>
    </row>
    <row r="157" spans="1:5" x14ac:dyDescent="0.3">
      <c r="A157" t="s">
        <v>8219</v>
      </c>
      <c r="B157">
        <v>467</v>
      </c>
      <c r="D157" t="s">
        <v>8221</v>
      </c>
      <c r="E157">
        <v>34</v>
      </c>
    </row>
    <row r="158" spans="1:5" x14ac:dyDescent="0.3">
      <c r="A158" t="s">
        <v>8219</v>
      </c>
      <c r="B158">
        <v>465</v>
      </c>
      <c r="D158" t="s">
        <v>8221</v>
      </c>
      <c r="E158">
        <v>34</v>
      </c>
    </row>
    <row r="159" spans="1:5" x14ac:dyDescent="0.3">
      <c r="A159" t="s">
        <v>8219</v>
      </c>
      <c r="B159">
        <v>456</v>
      </c>
      <c r="D159" t="s">
        <v>8221</v>
      </c>
      <c r="E159">
        <v>34</v>
      </c>
    </row>
    <row r="160" spans="1:5" x14ac:dyDescent="0.3">
      <c r="A160" t="s">
        <v>8219</v>
      </c>
      <c r="B160">
        <v>455</v>
      </c>
      <c r="D160" t="s">
        <v>8221</v>
      </c>
      <c r="E160">
        <v>34</v>
      </c>
    </row>
    <row r="161" spans="1:5" x14ac:dyDescent="0.3">
      <c r="A161" t="s">
        <v>8219</v>
      </c>
      <c r="B161">
        <v>454</v>
      </c>
      <c r="D161" t="s">
        <v>8221</v>
      </c>
      <c r="E161">
        <v>33</v>
      </c>
    </row>
    <row r="162" spans="1:5" x14ac:dyDescent="0.3">
      <c r="A162" t="s">
        <v>8219</v>
      </c>
      <c r="B162">
        <v>452</v>
      </c>
      <c r="D162" t="s">
        <v>8221</v>
      </c>
      <c r="E162">
        <v>33</v>
      </c>
    </row>
    <row r="163" spans="1:5" x14ac:dyDescent="0.3">
      <c r="A163" t="s">
        <v>8219</v>
      </c>
      <c r="B163">
        <v>450</v>
      </c>
      <c r="D163" t="s">
        <v>8221</v>
      </c>
      <c r="E163">
        <v>33</v>
      </c>
    </row>
    <row r="164" spans="1:5" x14ac:dyDescent="0.3">
      <c r="A164" t="s">
        <v>8219</v>
      </c>
      <c r="B164">
        <v>447</v>
      </c>
      <c r="D164" t="s">
        <v>8221</v>
      </c>
      <c r="E164">
        <v>33</v>
      </c>
    </row>
    <row r="165" spans="1:5" x14ac:dyDescent="0.3">
      <c r="A165" t="s">
        <v>8219</v>
      </c>
      <c r="B165">
        <v>445</v>
      </c>
      <c r="D165" t="s">
        <v>8221</v>
      </c>
      <c r="E165">
        <v>33</v>
      </c>
    </row>
    <row r="166" spans="1:5" x14ac:dyDescent="0.3">
      <c r="A166" t="s">
        <v>8219</v>
      </c>
      <c r="B166">
        <v>443</v>
      </c>
      <c r="D166" t="s">
        <v>8221</v>
      </c>
      <c r="E166">
        <v>33</v>
      </c>
    </row>
    <row r="167" spans="1:5" x14ac:dyDescent="0.3">
      <c r="A167" t="s">
        <v>8219</v>
      </c>
      <c r="B167">
        <v>441</v>
      </c>
      <c r="D167" t="s">
        <v>8221</v>
      </c>
      <c r="E167">
        <v>33</v>
      </c>
    </row>
    <row r="168" spans="1:5" x14ac:dyDescent="0.3">
      <c r="A168" t="s">
        <v>8219</v>
      </c>
      <c r="B168">
        <v>438</v>
      </c>
      <c r="D168" t="s">
        <v>8221</v>
      </c>
      <c r="E168">
        <v>32</v>
      </c>
    </row>
    <row r="169" spans="1:5" x14ac:dyDescent="0.3">
      <c r="A169" t="s">
        <v>8219</v>
      </c>
      <c r="B169">
        <v>437</v>
      </c>
      <c r="D169" t="s">
        <v>8221</v>
      </c>
      <c r="E169">
        <v>32</v>
      </c>
    </row>
    <row r="170" spans="1:5" x14ac:dyDescent="0.3">
      <c r="A170" t="s">
        <v>8219</v>
      </c>
      <c r="B170">
        <v>433</v>
      </c>
      <c r="D170" t="s">
        <v>8221</v>
      </c>
      <c r="E170">
        <v>32</v>
      </c>
    </row>
    <row r="171" spans="1:5" x14ac:dyDescent="0.3">
      <c r="A171" t="s">
        <v>8219</v>
      </c>
      <c r="B171">
        <v>429</v>
      </c>
      <c r="D171" t="s">
        <v>8221</v>
      </c>
      <c r="E171">
        <v>31</v>
      </c>
    </row>
    <row r="172" spans="1:5" x14ac:dyDescent="0.3">
      <c r="A172" t="s">
        <v>8219</v>
      </c>
      <c r="B172">
        <v>426</v>
      </c>
      <c r="D172" t="s">
        <v>8221</v>
      </c>
      <c r="E172">
        <v>31</v>
      </c>
    </row>
    <row r="173" spans="1:5" x14ac:dyDescent="0.3">
      <c r="A173" t="s">
        <v>8219</v>
      </c>
      <c r="B173">
        <v>426</v>
      </c>
      <c r="D173" t="s">
        <v>8221</v>
      </c>
      <c r="E173">
        <v>31</v>
      </c>
    </row>
    <row r="174" spans="1:5" x14ac:dyDescent="0.3">
      <c r="A174" t="s">
        <v>8219</v>
      </c>
      <c r="B174">
        <v>424</v>
      </c>
      <c r="D174" t="s">
        <v>8221</v>
      </c>
      <c r="E174">
        <v>31</v>
      </c>
    </row>
    <row r="175" spans="1:5" x14ac:dyDescent="0.3">
      <c r="A175" t="s">
        <v>8219</v>
      </c>
      <c r="B175">
        <v>415</v>
      </c>
      <c r="D175" t="s">
        <v>8221</v>
      </c>
      <c r="E175">
        <v>31</v>
      </c>
    </row>
    <row r="176" spans="1:5" x14ac:dyDescent="0.3">
      <c r="A176" t="s">
        <v>8219</v>
      </c>
      <c r="B176">
        <v>415</v>
      </c>
      <c r="D176" t="s">
        <v>8221</v>
      </c>
      <c r="E176">
        <v>31</v>
      </c>
    </row>
    <row r="177" spans="1:5" x14ac:dyDescent="0.3">
      <c r="A177" t="s">
        <v>8219</v>
      </c>
      <c r="B177">
        <v>413</v>
      </c>
      <c r="D177" t="s">
        <v>8221</v>
      </c>
      <c r="E177">
        <v>31</v>
      </c>
    </row>
    <row r="178" spans="1:5" x14ac:dyDescent="0.3">
      <c r="A178" t="s">
        <v>8219</v>
      </c>
      <c r="B178">
        <v>410</v>
      </c>
      <c r="D178" t="s">
        <v>8221</v>
      </c>
      <c r="E178">
        <v>30</v>
      </c>
    </row>
    <row r="179" spans="1:5" x14ac:dyDescent="0.3">
      <c r="A179" t="s">
        <v>8219</v>
      </c>
      <c r="B179">
        <v>406</v>
      </c>
      <c r="D179" t="s">
        <v>8221</v>
      </c>
      <c r="E179">
        <v>30</v>
      </c>
    </row>
    <row r="180" spans="1:5" x14ac:dyDescent="0.3">
      <c r="A180" t="s">
        <v>8219</v>
      </c>
      <c r="B180">
        <v>405</v>
      </c>
      <c r="D180" t="s">
        <v>8221</v>
      </c>
      <c r="E180">
        <v>30</v>
      </c>
    </row>
    <row r="181" spans="1:5" x14ac:dyDescent="0.3">
      <c r="A181" t="s">
        <v>8219</v>
      </c>
      <c r="B181">
        <v>405</v>
      </c>
      <c r="D181" t="s">
        <v>8221</v>
      </c>
      <c r="E181">
        <v>30</v>
      </c>
    </row>
    <row r="182" spans="1:5" x14ac:dyDescent="0.3">
      <c r="A182" t="s">
        <v>8219</v>
      </c>
      <c r="B182">
        <v>404</v>
      </c>
      <c r="D182" t="s">
        <v>8221</v>
      </c>
      <c r="E182">
        <v>30</v>
      </c>
    </row>
    <row r="183" spans="1:5" x14ac:dyDescent="0.3">
      <c r="A183" t="s">
        <v>8219</v>
      </c>
      <c r="B183">
        <v>404</v>
      </c>
      <c r="D183" t="s">
        <v>8221</v>
      </c>
      <c r="E183">
        <v>30</v>
      </c>
    </row>
    <row r="184" spans="1:5" x14ac:dyDescent="0.3">
      <c r="A184" t="s">
        <v>8219</v>
      </c>
      <c r="B184">
        <v>403</v>
      </c>
      <c r="D184" t="s">
        <v>8221</v>
      </c>
      <c r="E184">
        <v>30</v>
      </c>
    </row>
    <row r="185" spans="1:5" x14ac:dyDescent="0.3">
      <c r="A185" t="s">
        <v>8219</v>
      </c>
      <c r="B185">
        <v>402</v>
      </c>
      <c r="D185" t="s">
        <v>8221</v>
      </c>
      <c r="E185">
        <v>29</v>
      </c>
    </row>
    <row r="186" spans="1:5" x14ac:dyDescent="0.3">
      <c r="A186" t="s">
        <v>8219</v>
      </c>
      <c r="B186">
        <v>398</v>
      </c>
      <c r="D186" t="s">
        <v>8221</v>
      </c>
      <c r="E186">
        <v>29</v>
      </c>
    </row>
    <row r="187" spans="1:5" x14ac:dyDescent="0.3">
      <c r="A187" t="s">
        <v>8219</v>
      </c>
      <c r="B187">
        <v>398</v>
      </c>
      <c r="D187" t="s">
        <v>8221</v>
      </c>
      <c r="E187">
        <v>29</v>
      </c>
    </row>
    <row r="188" spans="1:5" x14ac:dyDescent="0.3">
      <c r="A188" t="s">
        <v>8219</v>
      </c>
      <c r="B188">
        <v>394</v>
      </c>
      <c r="D188" t="s">
        <v>8221</v>
      </c>
      <c r="E188">
        <v>29</v>
      </c>
    </row>
    <row r="189" spans="1:5" x14ac:dyDescent="0.3">
      <c r="A189" t="s">
        <v>8219</v>
      </c>
      <c r="B189">
        <v>392</v>
      </c>
      <c r="D189" t="s">
        <v>8221</v>
      </c>
      <c r="E189">
        <v>29</v>
      </c>
    </row>
    <row r="190" spans="1:5" x14ac:dyDescent="0.3">
      <c r="A190" t="s">
        <v>8219</v>
      </c>
      <c r="B190">
        <v>392</v>
      </c>
      <c r="D190" t="s">
        <v>8221</v>
      </c>
      <c r="E190">
        <v>29</v>
      </c>
    </row>
    <row r="191" spans="1:5" x14ac:dyDescent="0.3">
      <c r="A191" t="s">
        <v>8219</v>
      </c>
      <c r="B191">
        <v>392</v>
      </c>
      <c r="D191" t="s">
        <v>8221</v>
      </c>
      <c r="E191">
        <v>29</v>
      </c>
    </row>
    <row r="192" spans="1:5" x14ac:dyDescent="0.3">
      <c r="A192" t="s">
        <v>8219</v>
      </c>
      <c r="B192">
        <v>391</v>
      </c>
      <c r="D192" t="s">
        <v>8221</v>
      </c>
      <c r="E192">
        <v>29</v>
      </c>
    </row>
    <row r="193" spans="1:5" x14ac:dyDescent="0.3">
      <c r="A193" t="s">
        <v>8219</v>
      </c>
      <c r="B193">
        <v>389</v>
      </c>
      <c r="D193" t="s">
        <v>8221</v>
      </c>
      <c r="E193">
        <v>29</v>
      </c>
    </row>
    <row r="194" spans="1:5" x14ac:dyDescent="0.3">
      <c r="A194" t="s">
        <v>8219</v>
      </c>
      <c r="B194">
        <v>388</v>
      </c>
      <c r="D194" t="s">
        <v>8221</v>
      </c>
      <c r="E194">
        <v>28</v>
      </c>
    </row>
    <row r="195" spans="1:5" x14ac:dyDescent="0.3">
      <c r="A195" t="s">
        <v>8219</v>
      </c>
      <c r="B195">
        <v>385</v>
      </c>
      <c r="D195" t="s">
        <v>8221</v>
      </c>
      <c r="E195">
        <v>28</v>
      </c>
    </row>
    <row r="196" spans="1:5" x14ac:dyDescent="0.3">
      <c r="A196" t="s">
        <v>8219</v>
      </c>
      <c r="B196">
        <v>383</v>
      </c>
      <c r="D196" t="s">
        <v>8221</v>
      </c>
      <c r="E196">
        <v>28</v>
      </c>
    </row>
    <row r="197" spans="1:5" x14ac:dyDescent="0.3">
      <c r="A197" t="s">
        <v>8219</v>
      </c>
      <c r="B197">
        <v>380</v>
      </c>
      <c r="D197" t="s">
        <v>8221</v>
      </c>
      <c r="E197">
        <v>28</v>
      </c>
    </row>
    <row r="198" spans="1:5" x14ac:dyDescent="0.3">
      <c r="A198" t="s">
        <v>8219</v>
      </c>
      <c r="B198">
        <v>379</v>
      </c>
      <c r="D198" t="s">
        <v>8221</v>
      </c>
      <c r="E198">
        <v>28</v>
      </c>
    </row>
    <row r="199" spans="1:5" x14ac:dyDescent="0.3">
      <c r="A199" t="s">
        <v>8219</v>
      </c>
      <c r="B199">
        <v>379</v>
      </c>
      <c r="D199" t="s">
        <v>8221</v>
      </c>
      <c r="E199">
        <v>28</v>
      </c>
    </row>
    <row r="200" spans="1:5" x14ac:dyDescent="0.3">
      <c r="A200" t="s">
        <v>8219</v>
      </c>
      <c r="B200">
        <v>376</v>
      </c>
      <c r="D200" t="s">
        <v>8221</v>
      </c>
      <c r="E200">
        <v>28</v>
      </c>
    </row>
    <row r="201" spans="1:5" x14ac:dyDescent="0.3">
      <c r="A201" t="s">
        <v>8219</v>
      </c>
      <c r="B201">
        <v>375</v>
      </c>
      <c r="D201" t="s">
        <v>8221</v>
      </c>
      <c r="E201">
        <v>28</v>
      </c>
    </row>
    <row r="202" spans="1:5" x14ac:dyDescent="0.3">
      <c r="A202" t="s">
        <v>8219</v>
      </c>
      <c r="B202">
        <v>375</v>
      </c>
      <c r="D202" t="s">
        <v>8221</v>
      </c>
      <c r="E202">
        <v>27</v>
      </c>
    </row>
    <row r="203" spans="1:5" x14ac:dyDescent="0.3">
      <c r="A203" t="s">
        <v>8219</v>
      </c>
      <c r="B203">
        <v>372</v>
      </c>
      <c r="D203" t="s">
        <v>8221</v>
      </c>
      <c r="E203">
        <v>27</v>
      </c>
    </row>
    <row r="204" spans="1:5" x14ac:dyDescent="0.3">
      <c r="A204" t="s">
        <v>8219</v>
      </c>
      <c r="B204">
        <v>369</v>
      </c>
      <c r="D204" t="s">
        <v>8221</v>
      </c>
      <c r="E204">
        <v>27</v>
      </c>
    </row>
    <row r="205" spans="1:5" x14ac:dyDescent="0.3">
      <c r="A205" t="s">
        <v>8219</v>
      </c>
      <c r="B205">
        <v>369</v>
      </c>
      <c r="D205" t="s">
        <v>8221</v>
      </c>
      <c r="E205">
        <v>27</v>
      </c>
    </row>
    <row r="206" spans="1:5" x14ac:dyDescent="0.3">
      <c r="A206" t="s">
        <v>8219</v>
      </c>
      <c r="B206">
        <v>365</v>
      </c>
      <c r="D206" t="s">
        <v>8221</v>
      </c>
      <c r="E206">
        <v>27</v>
      </c>
    </row>
    <row r="207" spans="1:5" x14ac:dyDescent="0.3">
      <c r="A207" t="s">
        <v>8219</v>
      </c>
      <c r="B207">
        <v>364</v>
      </c>
      <c r="D207" t="s">
        <v>8221</v>
      </c>
      <c r="E207">
        <v>27</v>
      </c>
    </row>
    <row r="208" spans="1:5" x14ac:dyDescent="0.3">
      <c r="A208" t="s">
        <v>8219</v>
      </c>
      <c r="B208">
        <v>361</v>
      </c>
      <c r="D208" t="s">
        <v>8221</v>
      </c>
      <c r="E208">
        <v>27</v>
      </c>
    </row>
    <row r="209" spans="1:5" x14ac:dyDescent="0.3">
      <c r="A209" t="s">
        <v>8219</v>
      </c>
      <c r="B209">
        <v>356</v>
      </c>
      <c r="D209" t="s">
        <v>8221</v>
      </c>
      <c r="E209">
        <v>26</v>
      </c>
    </row>
    <row r="210" spans="1:5" x14ac:dyDescent="0.3">
      <c r="A210" t="s">
        <v>8219</v>
      </c>
      <c r="B210">
        <v>354</v>
      </c>
      <c r="D210" t="s">
        <v>8221</v>
      </c>
      <c r="E210">
        <v>26</v>
      </c>
    </row>
    <row r="211" spans="1:5" x14ac:dyDescent="0.3">
      <c r="A211" t="s">
        <v>8219</v>
      </c>
      <c r="B211">
        <v>354</v>
      </c>
      <c r="D211" t="s">
        <v>8221</v>
      </c>
      <c r="E211">
        <v>26</v>
      </c>
    </row>
    <row r="212" spans="1:5" x14ac:dyDescent="0.3">
      <c r="A212" t="s">
        <v>8219</v>
      </c>
      <c r="B212">
        <v>353</v>
      </c>
      <c r="D212" t="s">
        <v>8221</v>
      </c>
      <c r="E212">
        <v>26</v>
      </c>
    </row>
    <row r="213" spans="1:5" x14ac:dyDescent="0.3">
      <c r="A213" t="s">
        <v>8219</v>
      </c>
      <c r="B213">
        <v>352</v>
      </c>
      <c r="D213" t="s">
        <v>8221</v>
      </c>
      <c r="E213">
        <v>26</v>
      </c>
    </row>
    <row r="214" spans="1:5" x14ac:dyDescent="0.3">
      <c r="A214" t="s">
        <v>8219</v>
      </c>
      <c r="B214">
        <v>351</v>
      </c>
      <c r="D214" t="s">
        <v>8221</v>
      </c>
      <c r="E214">
        <v>26</v>
      </c>
    </row>
    <row r="215" spans="1:5" x14ac:dyDescent="0.3">
      <c r="A215" t="s">
        <v>8219</v>
      </c>
      <c r="B215">
        <v>350</v>
      </c>
      <c r="D215" t="s">
        <v>8221</v>
      </c>
      <c r="E215">
        <v>25</v>
      </c>
    </row>
    <row r="216" spans="1:5" x14ac:dyDescent="0.3">
      <c r="A216" t="s">
        <v>8219</v>
      </c>
      <c r="B216">
        <v>348</v>
      </c>
      <c r="D216" t="s">
        <v>8221</v>
      </c>
      <c r="E216">
        <v>25</v>
      </c>
    </row>
    <row r="217" spans="1:5" x14ac:dyDescent="0.3">
      <c r="A217" t="s">
        <v>8219</v>
      </c>
      <c r="B217">
        <v>345</v>
      </c>
      <c r="D217" t="s">
        <v>8221</v>
      </c>
      <c r="E217">
        <v>25</v>
      </c>
    </row>
    <row r="218" spans="1:5" x14ac:dyDescent="0.3">
      <c r="A218" t="s">
        <v>8219</v>
      </c>
      <c r="B218">
        <v>343</v>
      </c>
      <c r="D218" t="s">
        <v>8221</v>
      </c>
      <c r="E218">
        <v>25</v>
      </c>
    </row>
    <row r="219" spans="1:5" x14ac:dyDescent="0.3">
      <c r="A219" t="s">
        <v>8219</v>
      </c>
      <c r="B219">
        <v>342</v>
      </c>
      <c r="D219" t="s">
        <v>8221</v>
      </c>
      <c r="E219">
        <v>25</v>
      </c>
    </row>
    <row r="220" spans="1:5" x14ac:dyDescent="0.3">
      <c r="A220" t="s">
        <v>8219</v>
      </c>
      <c r="B220">
        <v>340</v>
      </c>
      <c r="D220" t="s">
        <v>8221</v>
      </c>
      <c r="E220">
        <v>25</v>
      </c>
    </row>
    <row r="221" spans="1:5" x14ac:dyDescent="0.3">
      <c r="A221" t="s">
        <v>8219</v>
      </c>
      <c r="B221">
        <v>340</v>
      </c>
      <c r="D221" t="s">
        <v>8221</v>
      </c>
      <c r="E221">
        <v>25</v>
      </c>
    </row>
    <row r="222" spans="1:5" x14ac:dyDescent="0.3">
      <c r="A222" t="s">
        <v>8219</v>
      </c>
      <c r="B222">
        <v>340</v>
      </c>
      <c r="D222" t="s">
        <v>8221</v>
      </c>
      <c r="E222">
        <v>24</v>
      </c>
    </row>
    <row r="223" spans="1:5" x14ac:dyDescent="0.3">
      <c r="A223" t="s">
        <v>8219</v>
      </c>
      <c r="B223">
        <v>339</v>
      </c>
      <c r="D223" t="s">
        <v>8221</v>
      </c>
      <c r="E223">
        <v>24</v>
      </c>
    </row>
    <row r="224" spans="1:5" x14ac:dyDescent="0.3">
      <c r="A224" t="s">
        <v>8219</v>
      </c>
      <c r="B224">
        <v>337</v>
      </c>
      <c r="D224" t="s">
        <v>8221</v>
      </c>
      <c r="E224">
        <v>24</v>
      </c>
    </row>
    <row r="225" spans="1:5" x14ac:dyDescent="0.3">
      <c r="A225" t="s">
        <v>8219</v>
      </c>
      <c r="B225">
        <v>337</v>
      </c>
      <c r="D225" t="s">
        <v>8221</v>
      </c>
      <c r="E225">
        <v>24</v>
      </c>
    </row>
    <row r="226" spans="1:5" x14ac:dyDescent="0.3">
      <c r="A226" t="s">
        <v>8219</v>
      </c>
      <c r="B226">
        <v>336</v>
      </c>
      <c r="D226" t="s">
        <v>8221</v>
      </c>
      <c r="E226">
        <v>24</v>
      </c>
    </row>
    <row r="227" spans="1:5" x14ac:dyDescent="0.3">
      <c r="A227" t="s">
        <v>8219</v>
      </c>
      <c r="B227">
        <v>336</v>
      </c>
      <c r="D227" t="s">
        <v>8221</v>
      </c>
      <c r="E227">
        <v>24</v>
      </c>
    </row>
    <row r="228" spans="1:5" x14ac:dyDescent="0.3">
      <c r="A228" t="s">
        <v>8219</v>
      </c>
      <c r="B228">
        <v>335</v>
      </c>
      <c r="D228" t="s">
        <v>8221</v>
      </c>
      <c r="E228">
        <v>24</v>
      </c>
    </row>
    <row r="229" spans="1:5" x14ac:dyDescent="0.3">
      <c r="A229" t="s">
        <v>8219</v>
      </c>
      <c r="B229">
        <v>332</v>
      </c>
      <c r="D229" t="s">
        <v>8221</v>
      </c>
      <c r="E229">
        <v>24</v>
      </c>
    </row>
    <row r="230" spans="1:5" x14ac:dyDescent="0.3">
      <c r="A230" t="s">
        <v>8219</v>
      </c>
      <c r="B230">
        <v>329</v>
      </c>
      <c r="D230" t="s">
        <v>8221</v>
      </c>
      <c r="E230">
        <v>24</v>
      </c>
    </row>
    <row r="231" spans="1:5" x14ac:dyDescent="0.3">
      <c r="A231" t="s">
        <v>8219</v>
      </c>
      <c r="B231">
        <v>329</v>
      </c>
      <c r="D231" t="s">
        <v>8221</v>
      </c>
      <c r="E231">
        <v>24</v>
      </c>
    </row>
    <row r="232" spans="1:5" x14ac:dyDescent="0.3">
      <c r="A232" t="s">
        <v>8219</v>
      </c>
      <c r="B232">
        <v>328</v>
      </c>
      <c r="D232" t="s">
        <v>8221</v>
      </c>
      <c r="E232">
        <v>24</v>
      </c>
    </row>
    <row r="233" spans="1:5" x14ac:dyDescent="0.3">
      <c r="A233" t="s">
        <v>8219</v>
      </c>
      <c r="B233">
        <v>325</v>
      </c>
      <c r="D233" t="s">
        <v>8221</v>
      </c>
      <c r="E233">
        <v>24</v>
      </c>
    </row>
    <row r="234" spans="1:5" x14ac:dyDescent="0.3">
      <c r="A234" t="s">
        <v>8219</v>
      </c>
      <c r="B234">
        <v>325</v>
      </c>
      <c r="D234" t="s">
        <v>8221</v>
      </c>
      <c r="E234">
        <v>24</v>
      </c>
    </row>
    <row r="235" spans="1:5" x14ac:dyDescent="0.3">
      <c r="A235" t="s">
        <v>8219</v>
      </c>
      <c r="B235">
        <v>325</v>
      </c>
      <c r="D235" t="s">
        <v>8221</v>
      </c>
      <c r="E235">
        <v>23</v>
      </c>
    </row>
    <row r="236" spans="1:5" x14ac:dyDescent="0.3">
      <c r="A236" t="s">
        <v>8219</v>
      </c>
      <c r="B236">
        <v>322</v>
      </c>
      <c r="D236" t="s">
        <v>8221</v>
      </c>
      <c r="E236">
        <v>23</v>
      </c>
    </row>
    <row r="237" spans="1:5" x14ac:dyDescent="0.3">
      <c r="A237" t="s">
        <v>8219</v>
      </c>
      <c r="B237">
        <v>321</v>
      </c>
      <c r="D237" t="s">
        <v>8221</v>
      </c>
      <c r="E237">
        <v>23</v>
      </c>
    </row>
    <row r="238" spans="1:5" x14ac:dyDescent="0.3">
      <c r="A238" t="s">
        <v>8219</v>
      </c>
      <c r="B238">
        <v>321</v>
      </c>
      <c r="D238" t="s">
        <v>8221</v>
      </c>
      <c r="E238">
        <v>23</v>
      </c>
    </row>
    <row r="239" spans="1:5" x14ac:dyDescent="0.3">
      <c r="A239" t="s">
        <v>8219</v>
      </c>
      <c r="B239">
        <v>321</v>
      </c>
      <c r="D239" t="s">
        <v>8221</v>
      </c>
      <c r="E239">
        <v>23</v>
      </c>
    </row>
    <row r="240" spans="1:5" x14ac:dyDescent="0.3">
      <c r="A240" t="s">
        <v>8219</v>
      </c>
      <c r="B240">
        <v>320</v>
      </c>
      <c r="D240" t="s">
        <v>8221</v>
      </c>
      <c r="E240">
        <v>23</v>
      </c>
    </row>
    <row r="241" spans="1:5" x14ac:dyDescent="0.3">
      <c r="A241" t="s">
        <v>8219</v>
      </c>
      <c r="B241">
        <v>316</v>
      </c>
      <c r="D241" t="s">
        <v>8221</v>
      </c>
      <c r="E241">
        <v>23</v>
      </c>
    </row>
    <row r="242" spans="1:5" x14ac:dyDescent="0.3">
      <c r="A242" t="s">
        <v>8219</v>
      </c>
      <c r="B242">
        <v>315</v>
      </c>
      <c r="D242" t="s">
        <v>8221</v>
      </c>
      <c r="E242">
        <v>22</v>
      </c>
    </row>
    <row r="243" spans="1:5" x14ac:dyDescent="0.3">
      <c r="A243" t="s">
        <v>8219</v>
      </c>
      <c r="B243">
        <v>314</v>
      </c>
      <c r="D243" t="s">
        <v>8221</v>
      </c>
      <c r="E243">
        <v>22</v>
      </c>
    </row>
    <row r="244" spans="1:5" x14ac:dyDescent="0.3">
      <c r="A244" t="s">
        <v>8219</v>
      </c>
      <c r="B244">
        <v>314</v>
      </c>
      <c r="D244" t="s">
        <v>8221</v>
      </c>
      <c r="E244">
        <v>22</v>
      </c>
    </row>
    <row r="245" spans="1:5" x14ac:dyDescent="0.3">
      <c r="A245" t="s">
        <v>8219</v>
      </c>
      <c r="B245">
        <v>311</v>
      </c>
      <c r="D245" t="s">
        <v>8221</v>
      </c>
      <c r="E245">
        <v>22</v>
      </c>
    </row>
    <row r="246" spans="1:5" x14ac:dyDescent="0.3">
      <c r="A246" t="s">
        <v>8219</v>
      </c>
      <c r="B246">
        <v>308</v>
      </c>
      <c r="D246" t="s">
        <v>8221</v>
      </c>
      <c r="E246">
        <v>22</v>
      </c>
    </row>
    <row r="247" spans="1:5" x14ac:dyDescent="0.3">
      <c r="A247" t="s">
        <v>8219</v>
      </c>
      <c r="B247">
        <v>307</v>
      </c>
      <c r="D247" t="s">
        <v>8221</v>
      </c>
      <c r="E247">
        <v>22</v>
      </c>
    </row>
    <row r="248" spans="1:5" x14ac:dyDescent="0.3">
      <c r="A248" t="s">
        <v>8219</v>
      </c>
      <c r="B248">
        <v>306</v>
      </c>
      <c r="D248" t="s">
        <v>8221</v>
      </c>
      <c r="E248">
        <v>22</v>
      </c>
    </row>
    <row r="249" spans="1:5" x14ac:dyDescent="0.3">
      <c r="A249" t="s">
        <v>8219</v>
      </c>
      <c r="B249">
        <v>305</v>
      </c>
      <c r="D249" t="s">
        <v>8221</v>
      </c>
      <c r="E249">
        <v>21</v>
      </c>
    </row>
    <row r="250" spans="1:5" x14ac:dyDescent="0.3">
      <c r="A250" t="s">
        <v>8219</v>
      </c>
      <c r="B250">
        <v>305</v>
      </c>
      <c r="D250" t="s">
        <v>8221</v>
      </c>
      <c r="E250">
        <v>21</v>
      </c>
    </row>
    <row r="251" spans="1:5" x14ac:dyDescent="0.3">
      <c r="A251" t="s">
        <v>8219</v>
      </c>
      <c r="B251">
        <v>304</v>
      </c>
      <c r="D251" t="s">
        <v>8221</v>
      </c>
      <c r="E251">
        <v>21</v>
      </c>
    </row>
    <row r="252" spans="1:5" x14ac:dyDescent="0.3">
      <c r="A252" t="s">
        <v>8219</v>
      </c>
      <c r="B252">
        <v>303</v>
      </c>
      <c r="D252" t="s">
        <v>8221</v>
      </c>
      <c r="E252">
        <v>21</v>
      </c>
    </row>
    <row r="253" spans="1:5" x14ac:dyDescent="0.3">
      <c r="A253" t="s">
        <v>8219</v>
      </c>
      <c r="B253">
        <v>303</v>
      </c>
      <c r="D253" t="s">
        <v>8221</v>
      </c>
      <c r="E253">
        <v>21</v>
      </c>
    </row>
    <row r="254" spans="1:5" x14ac:dyDescent="0.3">
      <c r="A254" t="s">
        <v>8219</v>
      </c>
      <c r="B254">
        <v>302</v>
      </c>
      <c r="D254" t="s">
        <v>8221</v>
      </c>
      <c r="E254">
        <v>21</v>
      </c>
    </row>
    <row r="255" spans="1:5" x14ac:dyDescent="0.3">
      <c r="A255" t="s">
        <v>8219</v>
      </c>
      <c r="B255">
        <v>302</v>
      </c>
      <c r="D255" t="s">
        <v>8221</v>
      </c>
      <c r="E255">
        <v>21</v>
      </c>
    </row>
    <row r="256" spans="1:5" x14ac:dyDescent="0.3">
      <c r="A256" t="s">
        <v>8219</v>
      </c>
      <c r="B256">
        <v>301</v>
      </c>
      <c r="D256" t="s">
        <v>8221</v>
      </c>
      <c r="E256">
        <v>21</v>
      </c>
    </row>
    <row r="257" spans="1:5" x14ac:dyDescent="0.3">
      <c r="A257" t="s">
        <v>8219</v>
      </c>
      <c r="B257">
        <v>299</v>
      </c>
      <c r="D257" t="s">
        <v>8221</v>
      </c>
      <c r="E257">
        <v>21</v>
      </c>
    </row>
    <row r="258" spans="1:5" x14ac:dyDescent="0.3">
      <c r="A258" t="s">
        <v>8219</v>
      </c>
      <c r="B258">
        <v>298</v>
      </c>
      <c r="D258" t="s">
        <v>8221</v>
      </c>
      <c r="E258">
        <v>20</v>
      </c>
    </row>
    <row r="259" spans="1:5" x14ac:dyDescent="0.3">
      <c r="A259" t="s">
        <v>8219</v>
      </c>
      <c r="B259">
        <v>296</v>
      </c>
      <c r="D259" t="s">
        <v>8221</v>
      </c>
      <c r="E259">
        <v>20</v>
      </c>
    </row>
    <row r="260" spans="1:5" x14ac:dyDescent="0.3">
      <c r="A260" t="s">
        <v>8219</v>
      </c>
      <c r="B260">
        <v>294</v>
      </c>
      <c r="D260" t="s">
        <v>8221</v>
      </c>
      <c r="E260">
        <v>20</v>
      </c>
    </row>
    <row r="261" spans="1:5" x14ac:dyDescent="0.3">
      <c r="A261" t="s">
        <v>8219</v>
      </c>
      <c r="B261">
        <v>294</v>
      </c>
      <c r="D261" t="s">
        <v>8221</v>
      </c>
      <c r="E261">
        <v>20</v>
      </c>
    </row>
    <row r="262" spans="1:5" x14ac:dyDescent="0.3">
      <c r="A262" t="s">
        <v>8219</v>
      </c>
      <c r="B262">
        <v>293</v>
      </c>
      <c r="D262" t="s">
        <v>8221</v>
      </c>
      <c r="E262">
        <v>20</v>
      </c>
    </row>
    <row r="263" spans="1:5" x14ac:dyDescent="0.3">
      <c r="A263" t="s">
        <v>8219</v>
      </c>
      <c r="B263">
        <v>290</v>
      </c>
      <c r="D263" t="s">
        <v>8221</v>
      </c>
      <c r="E263">
        <v>20</v>
      </c>
    </row>
    <row r="264" spans="1:5" x14ac:dyDescent="0.3">
      <c r="A264" t="s">
        <v>8219</v>
      </c>
      <c r="B264">
        <v>290</v>
      </c>
      <c r="D264" t="s">
        <v>8221</v>
      </c>
      <c r="E264">
        <v>20</v>
      </c>
    </row>
    <row r="265" spans="1:5" x14ac:dyDescent="0.3">
      <c r="A265" t="s">
        <v>8219</v>
      </c>
      <c r="B265">
        <v>290</v>
      </c>
      <c r="D265" t="s">
        <v>8221</v>
      </c>
      <c r="E265">
        <v>20</v>
      </c>
    </row>
    <row r="266" spans="1:5" x14ac:dyDescent="0.3">
      <c r="A266" t="s">
        <v>8219</v>
      </c>
      <c r="B266">
        <v>288</v>
      </c>
      <c r="D266" t="s">
        <v>8221</v>
      </c>
      <c r="E266">
        <v>19</v>
      </c>
    </row>
    <row r="267" spans="1:5" x14ac:dyDescent="0.3">
      <c r="A267" t="s">
        <v>8219</v>
      </c>
      <c r="B267">
        <v>288</v>
      </c>
      <c r="D267" t="s">
        <v>8221</v>
      </c>
      <c r="E267">
        <v>19</v>
      </c>
    </row>
    <row r="268" spans="1:5" x14ac:dyDescent="0.3">
      <c r="A268" t="s">
        <v>8219</v>
      </c>
      <c r="B268">
        <v>287</v>
      </c>
      <c r="D268" t="s">
        <v>8221</v>
      </c>
      <c r="E268">
        <v>19</v>
      </c>
    </row>
    <row r="269" spans="1:5" x14ac:dyDescent="0.3">
      <c r="A269" t="s">
        <v>8219</v>
      </c>
      <c r="B269">
        <v>286</v>
      </c>
      <c r="D269" t="s">
        <v>8221</v>
      </c>
      <c r="E269">
        <v>19</v>
      </c>
    </row>
    <row r="270" spans="1:5" x14ac:dyDescent="0.3">
      <c r="A270" t="s">
        <v>8219</v>
      </c>
      <c r="B270">
        <v>286</v>
      </c>
      <c r="D270" t="s">
        <v>8221</v>
      </c>
      <c r="E270">
        <v>19</v>
      </c>
    </row>
    <row r="271" spans="1:5" x14ac:dyDescent="0.3">
      <c r="A271" t="s">
        <v>8219</v>
      </c>
      <c r="B271">
        <v>286</v>
      </c>
      <c r="D271" t="s">
        <v>8221</v>
      </c>
      <c r="E271">
        <v>19</v>
      </c>
    </row>
    <row r="272" spans="1:5" x14ac:dyDescent="0.3">
      <c r="A272" t="s">
        <v>8219</v>
      </c>
      <c r="B272">
        <v>285</v>
      </c>
      <c r="D272" t="s">
        <v>8221</v>
      </c>
      <c r="E272">
        <v>19</v>
      </c>
    </row>
    <row r="273" spans="1:5" x14ac:dyDescent="0.3">
      <c r="A273" t="s">
        <v>8219</v>
      </c>
      <c r="B273">
        <v>284</v>
      </c>
      <c r="D273" t="s">
        <v>8221</v>
      </c>
      <c r="E273">
        <v>19</v>
      </c>
    </row>
    <row r="274" spans="1:5" x14ac:dyDescent="0.3">
      <c r="A274" t="s">
        <v>8219</v>
      </c>
      <c r="B274">
        <v>284</v>
      </c>
      <c r="D274" t="s">
        <v>8221</v>
      </c>
      <c r="E274">
        <v>19</v>
      </c>
    </row>
    <row r="275" spans="1:5" x14ac:dyDescent="0.3">
      <c r="A275" t="s">
        <v>8219</v>
      </c>
      <c r="B275">
        <v>284</v>
      </c>
      <c r="D275" t="s">
        <v>8221</v>
      </c>
      <c r="E275">
        <v>19</v>
      </c>
    </row>
    <row r="276" spans="1:5" x14ac:dyDescent="0.3">
      <c r="A276" t="s">
        <v>8219</v>
      </c>
      <c r="B276">
        <v>283</v>
      </c>
      <c r="D276" t="s">
        <v>8221</v>
      </c>
      <c r="E276">
        <v>19</v>
      </c>
    </row>
    <row r="277" spans="1:5" x14ac:dyDescent="0.3">
      <c r="A277" t="s">
        <v>8219</v>
      </c>
      <c r="B277">
        <v>282</v>
      </c>
      <c r="D277" t="s">
        <v>8221</v>
      </c>
      <c r="E277">
        <v>18</v>
      </c>
    </row>
    <row r="278" spans="1:5" x14ac:dyDescent="0.3">
      <c r="A278" t="s">
        <v>8219</v>
      </c>
      <c r="B278">
        <v>280</v>
      </c>
      <c r="D278" t="s">
        <v>8221</v>
      </c>
      <c r="E278">
        <v>18</v>
      </c>
    </row>
    <row r="279" spans="1:5" x14ac:dyDescent="0.3">
      <c r="A279" t="s">
        <v>8219</v>
      </c>
      <c r="B279">
        <v>279</v>
      </c>
      <c r="D279" t="s">
        <v>8221</v>
      </c>
      <c r="E279">
        <v>18</v>
      </c>
    </row>
    <row r="280" spans="1:5" x14ac:dyDescent="0.3">
      <c r="A280" t="s">
        <v>8219</v>
      </c>
      <c r="B280">
        <v>278</v>
      </c>
      <c r="D280" t="s">
        <v>8221</v>
      </c>
      <c r="E280">
        <v>18</v>
      </c>
    </row>
    <row r="281" spans="1:5" x14ac:dyDescent="0.3">
      <c r="A281" t="s">
        <v>8219</v>
      </c>
      <c r="B281">
        <v>277</v>
      </c>
      <c r="D281" t="s">
        <v>8221</v>
      </c>
      <c r="E281">
        <v>18</v>
      </c>
    </row>
    <row r="282" spans="1:5" x14ac:dyDescent="0.3">
      <c r="A282" t="s">
        <v>8219</v>
      </c>
      <c r="B282">
        <v>276</v>
      </c>
      <c r="D282" t="s">
        <v>8221</v>
      </c>
      <c r="E282">
        <v>18</v>
      </c>
    </row>
    <row r="283" spans="1:5" x14ac:dyDescent="0.3">
      <c r="A283" t="s">
        <v>8219</v>
      </c>
      <c r="B283">
        <v>275</v>
      </c>
      <c r="D283" t="s">
        <v>8221</v>
      </c>
      <c r="E283">
        <v>18</v>
      </c>
    </row>
    <row r="284" spans="1:5" x14ac:dyDescent="0.3">
      <c r="A284" t="s">
        <v>8219</v>
      </c>
      <c r="B284">
        <v>274</v>
      </c>
      <c r="D284" t="s">
        <v>8221</v>
      </c>
      <c r="E284">
        <v>18</v>
      </c>
    </row>
    <row r="285" spans="1:5" x14ac:dyDescent="0.3">
      <c r="A285" t="s">
        <v>8219</v>
      </c>
      <c r="B285">
        <v>274</v>
      </c>
      <c r="D285" t="s">
        <v>8221</v>
      </c>
      <c r="E285">
        <v>17</v>
      </c>
    </row>
    <row r="286" spans="1:5" x14ac:dyDescent="0.3">
      <c r="A286" t="s">
        <v>8219</v>
      </c>
      <c r="B286">
        <v>274</v>
      </c>
      <c r="D286" t="s">
        <v>8221</v>
      </c>
      <c r="E286">
        <v>17</v>
      </c>
    </row>
    <row r="287" spans="1:5" x14ac:dyDescent="0.3">
      <c r="A287" t="s">
        <v>8219</v>
      </c>
      <c r="B287">
        <v>273</v>
      </c>
      <c r="D287" t="s">
        <v>8221</v>
      </c>
      <c r="E287">
        <v>17</v>
      </c>
    </row>
    <row r="288" spans="1:5" x14ac:dyDescent="0.3">
      <c r="A288" t="s">
        <v>8219</v>
      </c>
      <c r="B288">
        <v>271</v>
      </c>
      <c r="D288" t="s">
        <v>8221</v>
      </c>
      <c r="E288">
        <v>17</v>
      </c>
    </row>
    <row r="289" spans="1:5" x14ac:dyDescent="0.3">
      <c r="A289" t="s">
        <v>8219</v>
      </c>
      <c r="B289">
        <v>271</v>
      </c>
      <c r="D289" t="s">
        <v>8221</v>
      </c>
      <c r="E289">
        <v>17</v>
      </c>
    </row>
    <row r="290" spans="1:5" x14ac:dyDescent="0.3">
      <c r="A290" t="s">
        <v>8219</v>
      </c>
      <c r="B290">
        <v>271</v>
      </c>
      <c r="D290" t="s">
        <v>8221</v>
      </c>
      <c r="E290">
        <v>17</v>
      </c>
    </row>
    <row r="291" spans="1:5" x14ac:dyDescent="0.3">
      <c r="A291" t="s">
        <v>8219</v>
      </c>
      <c r="B291">
        <v>271</v>
      </c>
      <c r="D291" t="s">
        <v>8221</v>
      </c>
      <c r="E291">
        <v>17</v>
      </c>
    </row>
    <row r="292" spans="1:5" x14ac:dyDescent="0.3">
      <c r="A292" t="s">
        <v>8219</v>
      </c>
      <c r="B292">
        <v>270</v>
      </c>
      <c r="D292" t="s">
        <v>8221</v>
      </c>
      <c r="E292">
        <v>17</v>
      </c>
    </row>
    <row r="293" spans="1:5" x14ac:dyDescent="0.3">
      <c r="A293" t="s">
        <v>8219</v>
      </c>
      <c r="B293">
        <v>269</v>
      </c>
      <c r="D293" t="s">
        <v>8221</v>
      </c>
      <c r="E293">
        <v>17</v>
      </c>
    </row>
    <row r="294" spans="1:5" x14ac:dyDescent="0.3">
      <c r="A294" t="s">
        <v>8219</v>
      </c>
      <c r="B294">
        <v>269</v>
      </c>
      <c r="D294" t="s">
        <v>8221</v>
      </c>
      <c r="E294">
        <v>17</v>
      </c>
    </row>
    <row r="295" spans="1:5" x14ac:dyDescent="0.3">
      <c r="A295" t="s">
        <v>8219</v>
      </c>
      <c r="B295">
        <v>269</v>
      </c>
      <c r="D295" t="s">
        <v>8221</v>
      </c>
      <c r="E295">
        <v>17</v>
      </c>
    </row>
    <row r="296" spans="1:5" x14ac:dyDescent="0.3">
      <c r="A296" t="s">
        <v>8219</v>
      </c>
      <c r="B296">
        <v>267</v>
      </c>
      <c r="D296" t="s">
        <v>8221</v>
      </c>
      <c r="E296">
        <v>17</v>
      </c>
    </row>
    <row r="297" spans="1:5" x14ac:dyDescent="0.3">
      <c r="A297" t="s">
        <v>8219</v>
      </c>
      <c r="B297">
        <v>266</v>
      </c>
      <c r="D297" t="s">
        <v>8221</v>
      </c>
      <c r="E297">
        <v>17</v>
      </c>
    </row>
    <row r="298" spans="1:5" x14ac:dyDescent="0.3">
      <c r="A298" t="s">
        <v>8219</v>
      </c>
      <c r="B298">
        <v>266</v>
      </c>
      <c r="D298" t="s">
        <v>8221</v>
      </c>
      <c r="E298">
        <v>17</v>
      </c>
    </row>
    <row r="299" spans="1:5" x14ac:dyDescent="0.3">
      <c r="A299" t="s">
        <v>8219</v>
      </c>
      <c r="B299">
        <v>265</v>
      </c>
      <c r="D299" t="s">
        <v>8221</v>
      </c>
      <c r="E299">
        <v>17</v>
      </c>
    </row>
    <row r="300" spans="1:5" x14ac:dyDescent="0.3">
      <c r="A300" t="s">
        <v>8219</v>
      </c>
      <c r="B300">
        <v>265</v>
      </c>
      <c r="D300" t="s">
        <v>8221</v>
      </c>
      <c r="E300">
        <v>17</v>
      </c>
    </row>
    <row r="301" spans="1:5" x14ac:dyDescent="0.3">
      <c r="A301" t="s">
        <v>8219</v>
      </c>
      <c r="B301">
        <v>264</v>
      </c>
      <c r="D301" t="s">
        <v>8221</v>
      </c>
      <c r="E301">
        <v>16</v>
      </c>
    </row>
    <row r="302" spans="1:5" x14ac:dyDescent="0.3">
      <c r="A302" t="s">
        <v>8219</v>
      </c>
      <c r="B302">
        <v>263</v>
      </c>
      <c r="D302" t="s">
        <v>8221</v>
      </c>
      <c r="E302">
        <v>16</v>
      </c>
    </row>
    <row r="303" spans="1:5" x14ac:dyDescent="0.3">
      <c r="A303" t="s">
        <v>8219</v>
      </c>
      <c r="B303">
        <v>263</v>
      </c>
      <c r="D303" t="s">
        <v>8221</v>
      </c>
      <c r="E303">
        <v>16</v>
      </c>
    </row>
    <row r="304" spans="1:5" x14ac:dyDescent="0.3">
      <c r="A304" t="s">
        <v>8219</v>
      </c>
      <c r="B304">
        <v>263</v>
      </c>
      <c r="D304" t="s">
        <v>8221</v>
      </c>
      <c r="E304">
        <v>16</v>
      </c>
    </row>
    <row r="305" spans="1:5" x14ac:dyDescent="0.3">
      <c r="A305" t="s">
        <v>8219</v>
      </c>
      <c r="B305">
        <v>263</v>
      </c>
      <c r="D305" t="s">
        <v>8221</v>
      </c>
      <c r="E305">
        <v>16</v>
      </c>
    </row>
    <row r="306" spans="1:5" x14ac:dyDescent="0.3">
      <c r="A306" t="s">
        <v>8219</v>
      </c>
      <c r="B306">
        <v>263</v>
      </c>
      <c r="D306" t="s">
        <v>8221</v>
      </c>
      <c r="E306">
        <v>16</v>
      </c>
    </row>
    <row r="307" spans="1:5" x14ac:dyDescent="0.3">
      <c r="A307" t="s">
        <v>8219</v>
      </c>
      <c r="B307">
        <v>259</v>
      </c>
      <c r="D307" t="s">
        <v>8221</v>
      </c>
      <c r="E307">
        <v>16</v>
      </c>
    </row>
    <row r="308" spans="1:5" x14ac:dyDescent="0.3">
      <c r="A308" t="s">
        <v>8219</v>
      </c>
      <c r="B308">
        <v>255</v>
      </c>
      <c r="D308" t="s">
        <v>8221</v>
      </c>
      <c r="E308">
        <v>16</v>
      </c>
    </row>
    <row r="309" spans="1:5" x14ac:dyDescent="0.3">
      <c r="A309" t="s">
        <v>8219</v>
      </c>
      <c r="B309">
        <v>253</v>
      </c>
      <c r="D309" t="s">
        <v>8221</v>
      </c>
      <c r="E309">
        <v>16</v>
      </c>
    </row>
    <row r="310" spans="1:5" x14ac:dyDescent="0.3">
      <c r="A310" t="s">
        <v>8219</v>
      </c>
      <c r="B310">
        <v>253</v>
      </c>
      <c r="D310" t="s">
        <v>8221</v>
      </c>
      <c r="E310">
        <v>16</v>
      </c>
    </row>
    <row r="311" spans="1:5" x14ac:dyDescent="0.3">
      <c r="A311" t="s">
        <v>8219</v>
      </c>
      <c r="B311">
        <v>253</v>
      </c>
      <c r="D311" t="s">
        <v>8221</v>
      </c>
      <c r="E311">
        <v>16</v>
      </c>
    </row>
    <row r="312" spans="1:5" x14ac:dyDescent="0.3">
      <c r="A312" t="s">
        <v>8219</v>
      </c>
      <c r="B312">
        <v>251</v>
      </c>
      <c r="D312" t="s">
        <v>8221</v>
      </c>
      <c r="E312">
        <v>16</v>
      </c>
    </row>
    <row r="313" spans="1:5" x14ac:dyDescent="0.3">
      <c r="A313" t="s">
        <v>8219</v>
      </c>
      <c r="B313">
        <v>251</v>
      </c>
      <c r="D313" t="s">
        <v>8221</v>
      </c>
      <c r="E313">
        <v>16</v>
      </c>
    </row>
    <row r="314" spans="1:5" x14ac:dyDescent="0.3">
      <c r="A314" t="s">
        <v>8219</v>
      </c>
      <c r="B314">
        <v>251</v>
      </c>
      <c r="D314" t="s">
        <v>8221</v>
      </c>
      <c r="E314">
        <v>16</v>
      </c>
    </row>
    <row r="315" spans="1:5" x14ac:dyDescent="0.3">
      <c r="A315" t="s">
        <v>8219</v>
      </c>
      <c r="B315">
        <v>249</v>
      </c>
      <c r="D315" t="s">
        <v>8221</v>
      </c>
      <c r="E315">
        <v>16</v>
      </c>
    </row>
    <row r="316" spans="1:5" x14ac:dyDescent="0.3">
      <c r="A316" t="s">
        <v>8219</v>
      </c>
      <c r="B316">
        <v>249</v>
      </c>
      <c r="D316" t="s">
        <v>8221</v>
      </c>
      <c r="E316">
        <v>16</v>
      </c>
    </row>
    <row r="317" spans="1:5" x14ac:dyDescent="0.3">
      <c r="A317" t="s">
        <v>8219</v>
      </c>
      <c r="B317">
        <v>248</v>
      </c>
      <c r="D317" t="s">
        <v>8221</v>
      </c>
      <c r="E317">
        <v>15</v>
      </c>
    </row>
    <row r="318" spans="1:5" x14ac:dyDescent="0.3">
      <c r="A318" t="s">
        <v>8219</v>
      </c>
      <c r="B318">
        <v>246</v>
      </c>
      <c r="D318" t="s">
        <v>8221</v>
      </c>
      <c r="E318">
        <v>15</v>
      </c>
    </row>
    <row r="319" spans="1:5" x14ac:dyDescent="0.3">
      <c r="A319" t="s">
        <v>8219</v>
      </c>
      <c r="B319">
        <v>246</v>
      </c>
      <c r="D319" t="s">
        <v>8221</v>
      </c>
      <c r="E319">
        <v>15</v>
      </c>
    </row>
    <row r="320" spans="1:5" x14ac:dyDescent="0.3">
      <c r="A320" t="s">
        <v>8219</v>
      </c>
      <c r="B320">
        <v>244</v>
      </c>
      <c r="D320" t="s">
        <v>8221</v>
      </c>
      <c r="E320">
        <v>15</v>
      </c>
    </row>
    <row r="321" spans="1:5" x14ac:dyDescent="0.3">
      <c r="A321" t="s">
        <v>8219</v>
      </c>
      <c r="B321">
        <v>244</v>
      </c>
      <c r="D321" t="s">
        <v>8221</v>
      </c>
      <c r="E321">
        <v>15</v>
      </c>
    </row>
    <row r="322" spans="1:5" x14ac:dyDescent="0.3">
      <c r="A322" t="s">
        <v>8219</v>
      </c>
      <c r="B322">
        <v>242</v>
      </c>
      <c r="D322" t="s">
        <v>8221</v>
      </c>
      <c r="E322">
        <v>15</v>
      </c>
    </row>
    <row r="323" spans="1:5" x14ac:dyDescent="0.3">
      <c r="A323" t="s">
        <v>8219</v>
      </c>
      <c r="B323">
        <v>241</v>
      </c>
      <c r="D323" t="s">
        <v>8221</v>
      </c>
      <c r="E323">
        <v>15</v>
      </c>
    </row>
    <row r="324" spans="1:5" x14ac:dyDescent="0.3">
      <c r="A324" t="s">
        <v>8219</v>
      </c>
      <c r="B324">
        <v>241</v>
      </c>
      <c r="D324" t="s">
        <v>8221</v>
      </c>
      <c r="E324">
        <v>15</v>
      </c>
    </row>
    <row r="325" spans="1:5" x14ac:dyDescent="0.3">
      <c r="A325" t="s">
        <v>8219</v>
      </c>
      <c r="B325">
        <v>241</v>
      </c>
      <c r="D325" t="s">
        <v>8221</v>
      </c>
      <c r="E325">
        <v>15</v>
      </c>
    </row>
    <row r="326" spans="1:5" x14ac:dyDescent="0.3">
      <c r="A326" t="s">
        <v>8219</v>
      </c>
      <c r="B326">
        <v>240</v>
      </c>
      <c r="D326" t="s">
        <v>8221</v>
      </c>
      <c r="E326">
        <v>15</v>
      </c>
    </row>
    <row r="327" spans="1:5" x14ac:dyDescent="0.3">
      <c r="A327" t="s">
        <v>8219</v>
      </c>
      <c r="B327">
        <v>238</v>
      </c>
      <c r="D327" t="s">
        <v>8221</v>
      </c>
      <c r="E327">
        <v>15</v>
      </c>
    </row>
    <row r="328" spans="1:5" x14ac:dyDescent="0.3">
      <c r="A328" t="s">
        <v>8219</v>
      </c>
      <c r="B328">
        <v>238</v>
      </c>
      <c r="D328" t="s">
        <v>8221</v>
      </c>
      <c r="E328">
        <v>15</v>
      </c>
    </row>
    <row r="329" spans="1:5" x14ac:dyDescent="0.3">
      <c r="A329" t="s">
        <v>8219</v>
      </c>
      <c r="B329">
        <v>238</v>
      </c>
      <c r="D329" t="s">
        <v>8221</v>
      </c>
      <c r="E329">
        <v>15</v>
      </c>
    </row>
    <row r="330" spans="1:5" x14ac:dyDescent="0.3">
      <c r="A330" t="s">
        <v>8219</v>
      </c>
      <c r="B330">
        <v>238</v>
      </c>
      <c r="D330" t="s">
        <v>8221</v>
      </c>
      <c r="E330">
        <v>14</v>
      </c>
    </row>
    <row r="331" spans="1:5" x14ac:dyDescent="0.3">
      <c r="A331" t="s">
        <v>8219</v>
      </c>
      <c r="B331">
        <v>237</v>
      </c>
      <c r="D331" t="s">
        <v>8221</v>
      </c>
      <c r="E331">
        <v>14</v>
      </c>
    </row>
    <row r="332" spans="1:5" x14ac:dyDescent="0.3">
      <c r="A332" t="s">
        <v>8219</v>
      </c>
      <c r="B332">
        <v>237</v>
      </c>
      <c r="D332" t="s">
        <v>8221</v>
      </c>
      <c r="E332">
        <v>14</v>
      </c>
    </row>
    <row r="333" spans="1:5" x14ac:dyDescent="0.3">
      <c r="A333" t="s">
        <v>8219</v>
      </c>
      <c r="B333">
        <v>237</v>
      </c>
      <c r="D333" t="s">
        <v>8221</v>
      </c>
      <c r="E333">
        <v>14</v>
      </c>
    </row>
    <row r="334" spans="1:5" x14ac:dyDescent="0.3">
      <c r="A334" t="s">
        <v>8219</v>
      </c>
      <c r="B334">
        <v>236</v>
      </c>
      <c r="D334" t="s">
        <v>8221</v>
      </c>
      <c r="E334">
        <v>14</v>
      </c>
    </row>
    <row r="335" spans="1:5" x14ac:dyDescent="0.3">
      <c r="A335" t="s">
        <v>8219</v>
      </c>
      <c r="B335">
        <v>236</v>
      </c>
      <c r="D335" t="s">
        <v>8221</v>
      </c>
      <c r="E335">
        <v>14</v>
      </c>
    </row>
    <row r="336" spans="1:5" x14ac:dyDescent="0.3">
      <c r="A336" t="s">
        <v>8219</v>
      </c>
      <c r="B336">
        <v>236</v>
      </c>
      <c r="D336" t="s">
        <v>8221</v>
      </c>
      <c r="E336">
        <v>14</v>
      </c>
    </row>
    <row r="337" spans="1:5" x14ac:dyDescent="0.3">
      <c r="A337" t="s">
        <v>8219</v>
      </c>
      <c r="B337">
        <v>235</v>
      </c>
      <c r="D337" t="s">
        <v>8221</v>
      </c>
      <c r="E337">
        <v>14</v>
      </c>
    </row>
    <row r="338" spans="1:5" x14ac:dyDescent="0.3">
      <c r="A338" t="s">
        <v>8219</v>
      </c>
      <c r="B338">
        <v>235</v>
      </c>
      <c r="D338" t="s">
        <v>8221</v>
      </c>
      <c r="E338">
        <v>14</v>
      </c>
    </row>
    <row r="339" spans="1:5" x14ac:dyDescent="0.3">
      <c r="A339" t="s">
        <v>8219</v>
      </c>
      <c r="B339">
        <v>234</v>
      </c>
      <c r="D339" t="s">
        <v>8221</v>
      </c>
      <c r="E339">
        <v>14</v>
      </c>
    </row>
    <row r="340" spans="1:5" x14ac:dyDescent="0.3">
      <c r="A340" t="s">
        <v>8219</v>
      </c>
      <c r="B340">
        <v>234</v>
      </c>
      <c r="D340" t="s">
        <v>8221</v>
      </c>
      <c r="E340">
        <v>14</v>
      </c>
    </row>
    <row r="341" spans="1:5" x14ac:dyDescent="0.3">
      <c r="A341" t="s">
        <v>8219</v>
      </c>
      <c r="B341">
        <v>232</v>
      </c>
      <c r="D341" t="s">
        <v>8221</v>
      </c>
      <c r="E341">
        <v>14</v>
      </c>
    </row>
    <row r="342" spans="1:5" x14ac:dyDescent="0.3">
      <c r="A342" t="s">
        <v>8219</v>
      </c>
      <c r="B342">
        <v>229</v>
      </c>
      <c r="D342" t="s">
        <v>8221</v>
      </c>
      <c r="E342">
        <v>14</v>
      </c>
    </row>
    <row r="343" spans="1:5" x14ac:dyDescent="0.3">
      <c r="A343" t="s">
        <v>8219</v>
      </c>
      <c r="B343">
        <v>229</v>
      </c>
      <c r="D343" t="s">
        <v>8221</v>
      </c>
      <c r="E343">
        <v>14</v>
      </c>
    </row>
    <row r="344" spans="1:5" x14ac:dyDescent="0.3">
      <c r="A344" t="s">
        <v>8219</v>
      </c>
      <c r="B344">
        <v>227</v>
      </c>
      <c r="D344" t="s">
        <v>8221</v>
      </c>
      <c r="E344">
        <v>14</v>
      </c>
    </row>
    <row r="345" spans="1:5" x14ac:dyDescent="0.3">
      <c r="A345" t="s">
        <v>8219</v>
      </c>
      <c r="B345">
        <v>226</v>
      </c>
      <c r="D345" t="s">
        <v>8221</v>
      </c>
      <c r="E345">
        <v>14</v>
      </c>
    </row>
    <row r="346" spans="1:5" x14ac:dyDescent="0.3">
      <c r="A346" t="s">
        <v>8219</v>
      </c>
      <c r="B346">
        <v>226</v>
      </c>
      <c r="D346" t="s">
        <v>8221</v>
      </c>
      <c r="E346">
        <v>14</v>
      </c>
    </row>
    <row r="347" spans="1:5" x14ac:dyDescent="0.3">
      <c r="A347" t="s">
        <v>8219</v>
      </c>
      <c r="B347">
        <v>226</v>
      </c>
      <c r="D347" t="s">
        <v>8221</v>
      </c>
      <c r="E347">
        <v>14</v>
      </c>
    </row>
    <row r="348" spans="1:5" x14ac:dyDescent="0.3">
      <c r="A348" t="s">
        <v>8219</v>
      </c>
      <c r="B348">
        <v>224</v>
      </c>
      <c r="D348" t="s">
        <v>8221</v>
      </c>
      <c r="E348">
        <v>14</v>
      </c>
    </row>
    <row r="349" spans="1:5" x14ac:dyDescent="0.3">
      <c r="A349" t="s">
        <v>8219</v>
      </c>
      <c r="B349">
        <v>223</v>
      </c>
      <c r="D349" t="s">
        <v>8221</v>
      </c>
      <c r="E349">
        <v>14</v>
      </c>
    </row>
    <row r="350" spans="1:5" x14ac:dyDescent="0.3">
      <c r="A350" t="s">
        <v>8219</v>
      </c>
      <c r="B350">
        <v>222</v>
      </c>
      <c r="D350" t="s">
        <v>8221</v>
      </c>
      <c r="E350">
        <v>14</v>
      </c>
    </row>
    <row r="351" spans="1:5" x14ac:dyDescent="0.3">
      <c r="A351" t="s">
        <v>8219</v>
      </c>
      <c r="B351">
        <v>222</v>
      </c>
      <c r="D351" t="s">
        <v>8221</v>
      </c>
      <c r="E351">
        <v>13</v>
      </c>
    </row>
    <row r="352" spans="1:5" x14ac:dyDescent="0.3">
      <c r="A352" t="s">
        <v>8219</v>
      </c>
      <c r="B352">
        <v>221</v>
      </c>
      <c r="D352" t="s">
        <v>8221</v>
      </c>
      <c r="E352">
        <v>13</v>
      </c>
    </row>
    <row r="353" spans="1:5" x14ac:dyDescent="0.3">
      <c r="A353" t="s">
        <v>8219</v>
      </c>
      <c r="B353">
        <v>221</v>
      </c>
      <c r="D353" t="s">
        <v>8221</v>
      </c>
      <c r="E353">
        <v>13</v>
      </c>
    </row>
    <row r="354" spans="1:5" x14ac:dyDescent="0.3">
      <c r="A354" t="s">
        <v>8219</v>
      </c>
      <c r="B354">
        <v>221</v>
      </c>
      <c r="D354" t="s">
        <v>8221</v>
      </c>
      <c r="E354">
        <v>13</v>
      </c>
    </row>
    <row r="355" spans="1:5" x14ac:dyDescent="0.3">
      <c r="A355" t="s">
        <v>8219</v>
      </c>
      <c r="B355">
        <v>220</v>
      </c>
      <c r="D355" t="s">
        <v>8221</v>
      </c>
      <c r="E355">
        <v>13</v>
      </c>
    </row>
    <row r="356" spans="1:5" x14ac:dyDescent="0.3">
      <c r="A356" t="s">
        <v>8219</v>
      </c>
      <c r="B356">
        <v>218</v>
      </c>
      <c r="D356" t="s">
        <v>8221</v>
      </c>
      <c r="E356">
        <v>13</v>
      </c>
    </row>
    <row r="357" spans="1:5" x14ac:dyDescent="0.3">
      <c r="A357" t="s">
        <v>8219</v>
      </c>
      <c r="B357">
        <v>218</v>
      </c>
      <c r="D357" t="s">
        <v>8221</v>
      </c>
      <c r="E357">
        <v>13</v>
      </c>
    </row>
    <row r="358" spans="1:5" x14ac:dyDescent="0.3">
      <c r="A358" t="s">
        <v>8219</v>
      </c>
      <c r="B358">
        <v>217</v>
      </c>
      <c r="D358" t="s">
        <v>8221</v>
      </c>
      <c r="E358">
        <v>13</v>
      </c>
    </row>
    <row r="359" spans="1:5" x14ac:dyDescent="0.3">
      <c r="A359" t="s">
        <v>8219</v>
      </c>
      <c r="B359">
        <v>217</v>
      </c>
      <c r="D359" t="s">
        <v>8221</v>
      </c>
      <c r="E359">
        <v>13</v>
      </c>
    </row>
    <row r="360" spans="1:5" x14ac:dyDescent="0.3">
      <c r="A360" t="s">
        <v>8219</v>
      </c>
      <c r="B360">
        <v>216</v>
      </c>
      <c r="D360" t="s">
        <v>8221</v>
      </c>
      <c r="E360">
        <v>13</v>
      </c>
    </row>
    <row r="361" spans="1:5" x14ac:dyDescent="0.3">
      <c r="A361" t="s">
        <v>8219</v>
      </c>
      <c r="B361">
        <v>215</v>
      </c>
      <c r="D361" t="s">
        <v>8221</v>
      </c>
      <c r="E361">
        <v>13</v>
      </c>
    </row>
    <row r="362" spans="1:5" x14ac:dyDescent="0.3">
      <c r="A362" t="s">
        <v>8219</v>
      </c>
      <c r="B362">
        <v>213</v>
      </c>
      <c r="D362" t="s">
        <v>8221</v>
      </c>
      <c r="E362">
        <v>13</v>
      </c>
    </row>
    <row r="363" spans="1:5" x14ac:dyDescent="0.3">
      <c r="A363" t="s">
        <v>8219</v>
      </c>
      <c r="B363">
        <v>213</v>
      </c>
      <c r="D363" t="s">
        <v>8221</v>
      </c>
      <c r="E363">
        <v>13</v>
      </c>
    </row>
    <row r="364" spans="1:5" x14ac:dyDescent="0.3">
      <c r="A364" t="s">
        <v>8219</v>
      </c>
      <c r="B364">
        <v>211</v>
      </c>
      <c r="D364" t="s">
        <v>8221</v>
      </c>
      <c r="E364">
        <v>13</v>
      </c>
    </row>
    <row r="365" spans="1:5" x14ac:dyDescent="0.3">
      <c r="A365" t="s">
        <v>8219</v>
      </c>
      <c r="B365">
        <v>211</v>
      </c>
      <c r="D365" t="s">
        <v>8221</v>
      </c>
      <c r="E365">
        <v>13</v>
      </c>
    </row>
    <row r="366" spans="1:5" x14ac:dyDescent="0.3">
      <c r="A366" t="s">
        <v>8219</v>
      </c>
      <c r="B366">
        <v>211</v>
      </c>
      <c r="D366" t="s">
        <v>8221</v>
      </c>
      <c r="E366">
        <v>13</v>
      </c>
    </row>
    <row r="367" spans="1:5" x14ac:dyDescent="0.3">
      <c r="A367" t="s">
        <v>8219</v>
      </c>
      <c r="B367">
        <v>210</v>
      </c>
      <c r="D367" t="s">
        <v>8221</v>
      </c>
      <c r="E367">
        <v>13</v>
      </c>
    </row>
    <row r="368" spans="1:5" x14ac:dyDescent="0.3">
      <c r="A368" t="s">
        <v>8219</v>
      </c>
      <c r="B368">
        <v>209</v>
      </c>
      <c r="D368" t="s">
        <v>8221</v>
      </c>
      <c r="E368">
        <v>13</v>
      </c>
    </row>
    <row r="369" spans="1:5" x14ac:dyDescent="0.3">
      <c r="A369" t="s">
        <v>8219</v>
      </c>
      <c r="B369">
        <v>208</v>
      </c>
      <c r="D369" t="s">
        <v>8221</v>
      </c>
      <c r="E369">
        <v>13</v>
      </c>
    </row>
    <row r="370" spans="1:5" x14ac:dyDescent="0.3">
      <c r="A370" t="s">
        <v>8219</v>
      </c>
      <c r="B370">
        <v>207</v>
      </c>
      <c r="D370" t="s">
        <v>8221</v>
      </c>
      <c r="E370">
        <v>13</v>
      </c>
    </row>
    <row r="371" spans="1:5" x14ac:dyDescent="0.3">
      <c r="A371" t="s">
        <v>8219</v>
      </c>
      <c r="B371">
        <v>207</v>
      </c>
      <c r="D371" t="s">
        <v>8221</v>
      </c>
      <c r="E371">
        <v>13</v>
      </c>
    </row>
    <row r="372" spans="1:5" x14ac:dyDescent="0.3">
      <c r="A372" t="s">
        <v>8219</v>
      </c>
      <c r="B372">
        <v>206</v>
      </c>
      <c r="D372" t="s">
        <v>8221</v>
      </c>
      <c r="E372">
        <v>13</v>
      </c>
    </row>
    <row r="373" spans="1:5" x14ac:dyDescent="0.3">
      <c r="A373" t="s">
        <v>8219</v>
      </c>
      <c r="B373">
        <v>206</v>
      </c>
      <c r="D373" t="s">
        <v>8221</v>
      </c>
      <c r="E373">
        <v>12</v>
      </c>
    </row>
    <row r="374" spans="1:5" x14ac:dyDescent="0.3">
      <c r="A374" t="s">
        <v>8219</v>
      </c>
      <c r="B374">
        <v>206</v>
      </c>
      <c r="D374" t="s">
        <v>8221</v>
      </c>
      <c r="E374">
        <v>12</v>
      </c>
    </row>
    <row r="375" spans="1:5" x14ac:dyDescent="0.3">
      <c r="A375" t="s">
        <v>8219</v>
      </c>
      <c r="B375">
        <v>206</v>
      </c>
      <c r="D375" t="s">
        <v>8221</v>
      </c>
      <c r="E375">
        <v>12</v>
      </c>
    </row>
    <row r="376" spans="1:5" x14ac:dyDescent="0.3">
      <c r="A376" t="s">
        <v>8219</v>
      </c>
      <c r="B376">
        <v>206</v>
      </c>
      <c r="D376" t="s">
        <v>8221</v>
      </c>
      <c r="E376">
        <v>12</v>
      </c>
    </row>
    <row r="377" spans="1:5" x14ac:dyDescent="0.3">
      <c r="A377" t="s">
        <v>8219</v>
      </c>
      <c r="B377">
        <v>205</v>
      </c>
      <c r="D377" t="s">
        <v>8221</v>
      </c>
      <c r="E377">
        <v>12</v>
      </c>
    </row>
    <row r="378" spans="1:5" x14ac:dyDescent="0.3">
      <c r="A378" t="s">
        <v>8219</v>
      </c>
      <c r="B378">
        <v>205</v>
      </c>
      <c r="D378" t="s">
        <v>8221</v>
      </c>
      <c r="E378">
        <v>12</v>
      </c>
    </row>
    <row r="379" spans="1:5" x14ac:dyDescent="0.3">
      <c r="A379" t="s">
        <v>8219</v>
      </c>
      <c r="B379">
        <v>205</v>
      </c>
      <c r="D379" t="s">
        <v>8221</v>
      </c>
      <c r="E379">
        <v>12</v>
      </c>
    </row>
    <row r="380" spans="1:5" x14ac:dyDescent="0.3">
      <c r="A380" t="s">
        <v>8219</v>
      </c>
      <c r="B380">
        <v>205</v>
      </c>
      <c r="D380" t="s">
        <v>8221</v>
      </c>
      <c r="E380">
        <v>12</v>
      </c>
    </row>
    <row r="381" spans="1:5" x14ac:dyDescent="0.3">
      <c r="A381" t="s">
        <v>8219</v>
      </c>
      <c r="B381">
        <v>204</v>
      </c>
      <c r="D381" t="s">
        <v>8221</v>
      </c>
      <c r="E381">
        <v>12</v>
      </c>
    </row>
    <row r="382" spans="1:5" x14ac:dyDescent="0.3">
      <c r="A382" t="s">
        <v>8219</v>
      </c>
      <c r="B382">
        <v>204</v>
      </c>
      <c r="D382" t="s">
        <v>8221</v>
      </c>
      <c r="E382">
        <v>12</v>
      </c>
    </row>
    <row r="383" spans="1:5" x14ac:dyDescent="0.3">
      <c r="A383" t="s">
        <v>8219</v>
      </c>
      <c r="B383">
        <v>203</v>
      </c>
      <c r="D383" t="s">
        <v>8221</v>
      </c>
      <c r="E383">
        <v>12</v>
      </c>
    </row>
    <row r="384" spans="1:5" x14ac:dyDescent="0.3">
      <c r="A384" t="s">
        <v>8219</v>
      </c>
      <c r="B384">
        <v>202</v>
      </c>
      <c r="D384" t="s">
        <v>8221</v>
      </c>
      <c r="E384">
        <v>12</v>
      </c>
    </row>
    <row r="385" spans="1:5" x14ac:dyDescent="0.3">
      <c r="A385" t="s">
        <v>8219</v>
      </c>
      <c r="B385">
        <v>202</v>
      </c>
      <c r="D385" t="s">
        <v>8221</v>
      </c>
      <c r="E385">
        <v>12</v>
      </c>
    </row>
    <row r="386" spans="1:5" x14ac:dyDescent="0.3">
      <c r="A386" t="s">
        <v>8219</v>
      </c>
      <c r="B386">
        <v>202</v>
      </c>
      <c r="D386" t="s">
        <v>8221</v>
      </c>
      <c r="E386">
        <v>12</v>
      </c>
    </row>
    <row r="387" spans="1:5" x14ac:dyDescent="0.3">
      <c r="A387" t="s">
        <v>8219</v>
      </c>
      <c r="B387">
        <v>202</v>
      </c>
      <c r="D387" t="s">
        <v>8221</v>
      </c>
      <c r="E387">
        <v>12</v>
      </c>
    </row>
    <row r="388" spans="1:5" x14ac:dyDescent="0.3">
      <c r="A388" t="s">
        <v>8219</v>
      </c>
      <c r="B388">
        <v>200</v>
      </c>
      <c r="D388" t="s">
        <v>8221</v>
      </c>
      <c r="E388">
        <v>12</v>
      </c>
    </row>
    <row r="389" spans="1:5" x14ac:dyDescent="0.3">
      <c r="A389" t="s">
        <v>8219</v>
      </c>
      <c r="B389">
        <v>200</v>
      </c>
      <c r="D389" t="s">
        <v>8221</v>
      </c>
      <c r="E389">
        <v>12</v>
      </c>
    </row>
    <row r="390" spans="1:5" x14ac:dyDescent="0.3">
      <c r="A390" t="s">
        <v>8219</v>
      </c>
      <c r="B390">
        <v>199</v>
      </c>
      <c r="D390" t="s">
        <v>8221</v>
      </c>
      <c r="E390">
        <v>12</v>
      </c>
    </row>
    <row r="391" spans="1:5" x14ac:dyDescent="0.3">
      <c r="A391" t="s">
        <v>8219</v>
      </c>
      <c r="B391">
        <v>199</v>
      </c>
      <c r="D391" t="s">
        <v>8221</v>
      </c>
      <c r="E391">
        <v>12</v>
      </c>
    </row>
    <row r="392" spans="1:5" x14ac:dyDescent="0.3">
      <c r="A392" t="s">
        <v>8219</v>
      </c>
      <c r="B392">
        <v>199</v>
      </c>
      <c r="D392" t="s">
        <v>8221</v>
      </c>
      <c r="E392">
        <v>12</v>
      </c>
    </row>
    <row r="393" spans="1:5" x14ac:dyDescent="0.3">
      <c r="A393" t="s">
        <v>8219</v>
      </c>
      <c r="B393">
        <v>197</v>
      </c>
      <c r="D393" t="s">
        <v>8221</v>
      </c>
      <c r="E393">
        <v>12</v>
      </c>
    </row>
    <row r="394" spans="1:5" x14ac:dyDescent="0.3">
      <c r="A394" t="s">
        <v>8219</v>
      </c>
      <c r="B394">
        <v>197</v>
      </c>
      <c r="D394" t="s">
        <v>8221</v>
      </c>
      <c r="E394">
        <v>12</v>
      </c>
    </row>
    <row r="395" spans="1:5" x14ac:dyDescent="0.3">
      <c r="A395" t="s">
        <v>8219</v>
      </c>
      <c r="B395">
        <v>196</v>
      </c>
      <c r="D395" t="s">
        <v>8221</v>
      </c>
      <c r="E395">
        <v>12</v>
      </c>
    </row>
    <row r="396" spans="1:5" x14ac:dyDescent="0.3">
      <c r="A396" t="s">
        <v>8219</v>
      </c>
      <c r="B396">
        <v>196</v>
      </c>
      <c r="D396" t="s">
        <v>8221</v>
      </c>
      <c r="E396">
        <v>12</v>
      </c>
    </row>
    <row r="397" spans="1:5" x14ac:dyDescent="0.3">
      <c r="A397" t="s">
        <v>8219</v>
      </c>
      <c r="B397">
        <v>196</v>
      </c>
      <c r="D397" t="s">
        <v>8221</v>
      </c>
      <c r="E397">
        <v>12</v>
      </c>
    </row>
    <row r="398" spans="1:5" x14ac:dyDescent="0.3">
      <c r="A398" t="s">
        <v>8219</v>
      </c>
      <c r="B398">
        <v>194</v>
      </c>
      <c r="D398" t="s">
        <v>8221</v>
      </c>
      <c r="E398">
        <v>12</v>
      </c>
    </row>
    <row r="399" spans="1:5" x14ac:dyDescent="0.3">
      <c r="A399" t="s">
        <v>8219</v>
      </c>
      <c r="B399">
        <v>194</v>
      </c>
      <c r="D399" t="s">
        <v>8221</v>
      </c>
      <c r="E399">
        <v>12</v>
      </c>
    </row>
    <row r="400" spans="1:5" x14ac:dyDescent="0.3">
      <c r="A400" t="s">
        <v>8219</v>
      </c>
      <c r="B400">
        <v>193</v>
      </c>
      <c r="D400" t="s">
        <v>8221</v>
      </c>
      <c r="E400">
        <v>12</v>
      </c>
    </row>
    <row r="401" spans="1:5" x14ac:dyDescent="0.3">
      <c r="A401" t="s">
        <v>8219</v>
      </c>
      <c r="B401">
        <v>193</v>
      </c>
      <c r="D401" t="s">
        <v>8221</v>
      </c>
      <c r="E401">
        <v>12</v>
      </c>
    </row>
    <row r="402" spans="1:5" x14ac:dyDescent="0.3">
      <c r="A402" t="s">
        <v>8219</v>
      </c>
      <c r="B402">
        <v>193</v>
      </c>
      <c r="D402" t="s">
        <v>8221</v>
      </c>
      <c r="E402">
        <v>12</v>
      </c>
    </row>
    <row r="403" spans="1:5" x14ac:dyDescent="0.3">
      <c r="A403" t="s">
        <v>8219</v>
      </c>
      <c r="B403">
        <v>191</v>
      </c>
      <c r="D403" t="s">
        <v>8221</v>
      </c>
      <c r="E403">
        <v>12</v>
      </c>
    </row>
    <row r="404" spans="1:5" x14ac:dyDescent="0.3">
      <c r="A404" t="s">
        <v>8219</v>
      </c>
      <c r="B404">
        <v>191</v>
      </c>
      <c r="D404" t="s">
        <v>8221</v>
      </c>
      <c r="E404">
        <v>11</v>
      </c>
    </row>
    <row r="405" spans="1:5" x14ac:dyDescent="0.3">
      <c r="A405" t="s">
        <v>8219</v>
      </c>
      <c r="B405">
        <v>191</v>
      </c>
      <c r="D405" t="s">
        <v>8221</v>
      </c>
      <c r="E405">
        <v>11</v>
      </c>
    </row>
    <row r="406" spans="1:5" x14ac:dyDescent="0.3">
      <c r="A406" t="s">
        <v>8219</v>
      </c>
      <c r="B406">
        <v>191</v>
      </c>
      <c r="D406" t="s">
        <v>8221</v>
      </c>
      <c r="E406">
        <v>11</v>
      </c>
    </row>
    <row r="407" spans="1:5" x14ac:dyDescent="0.3">
      <c r="A407" t="s">
        <v>8219</v>
      </c>
      <c r="B407">
        <v>191</v>
      </c>
      <c r="D407" t="s">
        <v>8221</v>
      </c>
      <c r="E407">
        <v>11</v>
      </c>
    </row>
    <row r="408" spans="1:5" x14ac:dyDescent="0.3">
      <c r="A408" t="s">
        <v>8219</v>
      </c>
      <c r="B408">
        <v>190</v>
      </c>
      <c r="D408" t="s">
        <v>8221</v>
      </c>
      <c r="E408">
        <v>11</v>
      </c>
    </row>
    <row r="409" spans="1:5" x14ac:dyDescent="0.3">
      <c r="A409" t="s">
        <v>8219</v>
      </c>
      <c r="B409">
        <v>190</v>
      </c>
      <c r="D409" t="s">
        <v>8221</v>
      </c>
      <c r="E409">
        <v>11</v>
      </c>
    </row>
    <row r="410" spans="1:5" x14ac:dyDescent="0.3">
      <c r="A410" t="s">
        <v>8219</v>
      </c>
      <c r="B410">
        <v>189</v>
      </c>
      <c r="D410" t="s">
        <v>8221</v>
      </c>
      <c r="E410">
        <v>11</v>
      </c>
    </row>
    <row r="411" spans="1:5" x14ac:dyDescent="0.3">
      <c r="A411" t="s">
        <v>8219</v>
      </c>
      <c r="B411">
        <v>189</v>
      </c>
      <c r="D411" t="s">
        <v>8221</v>
      </c>
      <c r="E411">
        <v>11</v>
      </c>
    </row>
    <row r="412" spans="1:5" x14ac:dyDescent="0.3">
      <c r="A412" t="s">
        <v>8219</v>
      </c>
      <c r="B412">
        <v>188</v>
      </c>
      <c r="D412" t="s">
        <v>8221</v>
      </c>
      <c r="E412">
        <v>11</v>
      </c>
    </row>
    <row r="413" spans="1:5" x14ac:dyDescent="0.3">
      <c r="A413" t="s">
        <v>8219</v>
      </c>
      <c r="B413">
        <v>188</v>
      </c>
      <c r="D413" t="s">
        <v>8221</v>
      </c>
      <c r="E413">
        <v>11</v>
      </c>
    </row>
    <row r="414" spans="1:5" x14ac:dyDescent="0.3">
      <c r="A414" t="s">
        <v>8219</v>
      </c>
      <c r="B414">
        <v>188</v>
      </c>
      <c r="D414" t="s">
        <v>8221</v>
      </c>
      <c r="E414">
        <v>11</v>
      </c>
    </row>
    <row r="415" spans="1:5" x14ac:dyDescent="0.3">
      <c r="A415" t="s">
        <v>8219</v>
      </c>
      <c r="B415">
        <v>187</v>
      </c>
      <c r="D415" t="s">
        <v>8221</v>
      </c>
      <c r="E415">
        <v>11</v>
      </c>
    </row>
    <row r="416" spans="1:5" x14ac:dyDescent="0.3">
      <c r="A416" t="s">
        <v>8219</v>
      </c>
      <c r="B416">
        <v>186</v>
      </c>
      <c r="D416" t="s">
        <v>8221</v>
      </c>
      <c r="E416">
        <v>11</v>
      </c>
    </row>
    <row r="417" spans="1:5" x14ac:dyDescent="0.3">
      <c r="A417" t="s">
        <v>8219</v>
      </c>
      <c r="B417">
        <v>186</v>
      </c>
      <c r="D417" t="s">
        <v>8221</v>
      </c>
      <c r="E417">
        <v>11</v>
      </c>
    </row>
    <row r="418" spans="1:5" x14ac:dyDescent="0.3">
      <c r="A418" t="s">
        <v>8219</v>
      </c>
      <c r="B418">
        <v>186</v>
      </c>
      <c r="D418" t="s">
        <v>8221</v>
      </c>
      <c r="E418">
        <v>11</v>
      </c>
    </row>
    <row r="419" spans="1:5" x14ac:dyDescent="0.3">
      <c r="A419" t="s">
        <v>8219</v>
      </c>
      <c r="B419">
        <v>185</v>
      </c>
      <c r="D419" t="s">
        <v>8221</v>
      </c>
      <c r="E419">
        <v>11</v>
      </c>
    </row>
    <row r="420" spans="1:5" x14ac:dyDescent="0.3">
      <c r="A420" t="s">
        <v>8219</v>
      </c>
      <c r="B420">
        <v>185</v>
      </c>
      <c r="D420" t="s">
        <v>8221</v>
      </c>
      <c r="E420">
        <v>11</v>
      </c>
    </row>
    <row r="421" spans="1:5" x14ac:dyDescent="0.3">
      <c r="A421" t="s">
        <v>8219</v>
      </c>
      <c r="B421">
        <v>184</v>
      </c>
      <c r="D421" t="s">
        <v>8221</v>
      </c>
      <c r="E421">
        <v>11</v>
      </c>
    </row>
    <row r="422" spans="1:5" x14ac:dyDescent="0.3">
      <c r="A422" t="s">
        <v>8219</v>
      </c>
      <c r="B422">
        <v>184</v>
      </c>
      <c r="D422" t="s">
        <v>8221</v>
      </c>
      <c r="E422">
        <v>11</v>
      </c>
    </row>
    <row r="423" spans="1:5" x14ac:dyDescent="0.3">
      <c r="A423" t="s">
        <v>8219</v>
      </c>
      <c r="B423">
        <v>184</v>
      </c>
      <c r="D423" t="s">
        <v>8221</v>
      </c>
      <c r="E423">
        <v>11</v>
      </c>
    </row>
    <row r="424" spans="1:5" x14ac:dyDescent="0.3">
      <c r="A424" t="s">
        <v>8219</v>
      </c>
      <c r="B424">
        <v>184</v>
      </c>
      <c r="D424" t="s">
        <v>8221</v>
      </c>
      <c r="E424">
        <v>10</v>
      </c>
    </row>
    <row r="425" spans="1:5" x14ac:dyDescent="0.3">
      <c r="A425" t="s">
        <v>8219</v>
      </c>
      <c r="B425">
        <v>183</v>
      </c>
      <c r="D425" t="s">
        <v>8221</v>
      </c>
      <c r="E425">
        <v>10</v>
      </c>
    </row>
    <row r="426" spans="1:5" x14ac:dyDescent="0.3">
      <c r="A426" t="s">
        <v>8219</v>
      </c>
      <c r="B426">
        <v>183</v>
      </c>
      <c r="D426" t="s">
        <v>8221</v>
      </c>
      <c r="E426">
        <v>10</v>
      </c>
    </row>
    <row r="427" spans="1:5" x14ac:dyDescent="0.3">
      <c r="A427" t="s">
        <v>8219</v>
      </c>
      <c r="B427">
        <v>183</v>
      </c>
      <c r="D427" t="s">
        <v>8221</v>
      </c>
      <c r="E427">
        <v>10</v>
      </c>
    </row>
    <row r="428" spans="1:5" x14ac:dyDescent="0.3">
      <c r="A428" t="s">
        <v>8219</v>
      </c>
      <c r="B428">
        <v>183</v>
      </c>
      <c r="D428" t="s">
        <v>8221</v>
      </c>
      <c r="E428">
        <v>10</v>
      </c>
    </row>
    <row r="429" spans="1:5" x14ac:dyDescent="0.3">
      <c r="A429" t="s">
        <v>8219</v>
      </c>
      <c r="B429">
        <v>182</v>
      </c>
      <c r="D429" t="s">
        <v>8221</v>
      </c>
      <c r="E429">
        <v>10</v>
      </c>
    </row>
    <row r="430" spans="1:5" x14ac:dyDescent="0.3">
      <c r="A430" t="s">
        <v>8219</v>
      </c>
      <c r="B430">
        <v>182</v>
      </c>
      <c r="D430" t="s">
        <v>8221</v>
      </c>
      <c r="E430">
        <v>10</v>
      </c>
    </row>
    <row r="431" spans="1:5" x14ac:dyDescent="0.3">
      <c r="A431" t="s">
        <v>8219</v>
      </c>
      <c r="B431">
        <v>182</v>
      </c>
      <c r="D431" t="s">
        <v>8221</v>
      </c>
      <c r="E431">
        <v>10</v>
      </c>
    </row>
    <row r="432" spans="1:5" x14ac:dyDescent="0.3">
      <c r="A432" t="s">
        <v>8219</v>
      </c>
      <c r="B432">
        <v>181</v>
      </c>
      <c r="D432" t="s">
        <v>8221</v>
      </c>
      <c r="E432">
        <v>10</v>
      </c>
    </row>
    <row r="433" spans="1:5" x14ac:dyDescent="0.3">
      <c r="A433" t="s">
        <v>8219</v>
      </c>
      <c r="B433">
        <v>181</v>
      </c>
      <c r="D433" t="s">
        <v>8221</v>
      </c>
      <c r="E433">
        <v>10</v>
      </c>
    </row>
    <row r="434" spans="1:5" x14ac:dyDescent="0.3">
      <c r="A434" t="s">
        <v>8219</v>
      </c>
      <c r="B434">
        <v>181</v>
      </c>
      <c r="D434" t="s">
        <v>8221</v>
      </c>
      <c r="E434">
        <v>10</v>
      </c>
    </row>
    <row r="435" spans="1:5" x14ac:dyDescent="0.3">
      <c r="A435" t="s">
        <v>8219</v>
      </c>
      <c r="B435">
        <v>180</v>
      </c>
      <c r="D435" t="s">
        <v>8221</v>
      </c>
      <c r="E435">
        <v>10</v>
      </c>
    </row>
    <row r="436" spans="1:5" x14ac:dyDescent="0.3">
      <c r="A436" t="s">
        <v>8219</v>
      </c>
      <c r="B436">
        <v>180</v>
      </c>
      <c r="D436" t="s">
        <v>8221</v>
      </c>
      <c r="E436">
        <v>10</v>
      </c>
    </row>
    <row r="437" spans="1:5" x14ac:dyDescent="0.3">
      <c r="A437" t="s">
        <v>8219</v>
      </c>
      <c r="B437">
        <v>179</v>
      </c>
      <c r="D437" t="s">
        <v>8221</v>
      </c>
      <c r="E437">
        <v>10</v>
      </c>
    </row>
    <row r="438" spans="1:5" x14ac:dyDescent="0.3">
      <c r="A438" t="s">
        <v>8219</v>
      </c>
      <c r="B438">
        <v>179</v>
      </c>
      <c r="D438" t="s">
        <v>8221</v>
      </c>
      <c r="E438">
        <v>10</v>
      </c>
    </row>
    <row r="439" spans="1:5" x14ac:dyDescent="0.3">
      <c r="A439" t="s">
        <v>8219</v>
      </c>
      <c r="B439">
        <v>179</v>
      </c>
      <c r="D439" t="s">
        <v>8221</v>
      </c>
      <c r="E439">
        <v>10</v>
      </c>
    </row>
    <row r="440" spans="1:5" x14ac:dyDescent="0.3">
      <c r="A440" t="s">
        <v>8219</v>
      </c>
      <c r="B440">
        <v>179</v>
      </c>
      <c r="D440" t="s">
        <v>8221</v>
      </c>
      <c r="E440">
        <v>10</v>
      </c>
    </row>
    <row r="441" spans="1:5" x14ac:dyDescent="0.3">
      <c r="A441" t="s">
        <v>8219</v>
      </c>
      <c r="B441">
        <v>178</v>
      </c>
      <c r="D441" t="s">
        <v>8221</v>
      </c>
      <c r="E441">
        <v>10</v>
      </c>
    </row>
    <row r="442" spans="1:5" x14ac:dyDescent="0.3">
      <c r="A442" t="s">
        <v>8219</v>
      </c>
      <c r="B442">
        <v>177</v>
      </c>
      <c r="D442" t="s">
        <v>8221</v>
      </c>
      <c r="E442">
        <v>10</v>
      </c>
    </row>
    <row r="443" spans="1:5" x14ac:dyDescent="0.3">
      <c r="A443" t="s">
        <v>8219</v>
      </c>
      <c r="B443">
        <v>176</v>
      </c>
      <c r="D443" t="s">
        <v>8221</v>
      </c>
      <c r="E443">
        <v>10</v>
      </c>
    </row>
    <row r="444" spans="1:5" x14ac:dyDescent="0.3">
      <c r="A444" t="s">
        <v>8219</v>
      </c>
      <c r="B444">
        <v>176</v>
      </c>
      <c r="D444" t="s">
        <v>8221</v>
      </c>
      <c r="E444">
        <v>10</v>
      </c>
    </row>
    <row r="445" spans="1:5" x14ac:dyDescent="0.3">
      <c r="A445" t="s">
        <v>8219</v>
      </c>
      <c r="B445">
        <v>176</v>
      </c>
      <c r="D445" t="s">
        <v>8221</v>
      </c>
      <c r="E445">
        <v>10</v>
      </c>
    </row>
    <row r="446" spans="1:5" x14ac:dyDescent="0.3">
      <c r="A446" t="s">
        <v>8219</v>
      </c>
      <c r="B446">
        <v>176</v>
      </c>
      <c r="D446" t="s">
        <v>8221</v>
      </c>
      <c r="E446">
        <v>10</v>
      </c>
    </row>
    <row r="447" spans="1:5" x14ac:dyDescent="0.3">
      <c r="A447" t="s">
        <v>8219</v>
      </c>
      <c r="B447">
        <v>175</v>
      </c>
      <c r="D447" t="s">
        <v>8221</v>
      </c>
      <c r="E447">
        <v>10</v>
      </c>
    </row>
    <row r="448" spans="1:5" x14ac:dyDescent="0.3">
      <c r="A448" t="s">
        <v>8219</v>
      </c>
      <c r="B448">
        <v>175</v>
      </c>
      <c r="D448" t="s">
        <v>8221</v>
      </c>
      <c r="E448">
        <v>10</v>
      </c>
    </row>
    <row r="449" spans="1:5" x14ac:dyDescent="0.3">
      <c r="A449" t="s">
        <v>8219</v>
      </c>
      <c r="B449">
        <v>174</v>
      </c>
      <c r="D449" t="s">
        <v>8221</v>
      </c>
      <c r="E449">
        <v>10</v>
      </c>
    </row>
    <row r="450" spans="1:5" x14ac:dyDescent="0.3">
      <c r="A450" t="s">
        <v>8219</v>
      </c>
      <c r="B450">
        <v>174</v>
      </c>
      <c r="D450" t="s">
        <v>8221</v>
      </c>
      <c r="E450">
        <v>10</v>
      </c>
    </row>
    <row r="451" spans="1:5" x14ac:dyDescent="0.3">
      <c r="A451" t="s">
        <v>8219</v>
      </c>
      <c r="B451">
        <v>174</v>
      </c>
      <c r="D451" t="s">
        <v>8221</v>
      </c>
      <c r="E451">
        <v>9</v>
      </c>
    </row>
    <row r="452" spans="1:5" x14ac:dyDescent="0.3">
      <c r="A452" t="s">
        <v>8219</v>
      </c>
      <c r="B452">
        <v>173</v>
      </c>
      <c r="D452" t="s">
        <v>8221</v>
      </c>
      <c r="E452">
        <v>9</v>
      </c>
    </row>
    <row r="453" spans="1:5" x14ac:dyDescent="0.3">
      <c r="A453" t="s">
        <v>8219</v>
      </c>
      <c r="B453">
        <v>173</v>
      </c>
      <c r="D453" t="s">
        <v>8221</v>
      </c>
      <c r="E453">
        <v>9</v>
      </c>
    </row>
    <row r="454" spans="1:5" x14ac:dyDescent="0.3">
      <c r="A454" t="s">
        <v>8219</v>
      </c>
      <c r="B454">
        <v>172</v>
      </c>
      <c r="D454" t="s">
        <v>8221</v>
      </c>
      <c r="E454">
        <v>9</v>
      </c>
    </row>
    <row r="455" spans="1:5" x14ac:dyDescent="0.3">
      <c r="A455" t="s">
        <v>8219</v>
      </c>
      <c r="B455">
        <v>171</v>
      </c>
      <c r="D455" t="s">
        <v>8221</v>
      </c>
      <c r="E455">
        <v>9</v>
      </c>
    </row>
    <row r="456" spans="1:5" x14ac:dyDescent="0.3">
      <c r="A456" t="s">
        <v>8219</v>
      </c>
      <c r="B456">
        <v>170</v>
      </c>
      <c r="D456" t="s">
        <v>8221</v>
      </c>
      <c r="E456">
        <v>9</v>
      </c>
    </row>
    <row r="457" spans="1:5" x14ac:dyDescent="0.3">
      <c r="A457" t="s">
        <v>8219</v>
      </c>
      <c r="B457">
        <v>170</v>
      </c>
      <c r="D457" t="s">
        <v>8221</v>
      </c>
      <c r="E457">
        <v>9</v>
      </c>
    </row>
    <row r="458" spans="1:5" x14ac:dyDescent="0.3">
      <c r="A458" t="s">
        <v>8219</v>
      </c>
      <c r="B458">
        <v>170</v>
      </c>
      <c r="D458" t="s">
        <v>8221</v>
      </c>
      <c r="E458">
        <v>9</v>
      </c>
    </row>
    <row r="459" spans="1:5" x14ac:dyDescent="0.3">
      <c r="A459" t="s">
        <v>8219</v>
      </c>
      <c r="B459">
        <v>169</v>
      </c>
      <c r="D459" t="s">
        <v>8221</v>
      </c>
      <c r="E459">
        <v>9</v>
      </c>
    </row>
    <row r="460" spans="1:5" x14ac:dyDescent="0.3">
      <c r="A460" t="s">
        <v>8219</v>
      </c>
      <c r="B460">
        <v>169</v>
      </c>
      <c r="D460" t="s">
        <v>8221</v>
      </c>
      <c r="E460">
        <v>9</v>
      </c>
    </row>
    <row r="461" spans="1:5" x14ac:dyDescent="0.3">
      <c r="A461" t="s">
        <v>8219</v>
      </c>
      <c r="B461">
        <v>169</v>
      </c>
      <c r="D461" t="s">
        <v>8221</v>
      </c>
      <c r="E461">
        <v>9</v>
      </c>
    </row>
    <row r="462" spans="1:5" x14ac:dyDescent="0.3">
      <c r="A462" t="s">
        <v>8219</v>
      </c>
      <c r="B462">
        <v>169</v>
      </c>
      <c r="D462" t="s">
        <v>8221</v>
      </c>
      <c r="E462">
        <v>9</v>
      </c>
    </row>
    <row r="463" spans="1:5" x14ac:dyDescent="0.3">
      <c r="A463" t="s">
        <v>8219</v>
      </c>
      <c r="B463">
        <v>169</v>
      </c>
      <c r="D463" t="s">
        <v>8221</v>
      </c>
      <c r="E463">
        <v>9</v>
      </c>
    </row>
    <row r="464" spans="1:5" x14ac:dyDescent="0.3">
      <c r="A464" t="s">
        <v>8219</v>
      </c>
      <c r="B464">
        <v>168</v>
      </c>
      <c r="D464" t="s">
        <v>8221</v>
      </c>
      <c r="E464">
        <v>9</v>
      </c>
    </row>
    <row r="465" spans="1:5" x14ac:dyDescent="0.3">
      <c r="A465" t="s">
        <v>8219</v>
      </c>
      <c r="B465">
        <v>168</v>
      </c>
      <c r="D465" t="s">
        <v>8221</v>
      </c>
      <c r="E465">
        <v>9</v>
      </c>
    </row>
    <row r="466" spans="1:5" x14ac:dyDescent="0.3">
      <c r="A466" t="s">
        <v>8219</v>
      </c>
      <c r="B466">
        <v>168</v>
      </c>
      <c r="D466" t="s">
        <v>8221</v>
      </c>
      <c r="E466">
        <v>9</v>
      </c>
    </row>
    <row r="467" spans="1:5" x14ac:dyDescent="0.3">
      <c r="A467" t="s">
        <v>8219</v>
      </c>
      <c r="B467">
        <v>168</v>
      </c>
      <c r="D467" t="s">
        <v>8221</v>
      </c>
      <c r="E467">
        <v>9</v>
      </c>
    </row>
    <row r="468" spans="1:5" x14ac:dyDescent="0.3">
      <c r="A468" t="s">
        <v>8219</v>
      </c>
      <c r="B468">
        <v>167</v>
      </c>
      <c r="D468" t="s">
        <v>8221</v>
      </c>
      <c r="E468">
        <v>9</v>
      </c>
    </row>
    <row r="469" spans="1:5" x14ac:dyDescent="0.3">
      <c r="A469" t="s">
        <v>8219</v>
      </c>
      <c r="B469">
        <v>167</v>
      </c>
      <c r="D469" t="s">
        <v>8221</v>
      </c>
      <c r="E469">
        <v>9</v>
      </c>
    </row>
    <row r="470" spans="1:5" x14ac:dyDescent="0.3">
      <c r="A470" t="s">
        <v>8219</v>
      </c>
      <c r="B470">
        <v>167</v>
      </c>
      <c r="D470" t="s">
        <v>8221</v>
      </c>
      <c r="E470">
        <v>9</v>
      </c>
    </row>
    <row r="471" spans="1:5" x14ac:dyDescent="0.3">
      <c r="A471" t="s">
        <v>8219</v>
      </c>
      <c r="B471">
        <v>167</v>
      </c>
      <c r="D471" t="s">
        <v>8221</v>
      </c>
      <c r="E471">
        <v>9</v>
      </c>
    </row>
    <row r="472" spans="1:5" x14ac:dyDescent="0.3">
      <c r="A472" t="s">
        <v>8219</v>
      </c>
      <c r="B472">
        <v>167</v>
      </c>
      <c r="D472" t="s">
        <v>8221</v>
      </c>
      <c r="E472">
        <v>9</v>
      </c>
    </row>
    <row r="473" spans="1:5" x14ac:dyDescent="0.3">
      <c r="A473" t="s">
        <v>8219</v>
      </c>
      <c r="B473">
        <v>167</v>
      </c>
      <c r="D473" t="s">
        <v>8221</v>
      </c>
      <c r="E473">
        <v>9</v>
      </c>
    </row>
    <row r="474" spans="1:5" x14ac:dyDescent="0.3">
      <c r="A474" t="s">
        <v>8219</v>
      </c>
      <c r="B474">
        <v>167</v>
      </c>
      <c r="D474" t="s">
        <v>8221</v>
      </c>
      <c r="E474">
        <v>9</v>
      </c>
    </row>
    <row r="475" spans="1:5" x14ac:dyDescent="0.3">
      <c r="A475" t="s">
        <v>8219</v>
      </c>
      <c r="B475">
        <v>166</v>
      </c>
      <c r="D475" t="s">
        <v>8221</v>
      </c>
      <c r="E475">
        <v>9</v>
      </c>
    </row>
    <row r="476" spans="1:5" x14ac:dyDescent="0.3">
      <c r="A476" t="s">
        <v>8219</v>
      </c>
      <c r="B476">
        <v>165</v>
      </c>
      <c r="D476" t="s">
        <v>8221</v>
      </c>
      <c r="E476">
        <v>9</v>
      </c>
    </row>
    <row r="477" spans="1:5" x14ac:dyDescent="0.3">
      <c r="A477" t="s">
        <v>8219</v>
      </c>
      <c r="B477">
        <v>165</v>
      </c>
      <c r="D477" t="s">
        <v>8221</v>
      </c>
      <c r="E477">
        <v>9</v>
      </c>
    </row>
    <row r="478" spans="1:5" x14ac:dyDescent="0.3">
      <c r="A478" t="s">
        <v>8219</v>
      </c>
      <c r="B478">
        <v>165</v>
      </c>
      <c r="D478" t="s">
        <v>8221</v>
      </c>
      <c r="E478">
        <v>9</v>
      </c>
    </row>
    <row r="479" spans="1:5" x14ac:dyDescent="0.3">
      <c r="A479" t="s">
        <v>8219</v>
      </c>
      <c r="B479">
        <v>163</v>
      </c>
      <c r="D479" t="s">
        <v>8221</v>
      </c>
      <c r="E479">
        <v>9</v>
      </c>
    </row>
    <row r="480" spans="1:5" x14ac:dyDescent="0.3">
      <c r="A480" t="s">
        <v>8219</v>
      </c>
      <c r="B480">
        <v>163</v>
      </c>
      <c r="D480" t="s">
        <v>8221</v>
      </c>
      <c r="E480">
        <v>9</v>
      </c>
    </row>
    <row r="481" spans="1:5" x14ac:dyDescent="0.3">
      <c r="A481" t="s">
        <v>8219</v>
      </c>
      <c r="B481">
        <v>163</v>
      </c>
      <c r="D481" t="s">
        <v>8221</v>
      </c>
      <c r="E481">
        <v>9</v>
      </c>
    </row>
    <row r="482" spans="1:5" x14ac:dyDescent="0.3">
      <c r="A482" t="s">
        <v>8219</v>
      </c>
      <c r="B482">
        <v>163</v>
      </c>
      <c r="D482" t="s">
        <v>8221</v>
      </c>
      <c r="E482">
        <v>9</v>
      </c>
    </row>
    <row r="483" spans="1:5" x14ac:dyDescent="0.3">
      <c r="A483" t="s">
        <v>8219</v>
      </c>
      <c r="B483">
        <v>163</v>
      </c>
      <c r="D483" t="s">
        <v>8221</v>
      </c>
      <c r="E483">
        <v>9</v>
      </c>
    </row>
    <row r="484" spans="1:5" x14ac:dyDescent="0.3">
      <c r="A484" t="s">
        <v>8219</v>
      </c>
      <c r="B484">
        <v>162</v>
      </c>
      <c r="D484" t="s">
        <v>8221</v>
      </c>
      <c r="E484">
        <v>9</v>
      </c>
    </row>
    <row r="485" spans="1:5" x14ac:dyDescent="0.3">
      <c r="A485" t="s">
        <v>8219</v>
      </c>
      <c r="B485">
        <v>162</v>
      </c>
      <c r="D485" t="s">
        <v>8221</v>
      </c>
      <c r="E485">
        <v>9</v>
      </c>
    </row>
    <row r="486" spans="1:5" x14ac:dyDescent="0.3">
      <c r="A486" t="s">
        <v>8219</v>
      </c>
      <c r="B486">
        <v>160</v>
      </c>
      <c r="D486" t="s">
        <v>8221</v>
      </c>
      <c r="E486">
        <v>9</v>
      </c>
    </row>
    <row r="487" spans="1:5" x14ac:dyDescent="0.3">
      <c r="A487" t="s">
        <v>8219</v>
      </c>
      <c r="B487">
        <v>160</v>
      </c>
      <c r="D487" t="s">
        <v>8221</v>
      </c>
      <c r="E487">
        <v>8</v>
      </c>
    </row>
    <row r="488" spans="1:5" x14ac:dyDescent="0.3">
      <c r="A488" t="s">
        <v>8219</v>
      </c>
      <c r="B488">
        <v>159</v>
      </c>
      <c r="D488" t="s">
        <v>8221</v>
      </c>
      <c r="E488">
        <v>8</v>
      </c>
    </row>
    <row r="489" spans="1:5" x14ac:dyDescent="0.3">
      <c r="A489" t="s">
        <v>8219</v>
      </c>
      <c r="B489">
        <v>159</v>
      </c>
      <c r="D489" t="s">
        <v>8221</v>
      </c>
      <c r="E489">
        <v>8</v>
      </c>
    </row>
    <row r="490" spans="1:5" x14ac:dyDescent="0.3">
      <c r="A490" t="s">
        <v>8219</v>
      </c>
      <c r="B490">
        <v>159</v>
      </c>
      <c r="D490" t="s">
        <v>8221</v>
      </c>
      <c r="E490">
        <v>8</v>
      </c>
    </row>
    <row r="491" spans="1:5" x14ac:dyDescent="0.3">
      <c r="A491" t="s">
        <v>8219</v>
      </c>
      <c r="B491">
        <v>159</v>
      </c>
      <c r="D491" t="s">
        <v>8221</v>
      </c>
      <c r="E491">
        <v>8</v>
      </c>
    </row>
    <row r="492" spans="1:5" x14ac:dyDescent="0.3">
      <c r="A492" t="s">
        <v>8219</v>
      </c>
      <c r="B492">
        <v>159</v>
      </c>
      <c r="D492" t="s">
        <v>8221</v>
      </c>
      <c r="E492">
        <v>8</v>
      </c>
    </row>
    <row r="493" spans="1:5" x14ac:dyDescent="0.3">
      <c r="A493" t="s">
        <v>8219</v>
      </c>
      <c r="B493">
        <v>159</v>
      </c>
      <c r="D493" t="s">
        <v>8221</v>
      </c>
      <c r="E493">
        <v>8</v>
      </c>
    </row>
    <row r="494" spans="1:5" x14ac:dyDescent="0.3">
      <c r="A494" t="s">
        <v>8219</v>
      </c>
      <c r="B494">
        <v>159</v>
      </c>
      <c r="D494" t="s">
        <v>8221</v>
      </c>
      <c r="E494">
        <v>8</v>
      </c>
    </row>
    <row r="495" spans="1:5" x14ac:dyDescent="0.3">
      <c r="A495" t="s">
        <v>8219</v>
      </c>
      <c r="B495">
        <v>158</v>
      </c>
      <c r="D495" t="s">
        <v>8221</v>
      </c>
      <c r="E495">
        <v>8</v>
      </c>
    </row>
    <row r="496" spans="1:5" x14ac:dyDescent="0.3">
      <c r="A496" t="s">
        <v>8219</v>
      </c>
      <c r="B496">
        <v>158</v>
      </c>
      <c r="D496" t="s">
        <v>8221</v>
      </c>
      <c r="E496">
        <v>8</v>
      </c>
    </row>
    <row r="497" spans="1:5" x14ac:dyDescent="0.3">
      <c r="A497" t="s">
        <v>8219</v>
      </c>
      <c r="B497">
        <v>158</v>
      </c>
      <c r="D497" t="s">
        <v>8221</v>
      </c>
      <c r="E497">
        <v>8</v>
      </c>
    </row>
    <row r="498" spans="1:5" x14ac:dyDescent="0.3">
      <c r="A498" t="s">
        <v>8219</v>
      </c>
      <c r="B498">
        <v>158</v>
      </c>
      <c r="D498" t="s">
        <v>8221</v>
      </c>
      <c r="E498">
        <v>8</v>
      </c>
    </row>
    <row r="499" spans="1:5" x14ac:dyDescent="0.3">
      <c r="A499" t="s">
        <v>8219</v>
      </c>
      <c r="B499">
        <v>158</v>
      </c>
      <c r="D499" t="s">
        <v>8221</v>
      </c>
      <c r="E499">
        <v>8</v>
      </c>
    </row>
    <row r="500" spans="1:5" x14ac:dyDescent="0.3">
      <c r="A500" t="s">
        <v>8219</v>
      </c>
      <c r="B500">
        <v>158</v>
      </c>
      <c r="D500" t="s">
        <v>8221</v>
      </c>
      <c r="E500">
        <v>8</v>
      </c>
    </row>
    <row r="501" spans="1:5" x14ac:dyDescent="0.3">
      <c r="A501" t="s">
        <v>8219</v>
      </c>
      <c r="B501">
        <v>157</v>
      </c>
      <c r="D501" t="s">
        <v>8221</v>
      </c>
      <c r="E501">
        <v>8</v>
      </c>
    </row>
    <row r="502" spans="1:5" x14ac:dyDescent="0.3">
      <c r="A502" t="s">
        <v>8219</v>
      </c>
      <c r="B502">
        <v>157</v>
      </c>
      <c r="D502" t="s">
        <v>8221</v>
      </c>
      <c r="E502">
        <v>8</v>
      </c>
    </row>
    <row r="503" spans="1:5" x14ac:dyDescent="0.3">
      <c r="A503" t="s">
        <v>8219</v>
      </c>
      <c r="B503">
        <v>156</v>
      </c>
      <c r="D503" t="s">
        <v>8221</v>
      </c>
      <c r="E503">
        <v>8</v>
      </c>
    </row>
    <row r="504" spans="1:5" x14ac:dyDescent="0.3">
      <c r="A504" t="s">
        <v>8219</v>
      </c>
      <c r="B504">
        <v>156</v>
      </c>
      <c r="D504" t="s">
        <v>8221</v>
      </c>
      <c r="E504">
        <v>8</v>
      </c>
    </row>
    <row r="505" spans="1:5" x14ac:dyDescent="0.3">
      <c r="A505" t="s">
        <v>8219</v>
      </c>
      <c r="B505">
        <v>154</v>
      </c>
      <c r="D505" t="s">
        <v>8221</v>
      </c>
      <c r="E505">
        <v>8</v>
      </c>
    </row>
    <row r="506" spans="1:5" x14ac:dyDescent="0.3">
      <c r="A506" t="s">
        <v>8219</v>
      </c>
      <c r="B506">
        <v>153</v>
      </c>
      <c r="D506" t="s">
        <v>8221</v>
      </c>
      <c r="E506">
        <v>8</v>
      </c>
    </row>
    <row r="507" spans="1:5" x14ac:dyDescent="0.3">
      <c r="A507" t="s">
        <v>8219</v>
      </c>
      <c r="B507">
        <v>152</v>
      </c>
      <c r="D507" t="s">
        <v>8221</v>
      </c>
      <c r="E507">
        <v>8</v>
      </c>
    </row>
    <row r="508" spans="1:5" x14ac:dyDescent="0.3">
      <c r="A508" t="s">
        <v>8219</v>
      </c>
      <c r="B508">
        <v>151</v>
      </c>
      <c r="D508" t="s">
        <v>8221</v>
      </c>
      <c r="E508">
        <v>8</v>
      </c>
    </row>
    <row r="509" spans="1:5" x14ac:dyDescent="0.3">
      <c r="A509" t="s">
        <v>8219</v>
      </c>
      <c r="B509">
        <v>151</v>
      </c>
      <c r="D509" t="s">
        <v>8221</v>
      </c>
      <c r="E509">
        <v>8</v>
      </c>
    </row>
    <row r="510" spans="1:5" x14ac:dyDescent="0.3">
      <c r="A510" t="s">
        <v>8219</v>
      </c>
      <c r="B510">
        <v>151</v>
      </c>
      <c r="D510" t="s">
        <v>8221</v>
      </c>
      <c r="E510">
        <v>8</v>
      </c>
    </row>
    <row r="511" spans="1:5" x14ac:dyDescent="0.3">
      <c r="A511" t="s">
        <v>8219</v>
      </c>
      <c r="B511">
        <v>150</v>
      </c>
      <c r="D511" t="s">
        <v>8221</v>
      </c>
      <c r="E511">
        <v>8</v>
      </c>
    </row>
    <row r="512" spans="1:5" x14ac:dyDescent="0.3">
      <c r="A512" t="s">
        <v>8219</v>
      </c>
      <c r="B512">
        <v>150</v>
      </c>
      <c r="D512" t="s">
        <v>8221</v>
      </c>
      <c r="E512">
        <v>8</v>
      </c>
    </row>
    <row r="513" spans="1:5" x14ac:dyDescent="0.3">
      <c r="A513" t="s">
        <v>8219</v>
      </c>
      <c r="B513">
        <v>150</v>
      </c>
      <c r="D513" t="s">
        <v>8221</v>
      </c>
      <c r="E513">
        <v>8</v>
      </c>
    </row>
    <row r="514" spans="1:5" x14ac:dyDescent="0.3">
      <c r="A514" t="s">
        <v>8219</v>
      </c>
      <c r="B514">
        <v>150</v>
      </c>
      <c r="D514" t="s">
        <v>8221</v>
      </c>
      <c r="E514">
        <v>8</v>
      </c>
    </row>
    <row r="515" spans="1:5" x14ac:dyDescent="0.3">
      <c r="A515" t="s">
        <v>8219</v>
      </c>
      <c r="B515">
        <v>150</v>
      </c>
      <c r="D515" t="s">
        <v>8221</v>
      </c>
      <c r="E515">
        <v>8</v>
      </c>
    </row>
    <row r="516" spans="1:5" x14ac:dyDescent="0.3">
      <c r="A516" t="s">
        <v>8219</v>
      </c>
      <c r="B516">
        <v>149</v>
      </c>
      <c r="D516" t="s">
        <v>8221</v>
      </c>
      <c r="E516">
        <v>8</v>
      </c>
    </row>
    <row r="517" spans="1:5" x14ac:dyDescent="0.3">
      <c r="A517" t="s">
        <v>8219</v>
      </c>
      <c r="B517">
        <v>149</v>
      </c>
      <c r="D517" t="s">
        <v>8221</v>
      </c>
      <c r="E517">
        <v>8</v>
      </c>
    </row>
    <row r="518" spans="1:5" x14ac:dyDescent="0.3">
      <c r="A518" t="s">
        <v>8219</v>
      </c>
      <c r="B518">
        <v>149</v>
      </c>
      <c r="D518" t="s">
        <v>8221</v>
      </c>
      <c r="E518">
        <v>8</v>
      </c>
    </row>
    <row r="519" spans="1:5" x14ac:dyDescent="0.3">
      <c r="A519" t="s">
        <v>8219</v>
      </c>
      <c r="B519">
        <v>149</v>
      </c>
      <c r="D519" t="s">
        <v>8221</v>
      </c>
      <c r="E519">
        <v>8</v>
      </c>
    </row>
    <row r="520" spans="1:5" x14ac:dyDescent="0.3">
      <c r="A520" t="s">
        <v>8219</v>
      </c>
      <c r="B520">
        <v>148</v>
      </c>
      <c r="D520" t="s">
        <v>8221</v>
      </c>
      <c r="E520">
        <v>8</v>
      </c>
    </row>
    <row r="521" spans="1:5" x14ac:dyDescent="0.3">
      <c r="A521" t="s">
        <v>8219</v>
      </c>
      <c r="B521">
        <v>148</v>
      </c>
      <c r="D521" t="s">
        <v>8221</v>
      </c>
      <c r="E521">
        <v>8</v>
      </c>
    </row>
    <row r="522" spans="1:5" x14ac:dyDescent="0.3">
      <c r="A522" t="s">
        <v>8219</v>
      </c>
      <c r="B522">
        <v>147</v>
      </c>
      <c r="D522" t="s">
        <v>8221</v>
      </c>
      <c r="E522">
        <v>8</v>
      </c>
    </row>
    <row r="523" spans="1:5" x14ac:dyDescent="0.3">
      <c r="A523" t="s">
        <v>8219</v>
      </c>
      <c r="B523">
        <v>147</v>
      </c>
      <c r="D523" t="s">
        <v>8221</v>
      </c>
      <c r="E523">
        <v>8</v>
      </c>
    </row>
    <row r="524" spans="1:5" x14ac:dyDescent="0.3">
      <c r="A524" t="s">
        <v>8219</v>
      </c>
      <c r="B524">
        <v>147</v>
      </c>
      <c r="D524" t="s">
        <v>8221</v>
      </c>
      <c r="E524">
        <v>8</v>
      </c>
    </row>
    <row r="525" spans="1:5" x14ac:dyDescent="0.3">
      <c r="A525" t="s">
        <v>8219</v>
      </c>
      <c r="B525">
        <v>147</v>
      </c>
      <c r="D525" t="s">
        <v>8221</v>
      </c>
      <c r="E525">
        <v>7</v>
      </c>
    </row>
    <row r="526" spans="1:5" x14ac:dyDescent="0.3">
      <c r="A526" t="s">
        <v>8219</v>
      </c>
      <c r="B526">
        <v>147</v>
      </c>
      <c r="D526" t="s">
        <v>8221</v>
      </c>
      <c r="E526">
        <v>7</v>
      </c>
    </row>
    <row r="527" spans="1:5" x14ac:dyDescent="0.3">
      <c r="A527" t="s">
        <v>8219</v>
      </c>
      <c r="B527">
        <v>147</v>
      </c>
      <c r="D527" t="s">
        <v>8221</v>
      </c>
      <c r="E527">
        <v>7</v>
      </c>
    </row>
    <row r="528" spans="1:5" x14ac:dyDescent="0.3">
      <c r="A528" t="s">
        <v>8219</v>
      </c>
      <c r="B528">
        <v>146</v>
      </c>
      <c r="D528" t="s">
        <v>8221</v>
      </c>
      <c r="E528">
        <v>7</v>
      </c>
    </row>
    <row r="529" spans="1:5" x14ac:dyDescent="0.3">
      <c r="A529" t="s">
        <v>8219</v>
      </c>
      <c r="B529">
        <v>146</v>
      </c>
      <c r="D529" t="s">
        <v>8221</v>
      </c>
      <c r="E529">
        <v>7</v>
      </c>
    </row>
    <row r="530" spans="1:5" x14ac:dyDescent="0.3">
      <c r="A530" t="s">
        <v>8219</v>
      </c>
      <c r="B530">
        <v>146</v>
      </c>
      <c r="D530" t="s">
        <v>8221</v>
      </c>
      <c r="E530">
        <v>7</v>
      </c>
    </row>
    <row r="531" spans="1:5" x14ac:dyDescent="0.3">
      <c r="A531" t="s">
        <v>8219</v>
      </c>
      <c r="B531">
        <v>145</v>
      </c>
      <c r="D531" t="s">
        <v>8221</v>
      </c>
      <c r="E531">
        <v>7</v>
      </c>
    </row>
    <row r="532" spans="1:5" x14ac:dyDescent="0.3">
      <c r="A532" t="s">
        <v>8219</v>
      </c>
      <c r="B532">
        <v>145</v>
      </c>
      <c r="D532" t="s">
        <v>8221</v>
      </c>
      <c r="E532">
        <v>7</v>
      </c>
    </row>
    <row r="533" spans="1:5" x14ac:dyDescent="0.3">
      <c r="A533" t="s">
        <v>8219</v>
      </c>
      <c r="B533">
        <v>145</v>
      </c>
      <c r="D533" t="s">
        <v>8221</v>
      </c>
      <c r="E533">
        <v>7</v>
      </c>
    </row>
    <row r="534" spans="1:5" x14ac:dyDescent="0.3">
      <c r="A534" t="s">
        <v>8219</v>
      </c>
      <c r="B534">
        <v>145</v>
      </c>
      <c r="D534" t="s">
        <v>8221</v>
      </c>
      <c r="E534">
        <v>7</v>
      </c>
    </row>
    <row r="535" spans="1:5" x14ac:dyDescent="0.3">
      <c r="A535" t="s">
        <v>8219</v>
      </c>
      <c r="B535">
        <v>145</v>
      </c>
      <c r="D535" t="s">
        <v>8221</v>
      </c>
      <c r="E535">
        <v>7</v>
      </c>
    </row>
    <row r="536" spans="1:5" x14ac:dyDescent="0.3">
      <c r="A536" t="s">
        <v>8219</v>
      </c>
      <c r="B536">
        <v>145</v>
      </c>
      <c r="D536" t="s">
        <v>8221</v>
      </c>
      <c r="E536">
        <v>7</v>
      </c>
    </row>
    <row r="537" spans="1:5" x14ac:dyDescent="0.3">
      <c r="A537" t="s">
        <v>8219</v>
      </c>
      <c r="B537">
        <v>144</v>
      </c>
      <c r="D537" t="s">
        <v>8221</v>
      </c>
      <c r="E537">
        <v>7</v>
      </c>
    </row>
    <row r="538" spans="1:5" x14ac:dyDescent="0.3">
      <c r="A538" t="s">
        <v>8219</v>
      </c>
      <c r="B538">
        <v>144</v>
      </c>
      <c r="D538" t="s">
        <v>8221</v>
      </c>
      <c r="E538">
        <v>7</v>
      </c>
    </row>
    <row r="539" spans="1:5" x14ac:dyDescent="0.3">
      <c r="A539" t="s">
        <v>8219</v>
      </c>
      <c r="B539">
        <v>143</v>
      </c>
      <c r="D539" t="s">
        <v>8221</v>
      </c>
      <c r="E539">
        <v>7</v>
      </c>
    </row>
    <row r="540" spans="1:5" x14ac:dyDescent="0.3">
      <c r="A540" t="s">
        <v>8219</v>
      </c>
      <c r="B540">
        <v>143</v>
      </c>
      <c r="D540" t="s">
        <v>8221</v>
      </c>
      <c r="E540">
        <v>7</v>
      </c>
    </row>
    <row r="541" spans="1:5" x14ac:dyDescent="0.3">
      <c r="A541" t="s">
        <v>8219</v>
      </c>
      <c r="B541">
        <v>142</v>
      </c>
      <c r="D541" t="s">
        <v>8221</v>
      </c>
      <c r="E541">
        <v>7</v>
      </c>
    </row>
    <row r="542" spans="1:5" x14ac:dyDescent="0.3">
      <c r="A542" t="s">
        <v>8219</v>
      </c>
      <c r="B542">
        <v>142</v>
      </c>
      <c r="D542" t="s">
        <v>8221</v>
      </c>
      <c r="E542">
        <v>7</v>
      </c>
    </row>
    <row r="543" spans="1:5" x14ac:dyDescent="0.3">
      <c r="A543" t="s">
        <v>8219</v>
      </c>
      <c r="B543">
        <v>141</v>
      </c>
      <c r="D543" t="s">
        <v>8221</v>
      </c>
      <c r="E543">
        <v>7</v>
      </c>
    </row>
    <row r="544" spans="1:5" x14ac:dyDescent="0.3">
      <c r="A544" t="s">
        <v>8219</v>
      </c>
      <c r="B544">
        <v>141</v>
      </c>
      <c r="D544" t="s">
        <v>8221</v>
      </c>
      <c r="E544">
        <v>7</v>
      </c>
    </row>
    <row r="545" spans="1:5" x14ac:dyDescent="0.3">
      <c r="A545" t="s">
        <v>8219</v>
      </c>
      <c r="B545">
        <v>141</v>
      </c>
      <c r="D545" t="s">
        <v>8221</v>
      </c>
      <c r="E545">
        <v>7</v>
      </c>
    </row>
    <row r="546" spans="1:5" x14ac:dyDescent="0.3">
      <c r="A546" t="s">
        <v>8219</v>
      </c>
      <c r="B546">
        <v>141</v>
      </c>
      <c r="D546" t="s">
        <v>8221</v>
      </c>
      <c r="E546">
        <v>7</v>
      </c>
    </row>
    <row r="547" spans="1:5" x14ac:dyDescent="0.3">
      <c r="A547" t="s">
        <v>8219</v>
      </c>
      <c r="B547">
        <v>141</v>
      </c>
      <c r="D547" t="s">
        <v>8221</v>
      </c>
      <c r="E547">
        <v>7</v>
      </c>
    </row>
    <row r="548" spans="1:5" x14ac:dyDescent="0.3">
      <c r="A548" t="s">
        <v>8219</v>
      </c>
      <c r="B548">
        <v>141</v>
      </c>
      <c r="D548" t="s">
        <v>8221</v>
      </c>
      <c r="E548">
        <v>7</v>
      </c>
    </row>
    <row r="549" spans="1:5" x14ac:dyDescent="0.3">
      <c r="A549" t="s">
        <v>8219</v>
      </c>
      <c r="B549">
        <v>140</v>
      </c>
      <c r="D549" t="s">
        <v>8221</v>
      </c>
      <c r="E549">
        <v>7</v>
      </c>
    </row>
    <row r="550" spans="1:5" x14ac:dyDescent="0.3">
      <c r="A550" t="s">
        <v>8219</v>
      </c>
      <c r="B550">
        <v>140</v>
      </c>
      <c r="D550" t="s">
        <v>8221</v>
      </c>
      <c r="E550">
        <v>7</v>
      </c>
    </row>
    <row r="551" spans="1:5" x14ac:dyDescent="0.3">
      <c r="A551" t="s">
        <v>8219</v>
      </c>
      <c r="B551">
        <v>140</v>
      </c>
      <c r="D551" t="s">
        <v>8221</v>
      </c>
      <c r="E551">
        <v>7</v>
      </c>
    </row>
    <row r="552" spans="1:5" x14ac:dyDescent="0.3">
      <c r="A552" t="s">
        <v>8219</v>
      </c>
      <c r="B552">
        <v>140</v>
      </c>
      <c r="D552" t="s">
        <v>8221</v>
      </c>
      <c r="E552">
        <v>7</v>
      </c>
    </row>
    <row r="553" spans="1:5" x14ac:dyDescent="0.3">
      <c r="A553" t="s">
        <v>8219</v>
      </c>
      <c r="B553">
        <v>139</v>
      </c>
      <c r="D553" t="s">
        <v>8221</v>
      </c>
      <c r="E553">
        <v>7</v>
      </c>
    </row>
    <row r="554" spans="1:5" x14ac:dyDescent="0.3">
      <c r="A554" t="s">
        <v>8219</v>
      </c>
      <c r="B554">
        <v>139</v>
      </c>
      <c r="D554" t="s">
        <v>8221</v>
      </c>
      <c r="E554">
        <v>7</v>
      </c>
    </row>
    <row r="555" spans="1:5" x14ac:dyDescent="0.3">
      <c r="A555" t="s">
        <v>8219</v>
      </c>
      <c r="B555">
        <v>139</v>
      </c>
      <c r="D555" t="s">
        <v>8221</v>
      </c>
      <c r="E555">
        <v>7</v>
      </c>
    </row>
    <row r="556" spans="1:5" x14ac:dyDescent="0.3">
      <c r="A556" t="s">
        <v>8219</v>
      </c>
      <c r="B556">
        <v>138</v>
      </c>
      <c r="D556" t="s">
        <v>8221</v>
      </c>
      <c r="E556">
        <v>7</v>
      </c>
    </row>
    <row r="557" spans="1:5" x14ac:dyDescent="0.3">
      <c r="A557" t="s">
        <v>8219</v>
      </c>
      <c r="B557">
        <v>137</v>
      </c>
      <c r="D557" t="s">
        <v>8221</v>
      </c>
      <c r="E557">
        <v>7</v>
      </c>
    </row>
    <row r="558" spans="1:5" x14ac:dyDescent="0.3">
      <c r="A558" t="s">
        <v>8219</v>
      </c>
      <c r="B558">
        <v>137</v>
      </c>
      <c r="D558" t="s">
        <v>8221</v>
      </c>
      <c r="E558">
        <v>7</v>
      </c>
    </row>
    <row r="559" spans="1:5" x14ac:dyDescent="0.3">
      <c r="A559" t="s">
        <v>8219</v>
      </c>
      <c r="B559">
        <v>136</v>
      </c>
      <c r="D559" t="s">
        <v>8221</v>
      </c>
      <c r="E559">
        <v>7</v>
      </c>
    </row>
    <row r="560" spans="1:5" x14ac:dyDescent="0.3">
      <c r="A560" t="s">
        <v>8219</v>
      </c>
      <c r="B560">
        <v>136</v>
      </c>
      <c r="D560" t="s">
        <v>8221</v>
      </c>
      <c r="E560">
        <v>7</v>
      </c>
    </row>
    <row r="561" spans="1:5" x14ac:dyDescent="0.3">
      <c r="A561" t="s">
        <v>8219</v>
      </c>
      <c r="B561">
        <v>136</v>
      </c>
      <c r="D561" t="s">
        <v>8221</v>
      </c>
      <c r="E561">
        <v>7</v>
      </c>
    </row>
    <row r="562" spans="1:5" x14ac:dyDescent="0.3">
      <c r="A562" t="s">
        <v>8219</v>
      </c>
      <c r="B562">
        <v>135</v>
      </c>
      <c r="D562" t="s">
        <v>8221</v>
      </c>
      <c r="E562">
        <v>7</v>
      </c>
    </row>
    <row r="563" spans="1:5" x14ac:dyDescent="0.3">
      <c r="A563" t="s">
        <v>8219</v>
      </c>
      <c r="B563">
        <v>134</v>
      </c>
      <c r="D563" t="s">
        <v>8221</v>
      </c>
      <c r="E563">
        <v>7</v>
      </c>
    </row>
    <row r="564" spans="1:5" x14ac:dyDescent="0.3">
      <c r="A564" t="s">
        <v>8219</v>
      </c>
      <c r="B564">
        <v>134</v>
      </c>
      <c r="D564" t="s">
        <v>8221</v>
      </c>
      <c r="E564">
        <v>7</v>
      </c>
    </row>
    <row r="565" spans="1:5" x14ac:dyDescent="0.3">
      <c r="A565" t="s">
        <v>8219</v>
      </c>
      <c r="B565">
        <v>134</v>
      </c>
      <c r="D565" t="s">
        <v>8221</v>
      </c>
      <c r="E565">
        <v>7</v>
      </c>
    </row>
    <row r="566" spans="1:5" x14ac:dyDescent="0.3">
      <c r="A566" t="s">
        <v>8219</v>
      </c>
      <c r="B566">
        <v>134</v>
      </c>
      <c r="D566" t="s">
        <v>8221</v>
      </c>
      <c r="E566">
        <v>7</v>
      </c>
    </row>
    <row r="567" spans="1:5" x14ac:dyDescent="0.3">
      <c r="A567" t="s">
        <v>8219</v>
      </c>
      <c r="B567">
        <v>134</v>
      </c>
      <c r="D567" t="s">
        <v>8221</v>
      </c>
      <c r="E567">
        <v>7</v>
      </c>
    </row>
    <row r="568" spans="1:5" x14ac:dyDescent="0.3">
      <c r="A568" t="s">
        <v>8219</v>
      </c>
      <c r="B568">
        <v>134</v>
      </c>
      <c r="D568" t="s">
        <v>8221</v>
      </c>
      <c r="E568">
        <v>7</v>
      </c>
    </row>
    <row r="569" spans="1:5" x14ac:dyDescent="0.3">
      <c r="A569" t="s">
        <v>8219</v>
      </c>
      <c r="B569">
        <v>133</v>
      </c>
      <c r="D569" t="s">
        <v>8221</v>
      </c>
      <c r="E569">
        <v>7</v>
      </c>
    </row>
    <row r="570" spans="1:5" x14ac:dyDescent="0.3">
      <c r="A570" t="s">
        <v>8219</v>
      </c>
      <c r="B570">
        <v>133</v>
      </c>
      <c r="D570" t="s">
        <v>8221</v>
      </c>
      <c r="E570">
        <v>7</v>
      </c>
    </row>
    <row r="571" spans="1:5" x14ac:dyDescent="0.3">
      <c r="A571" t="s">
        <v>8219</v>
      </c>
      <c r="B571">
        <v>133</v>
      </c>
      <c r="D571" t="s">
        <v>8221</v>
      </c>
      <c r="E571">
        <v>7</v>
      </c>
    </row>
    <row r="572" spans="1:5" x14ac:dyDescent="0.3">
      <c r="A572" t="s">
        <v>8219</v>
      </c>
      <c r="B572">
        <v>133</v>
      </c>
      <c r="D572" t="s">
        <v>8221</v>
      </c>
      <c r="E572">
        <v>6</v>
      </c>
    </row>
    <row r="573" spans="1:5" x14ac:dyDescent="0.3">
      <c r="A573" t="s">
        <v>8219</v>
      </c>
      <c r="B573">
        <v>133</v>
      </c>
      <c r="D573" t="s">
        <v>8221</v>
      </c>
      <c r="E573">
        <v>6</v>
      </c>
    </row>
    <row r="574" spans="1:5" x14ac:dyDescent="0.3">
      <c r="A574" t="s">
        <v>8219</v>
      </c>
      <c r="B574">
        <v>132</v>
      </c>
      <c r="D574" t="s">
        <v>8221</v>
      </c>
      <c r="E574">
        <v>6</v>
      </c>
    </row>
    <row r="575" spans="1:5" x14ac:dyDescent="0.3">
      <c r="A575" t="s">
        <v>8219</v>
      </c>
      <c r="B575">
        <v>132</v>
      </c>
      <c r="D575" t="s">
        <v>8221</v>
      </c>
      <c r="E575">
        <v>6</v>
      </c>
    </row>
    <row r="576" spans="1:5" x14ac:dyDescent="0.3">
      <c r="A576" t="s">
        <v>8219</v>
      </c>
      <c r="B576">
        <v>131</v>
      </c>
      <c r="D576" t="s">
        <v>8221</v>
      </c>
      <c r="E576">
        <v>6</v>
      </c>
    </row>
    <row r="577" spans="1:5" x14ac:dyDescent="0.3">
      <c r="A577" t="s">
        <v>8219</v>
      </c>
      <c r="B577">
        <v>131</v>
      </c>
      <c r="D577" t="s">
        <v>8221</v>
      </c>
      <c r="E577">
        <v>6</v>
      </c>
    </row>
    <row r="578" spans="1:5" x14ac:dyDescent="0.3">
      <c r="A578" t="s">
        <v>8219</v>
      </c>
      <c r="B578">
        <v>131</v>
      </c>
      <c r="D578" t="s">
        <v>8221</v>
      </c>
      <c r="E578">
        <v>6</v>
      </c>
    </row>
    <row r="579" spans="1:5" x14ac:dyDescent="0.3">
      <c r="A579" t="s">
        <v>8219</v>
      </c>
      <c r="B579">
        <v>131</v>
      </c>
      <c r="D579" t="s">
        <v>8221</v>
      </c>
      <c r="E579">
        <v>6</v>
      </c>
    </row>
    <row r="580" spans="1:5" x14ac:dyDescent="0.3">
      <c r="A580" t="s">
        <v>8219</v>
      </c>
      <c r="B580">
        <v>130</v>
      </c>
      <c r="D580" t="s">
        <v>8221</v>
      </c>
      <c r="E580">
        <v>6</v>
      </c>
    </row>
    <row r="581" spans="1:5" x14ac:dyDescent="0.3">
      <c r="A581" t="s">
        <v>8219</v>
      </c>
      <c r="B581">
        <v>130</v>
      </c>
      <c r="D581" t="s">
        <v>8221</v>
      </c>
      <c r="E581">
        <v>6</v>
      </c>
    </row>
    <row r="582" spans="1:5" x14ac:dyDescent="0.3">
      <c r="A582" t="s">
        <v>8219</v>
      </c>
      <c r="B582">
        <v>130</v>
      </c>
      <c r="D582" t="s">
        <v>8221</v>
      </c>
      <c r="E582">
        <v>6</v>
      </c>
    </row>
    <row r="583" spans="1:5" x14ac:dyDescent="0.3">
      <c r="A583" t="s">
        <v>8219</v>
      </c>
      <c r="B583">
        <v>130</v>
      </c>
      <c r="D583" t="s">
        <v>8221</v>
      </c>
      <c r="E583">
        <v>6</v>
      </c>
    </row>
    <row r="584" spans="1:5" x14ac:dyDescent="0.3">
      <c r="A584" t="s">
        <v>8219</v>
      </c>
      <c r="B584">
        <v>130</v>
      </c>
      <c r="D584" t="s">
        <v>8221</v>
      </c>
      <c r="E584">
        <v>6</v>
      </c>
    </row>
    <row r="585" spans="1:5" x14ac:dyDescent="0.3">
      <c r="A585" t="s">
        <v>8219</v>
      </c>
      <c r="B585">
        <v>129</v>
      </c>
      <c r="D585" t="s">
        <v>8221</v>
      </c>
      <c r="E585">
        <v>6</v>
      </c>
    </row>
    <row r="586" spans="1:5" x14ac:dyDescent="0.3">
      <c r="A586" t="s">
        <v>8219</v>
      </c>
      <c r="B586">
        <v>128</v>
      </c>
      <c r="D586" t="s">
        <v>8221</v>
      </c>
      <c r="E586">
        <v>6</v>
      </c>
    </row>
    <row r="587" spans="1:5" x14ac:dyDescent="0.3">
      <c r="A587" t="s">
        <v>8219</v>
      </c>
      <c r="B587">
        <v>128</v>
      </c>
      <c r="D587" t="s">
        <v>8221</v>
      </c>
      <c r="E587">
        <v>6</v>
      </c>
    </row>
    <row r="588" spans="1:5" x14ac:dyDescent="0.3">
      <c r="A588" t="s">
        <v>8219</v>
      </c>
      <c r="B588">
        <v>128</v>
      </c>
      <c r="D588" t="s">
        <v>8221</v>
      </c>
      <c r="E588">
        <v>6</v>
      </c>
    </row>
    <row r="589" spans="1:5" x14ac:dyDescent="0.3">
      <c r="A589" t="s">
        <v>8219</v>
      </c>
      <c r="B589">
        <v>128</v>
      </c>
      <c r="D589" t="s">
        <v>8221</v>
      </c>
      <c r="E589">
        <v>6</v>
      </c>
    </row>
    <row r="590" spans="1:5" x14ac:dyDescent="0.3">
      <c r="A590" t="s">
        <v>8219</v>
      </c>
      <c r="B590">
        <v>128</v>
      </c>
      <c r="D590" t="s">
        <v>8221</v>
      </c>
      <c r="E590">
        <v>6</v>
      </c>
    </row>
    <row r="591" spans="1:5" x14ac:dyDescent="0.3">
      <c r="A591" t="s">
        <v>8219</v>
      </c>
      <c r="B591">
        <v>128</v>
      </c>
      <c r="D591" t="s">
        <v>8221</v>
      </c>
      <c r="E591">
        <v>6</v>
      </c>
    </row>
    <row r="592" spans="1:5" x14ac:dyDescent="0.3">
      <c r="A592" t="s">
        <v>8219</v>
      </c>
      <c r="B592">
        <v>128</v>
      </c>
      <c r="D592" t="s">
        <v>8221</v>
      </c>
      <c r="E592">
        <v>6</v>
      </c>
    </row>
    <row r="593" spans="1:5" x14ac:dyDescent="0.3">
      <c r="A593" t="s">
        <v>8219</v>
      </c>
      <c r="B593">
        <v>127</v>
      </c>
      <c r="D593" t="s">
        <v>8221</v>
      </c>
      <c r="E593">
        <v>6</v>
      </c>
    </row>
    <row r="594" spans="1:5" x14ac:dyDescent="0.3">
      <c r="A594" t="s">
        <v>8219</v>
      </c>
      <c r="B594">
        <v>126</v>
      </c>
      <c r="D594" t="s">
        <v>8221</v>
      </c>
      <c r="E594">
        <v>6</v>
      </c>
    </row>
    <row r="595" spans="1:5" x14ac:dyDescent="0.3">
      <c r="A595" t="s">
        <v>8219</v>
      </c>
      <c r="B595">
        <v>126</v>
      </c>
      <c r="D595" t="s">
        <v>8221</v>
      </c>
      <c r="E595">
        <v>6</v>
      </c>
    </row>
    <row r="596" spans="1:5" x14ac:dyDescent="0.3">
      <c r="A596" t="s">
        <v>8219</v>
      </c>
      <c r="B596">
        <v>126</v>
      </c>
      <c r="D596" t="s">
        <v>8221</v>
      </c>
      <c r="E596">
        <v>6</v>
      </c>
    </row>
    <row r="597" spans="1:5" x14ac:dyDescent="0.3">
      <c r="A597" t="s">
        <v>8219</v>
      </c>
      <c r="B597">
        <v>125</v>
      </c>
      <c r="D597" t="s">
        <v>8221</v>
      </c>
      <c r="E597">
        <v>6</v>
      </c>
    </row>
    <row r="598" spans="1:5" x14ac:dyDescent="0.3">
      <c r="A598" t="s">
        <v>8219</v>
      </c>
      <c r="B598">
        <v>125</v>
      </c>
      <c r="D598" t="s">
        <v>8221</v>
      </c>
      <c r="E598">
        <v>6</v>
      </c>
    </row>
    <row r="599" spans="1:5" x14ac:dyDescent="0.3">
      <c r="A599" t="s">
        <v>8219</v>
      </c>
      <c r="B599">
        <v>125</v>
      </c>
      <c r="D599" t="s">
        <v>8221</v>
      </c>
      <c r="E599">
        <v>6</v>
      </c>
    </row>
    <row r="600" spans="1:5" x14ac:dyDescent="0.3">
      <c r="A600" t="s">
        <v>8219</v>
      </c>
      <c r="B600">
        <v>124</v>
      </c>
      <c r="D600" t="s">
        <v>8221</v>
      </c>
      <c r="E600">
        <v>6</v>
      </c>
    </row>
    <row r="601" spans="1:5" x14ac:dyDescent="0.3">
      <c r="A601" t="s">
        <v>8219</v>
      </c>
      <c r="B601">
        <v>123</v>
      </c>
      <c r="D601" t="s">
        <v>8221</v>
      </c>
      <c r="E601">
        <v>6</v>
      </c>
    </row>
    <row r="602" spans="1:5" x14ac:dyDescent="0.3">
      <c r="A602" t="s">
        <v>8219</v>
      </c>
      <c r="B602">
        <v>123</v>
      </c>
      <c r="D602" t="s">
        <v>8221</v>
      </c>
      <c r="E602">
        <v>6</v>
      </c>
    </row>
    <row r="603" spans="1:5" x14ac:dyDescent="0.3">
      <c r="A603" t="s">
        <v>8219</v>
      </c>
      <c r="B603">
        <v>123</v>
      </c>
      <c r="D603" t="s">
        <v>8221</v>
      </c>
      <c r="E603">
        <v>6</v>
      </c>
    </row>
    <row r="604" spans="1:5" x14ac:dyDescent="0.3">
      <c r="A604" t="s">
        <v>8219</v>
      </c>
      <c r="B604">
        <v>123</v>
      </c>
      <c r="D604" t="s">
        <v>8221</v>
      </c>
      <c r="E604">
        <v>6</v>
      </c>
    </row>
    <row r="605" spans="1:5" x14ac:dyDescent="0.3">
      <c r="A605" t="s">
        <v>8219</v>
      </c>
      <c r="B605">
        <v>122</v>
      </c>
      <c r="D605" t="s">
        <v>8221</v>
      </c>
      <c r="E605">
        <v>6</v>
      </c>
    </row>
    <row r="606" spans="1:5" x14ac:dyDescent="0.3">
      <c r="A606" t="s">
        <v>8219</v>
      </c>
      <c r="B606">
        <v>122</v>
      </c>
      <c r="D606" t="s">
        <v>8221</v>
      </c>
      <c r="E606">
        <v>6</v>
      </c>
    </row>
    <row r="607" spans="1:5" x14ac:dyDescent="0.3">
      <c r="A607" t="s">
        <v>8219</v>
      </c>
      <c r="B607">
        <v>122</v>
      </c>
      <c r="D607" t="s">
        <v>8221</v>
      </c>
      <c r="E607">
        <v>6</v>
      </c>
    </row>
    <row r="608" spans="1:5" x14ac:dyDescent="0.3">
      <c r="A608" t="s">
        <v>8219</v>
      </c>
      <c r="B608">
        <v>121</v>
      </c>
      <c r="D608" t="s">
        <v>8221</v>
      </c>
      <c r="E608">
        <v>6</v>
      </c>
    </row>
    <row r="609" spans="1:5" x14ac:dyDescent="0.3">
      <c r="A609" t="s">
        <v>8219</v>
      </c>
      <c r="B609">
        <v>121</v>
      </c>
      <c r="D609" t="s">
        <v>8221</v>
      </c>
      <c r="E609">
        <v>6</v>
      </c>
    </row>
    <row r="610" spans="1:5" x14ac:dyDescent="0.3">
      <c r="A610" t="s">
        <v>8219</v>
      </c>
      <c r="B610">
        <v>120</v>
      </c>
      <c r="D610" t="s">
        <v>8221</v>
      </c>
      <c r="E610">
        <v>6</v>
      </c>
    </row>
    <row r="611" spans="1:5" x14ac:dyDescent="0.3">
      <c r="A611" t="s">
        <v>8219</v>
      </c>
      <c r="B611">
        <v>120</v>
      </c>
      <c r="D611" t="s">
        <v>8221</v>
      </c>
      <c r="E611">
        <v>6</v>
      </c>
    </row>
    <row r="612" spans="1:5" x14ac:dyDescent="0.3">
      <c r="A612" t="s">
        <v>8219</v>
      </c>
      <c r="B612">
        <v>120</v>
      </c>
      <c r="D612" t="s">
        <v>8221</v>
      </c>
      <c r="E612">
        <v>6</v>
      </c>
    </row>
    <row r="613" spans="1:5" x14ac:dyDescent="0.3">
      <c r="A613" t="s">
        <v>8219</v>
      </c>
      <c r="B613">
        <v>120</v>
      </c>
      <c r="D613" t="s">
        <v>8221</v>
      </c>
      <c r="E613">
        <v>6</v>
      </c>
    </row>
    <row r="614" spans="1:5" x14ac:dyDescent="0.3">
      <c r="A614" t="s">
        <v>8219</v>
      </c>
      <c r="B614">
        <v>120</v>
      </c>
      <c r="D614" t="s">
        <v>8221</v>
      </c>
      <c r="E614">
        <v>6</v>
      </c>
    </row>
    <row r="615" spans="1:5" x14ac:dyDescent="0.3">
      <c r="A615" t="s">
        <v>8219</v>
      </c>
      <c r="B615">
        <v>120</v>
      </c>
      <c r="D615" t="s">
        <v>8221</v>
      </c>
      <c r="E615">
        <v>6</v>
      </c>
    </row>
    <row r="616" spans="1:5" x14ac:dyDescent="0.3">
      <c r="A616" t="s">
        <v>8219</v>
      </c>
      <c r="B616">
        <v>120</v>
      </c>
      <c r="D616" t="s">
        <v>8221</v>
      </c>
      <c r="E616">
        <v>6</v>
      </c>
    </row>
    <row r="617" spans="1:5" x14ac:dyDescent="0.3">
      <c r="A617" t="s">
        <v>8219</v>
      </c>
      <c r="B617">
        <v>120</v>
      </c>
      <c r="D617" t="s">
        <v>8221</v>
      </c>
      <c r="E617">
        <v>6</v>
      </c>
    </row>
    <row r="618" spans="1:5" x14ac:dyDescent="0.3">
      <c r="A618" t="s">
        <v>8219</v>
      </c>
      <c r="B618">
        <v>120</v>
      </c>
      <c r="D618" t="s">
        <v>8221</v>
      </c>
      <c r="E618">
        <v>6</v>
      </c>
    </row>
    <row r="619" spans="1:5" x14ac:dyDescent="0.3">
      <c r="A619" t="s">
        <v>8219</v>
      </c>
      <c r="B619">
        <v>119</v>
      </c>
      <c r="D619" t="s">
        <v>8221</v>
      </c>
      <c r="E619">
        <v>6</v>
      </c>
    </row>
    <row r="620" spans="1:5" x14ac:dyDescent="0.3">
      <c r="A620" t="s">
        <v>8219</v>
      </c>
      <c r="B620">
        <v>119</v>
      </c>
      <c r="D620" t="s">
        <v>8221</v>
      </c>
      <c r="E620">
        <v>6</v>
      </c>
    </row>
    <row r="621" spans="1:5" x14ac:dyDescent="0.3">
      <c r="A621" t="s">
        <v>8219</v>
      </c>
      <c r="B621">
        <v>119</v>
      </c>
      <c r="D621" t="s">
        <v>8221</v>
      </c>
      <c r="E621">
        <v>6</v>
      </c>
    </row>
    <row r="622" spans="1:5" x14ac:dyDescent="0.3">
      <c r="A622" t="s">
        <v>8219</v>
      </c>
      <c r="B622">
        <v>119</v>
      </c>
      <c r="D622" t="s">
        <v>8221</v>
      </c>
      <c r="E622">
        <v>5</v>
      </c>
    </row>
    <row r="623" spans="1:5" x14ac:dyDescent="0.3">
      <c r="A623" t="s">
        <v>8219</v>
      </c>
      <c r="B623">
        <v>119</v>
      </c>
      <c r="D623" t="s">
        <v>8221</v>
      </c>
      <c r="E623">
        <v>5</v>
      </c>
    </row>
    <row r="624" spans="1:5" x14ac:dyDescent="0.3">
      <c r="A624" t="s">
        <v>8219</v>
      </c>
      <c r="B624">
        <v>119</v>
      </c>
      <c r="D624" t="s">
        <v>8221</v>
      </c>
      <c r="E624">
        <v>5</v>
      </c>
    </row>
    <row r="625" spans="1:5" x14ac:dyDescent="0.3">
      <c r="A625" t="s">
        <v>8219</v>
      </c>
      <c r="B625">
        <v>118</v>
      </c>
      <c r="D625" t="s">
        <v>8221</v>
      </c>
      <c r="E625">
        <v>5</v>
      </c>
    </row>
    <row r="626" spans="1:5" x14ac:dyDescent="0.3">
      <c r="A626" t="s">
        <v>8219</v>
      </c>
      <c r="B626">
        <v>118</v>
      </c>
      <c r="D626" t="s">
        <v>8221</v>
      </c>
      <c r="E626">
        <v>5</v>
      </c>
    </row>
    <row r="627" spans="1:5" x14ac:dyDescent="0.3">
      <c r="A627" t="s">
        <v>8219</v>
      </c>
      <c r="B627">
        <v>118</v>
      </c>
      <c r="D627" t="s">
        <v>8221</v>
      </c>
      <c r="E627">
        <v>5</v>
      </c>
    </row>
    <row r="628" spans="1:5" x14ac:dyDescent="0.3">
      <c r="A628" t="s">
        <v>8219</v>
      </c>
      <c r="B628">
        <v>117</v>
      </c>
      <c r="D628" t="s">
        <v>8221</v>
      </c>
      <c r="E628">
        <v>5</v>
      </c>
    </row>
    <row r="629" spans="1:5" x14ac:dyDescent="0.3">
      <c r="A629" t="s">
        <v>8219</v>
      </c>
      <c r="B629">
        <v>117</v>
      </c>
      <c r="D629" t="s">
        <v>8221</v>
      </c>
      <c r="E629">
        <v>5</v>
      </c>
    </row>
    <row r="630" spans="1:5" x14ac:dyDescent="0.3">
      <c r="A630" t="s">
        <v>8219</v>
      </c>
      <c r="B630">
        <v>117</v>
      </c>
      <c r="D630" t="s">
        <v>8221</v>
      </c>
      <c r="E630">
        <v>5</v>
      </c>
    </row>
    <row r="631" spans="1:5" x14ac:dyDescent="0.3">
      <c r="A631" t="s">
        <v>8219</v>
      </c>
      <c r="B631">
        <v>117</v>
      </c>
      <c r="D631" t="s">
        <v>8221</v>
      </c>
      <c r="E631">
        <v>5</v>
      </c>
    </row>
    <row r="632" spans="1:5" x14ac:dyDescent="0.3">
      <c r="A632" t="s">
        <v>8219</v>
      </c>
      <c r="B632">
        <v>116</v>
      </c>
      <c r="D632" t="s">
        <v>8221</v>
      </c>
      <c r="E632">
        <v>5</v>
      </c>
    </row>
    <row r="633" spans="1:5" x14ac:dyDescent="0.3">
      <c r="A633" t="s">
        <v>8219</v>
      </c>
      <c r="B633">
        <v>116</v>
      </c>
      <c r="D633" t="s">
        <v>8221</v>
      </c>
      <c r="E633">
        <v>5</v>
      </c>
    </row>
    <row r="634" spans="1:5" x14ac:dyDescent="0.3">
      <c r="A634" t="s">
        <v>8219</v>
      </c>
      <c r="B634">
        <v>115</v>
      </c>
      <c r="D634" t="s">
        <v>8221</v>
      </c>
      <c r="E634">
        <v>5</v>
      </c>
    </row>
    <row r="635" spans="1:5" x14ac:dyDescent="0.3">
      <c r="A635" t="s">
        <v>8219</v>
      </c>
      <c r="B635">
        <v>115</v>
      </c>
      <c r="D635" t="s">
        <v>8221</v>
      </c>
      <c r="E635">
        <v>5</v>
      </c>
    </row>
    <row r="636" spans="1:5" x14ac:dyDescent="0.3">
      <c r="A636" t="s">
        <v>8219</v>
      </c>
      <c r="B636">
        <v>115</v>
      </c>
      <c r="D636" t="s">
        <v>8221</v>
      </c>
      <c r="E636">
        <v>5</v>
      </c>
    </row>
    <row r="637" spans="1:5" x14ac:dyDescent="0.3">
      <c r="A637" t="s">
        <v>8219</v>
      </c>
      <c r="B637">
        <v>115</v>
      </c>
      <c r="D637" t="s">
        <v>8221</v>
      </c>
      <c r="E637">
        <v>5</v>
      </c>
    </row>
    <row r="638" spans="1:5" x14ac:dyDescent="0.3">
      <c r="A638" t="s">
        <v>8219</v>
      </c>
      <c r="B638">
        <v>115</v>
      </c>
      <c r="D638" t="s">
        <v>8221</v>
      </c>
      <c r="E638">
        <v>5</v>
      </c>
    </row>
    <row r="639" spans="1:5" x14ac:dyDescent="0.3">
      <c r="A639" t="s">
        <v>8219</v>
      </c>
      <c r="B639">
        <v>115</v>
      </c>
      <c r="D639" t="s">
        <v>8221</v>
      </c>
      <c r="E639">
        <v>5</v>
      </c>
    </row>
    <row r="640" spans="1:5" x14ac:dyDescent="0.3">
      <c r="A640" t="s">
        <v>8219</v>
      </c>
      <c r="B640">
        <v>115</v>
      </c>
      <c r="D640" t="s">
        <v>8221</v>
      </c>
      <c r="E640">
        <v>5</v>
      </c>
    </row>
    <row r="641" spans="1:5" x14ac:dyDescent="0.3">
      <c r="A641" t="s">
        <v>8219</v>
      </c>
      <c r="B641">
        <v>115</v>
      </c>
      <c r="D641" t="s">
        <v>8221</v>
      </c>
      <c r="E641">
        <v>5</v>
      </c>
    </row>
    <row r="642" spans="1:5" x14ac:dyDescent="0.3">
      <c r="A642" t="s">
        <v>8219</v>
      </c>
      <c r="B642">
        <v>115</v>
      </c>
      <c r="D642" t="s">
        <v>8221</v>
      </c>
      <c r="E642">
        <v>5</v>
      </c>
    </row>
    <row r="643" spans="1:5" x14ac:dyDescent="0.3">
      <c r="A643" t="s">
        <v>8219</v>
      </c>
      <c r="B643">
        <v>115</v>
      </c>
      <c r="D643" t="s">
        <v>8221</v>
      </c>
      <c r="E643">
        <v>5</v>
      </c>
    </row>
    <row r="644" spans="1:5" x14ac:dyDescent="0.3">
      <c r="A644" t="s">
        <v>8219</v>
      </c>
      <c r="B644">
        <v>114</v>
      </c>
      <c r="D644" t="s">
        <v>8221</v>
      </c>
      <c r="E644">
        <v>5</v>
      </c>
    </row>
    <row r="645" spans="1:5" x14ac:dyDescent="0.3">
      <c r="A645" t="s">
        <v>8219</v>
      </c>
      <c r="B645">
        <v>114</v>
      </c>
      <c r="D645" t="s">
        <v>8221</v>
      </c>
      <c r="E645">
        <v>5</v>
      </c>
    </row>
    <row r="646" spans="1:5" x14ac:dyDescent="0.3">
      <c r="A646" t="s">
        <v>8219</v>
      </c>
      <c r="B646">
        <v>114</v>
      </c>
      <c r="D646" t="s">
        <v>8221</v>
      </c>
      <c r="E646">
        <v>5</v>
      </c>
    </row>
    <row r="647" spans="1:5" x14ac:dyDescent="0.3">
      <c r="A647" t="s">
        <v>8219</v>
      </c>
      <c r="B647">
        <v>113</v>
      </c>
      <c r="D647" t="s">
        <v>8221</v>
      </c>
      <c r="E647">
        <v>5</v>
      </c>
    </row>
    <row r="648" spans="1:5" x14ac:dyDescent="0.3">
      <c r="A648" t="s">
        <v>8219</v>
      </c>
      <c r="B648">
        <v>113</v>
      </c>
      <c r="D648" t="s">
        <v>8221</v>
      </c>
      <c r="E648">
        <v>5</v>
      </c>
    </row>
    <row r="649" spans="1:5" x14ac:dyDescent="0.3">
      <c r="A649" t="s">
        <v>8219</v>
      </c>
      <c r="B649">
        <v>113</v>
      </c>
      <c r="D649" t="s">
        <v>8221</v>
      </c>
      <c r="E649">
        <v>5</v>
      </c>
    </row>
    <row r="650" spans="1:5" x14ac:dyDescent="0.3">
      <c r="A650" t="s">
        <v>8219</v>
      </c>
      <c r="B650">
        <v>113</v>
      </c>
      <c r="D650" t="s">
        <v>8221</v>
      </c>
      <c r="E650">
        <v>5</v>
      </c>
    </row>
    <row r="651" spans="1:5" x14ac:dyDescent="0.3">
      <c r="A651" t="s">
        <v>8219</v>
      </c>
      <c r="B651">
        <v>113</v>
      </c>
      <c r="D651" t="s">
        <v>8221</v>
      </c>
      <c r="E651">
        <v>5</v>
      </c>
    </row>
    <row r="652" spans="1:5" x14ac:dyDescent="0.3">
      <c r="A652" t="s">
        <v>8219</v>
      </c>
      <c r="B652">
        <v>113</v>
      </c>
      <c r="D652" t="s">
        <v>8221</v>
      </c>
      <c r="E652">
        <v>5</v>
      </c>
    </row>
    <row r="653" spans="1:5" x14ac:dyDescent="0.3">
      <c r="A653" t="s">
        <v>8219</v>
      </c>
      <c r="B653">
        <v>113</v>
      </c>
      <c r="D653" t="s">
        <v>8221</v>
      </c>
      <c r="E653">
        <v>5</v>
      </c>
    </row>
    <row r="654" spans="1:5" x14ac:dyDescent="0.3">
      <c r="A654" t="s">
        <v>8219</v>
      </c>
      <c r="B654">
        <v>113</v>
      </c>
      <c r="D654" t="s">
        <v>8221</v>
      </c>
      <c r="E654">
        <v>5</v>
      </c>
    </row>
    <row r="655" spans="1:5" x14ac:dyDescent="0.3">
      <c r="A655" t="s">
        <v>8219</v>
      </c>
      <c r="B655">
        <v>112</v>
      </c>
      <c r="D655" t="s">
        <v>8221</v>
      </c>
      <c r="E655">
        <v>5</v>
      </c>
    </row>
    <row r="656" spans="1:5" x14ac:dyDescent="0.3">
      <c r="A656" t="s">
        <v>8219</v>
      </c>
      <c r="B656">
        <v>112</v>
      </c>
      <c r="D656" t="s">
        <v>8221</v>
      </c>
      <c r="E656">
        <v>5</v>
      </c>
    </row>
    <row r="657" spans="1:5" x14ac:dyDescent="0.3">
      <c r="A657" t="s">
        <v>8219</v>
      </c>
      <c r="B657">
        <v>112</v>
      </c>
      <c r="D657" t="s">
        <v>8221</v>
      </c>
      <c r="E657">
        <v>5</v>
      </c>
    </row>
    <row r="658" spans="1:5" x14ac:dyDescent="0.3">
      <c r="A658" t="s">
        <v>8219</v>
      </c>
      <c r="B658">
        <v>112</v>
      </c>
      <c r="D658" t="s">
        <v>8221</v>
      </c>
      <c r="E658">
        <v>5</v>
      </c>
    </row>
    <row r="659" spans="1:5" x14ac:dyDescent="0.3">
      <c r="A659" t="s">
        <v>8219</v>
      </c>
      <c r="B659">
        <v>112</v>
      </c>
      <c r="D659" t="s">
        <v>8221</v>
      </c>
      <c r="E659">
        <v>5</v>
      </c>
    </row>
    <row r="660" spans="1:5" x14ac:dyDescent="0.3">
      <c r="A660" t="s">
        <v>8219</v>
      </c>
      <c r="B660">
        <v>111</v>
      </c>
      <c r="D660" t="s">
        <v>8221</v>
      </c>
      <c r="E660">
        <v>5</v>
      </c>
    </row>
    <row r="661" spans="1:5" x14ac:dyDescent="0.3">
      <c r="A661" t="s">
        <v>8219</v>
      </c>
      <c r="B661">
        <v>111</v>
      </c>
      <c r="D661" t="s">
        <v>8221</v>
      </c>
      <c r="E661">
        <v>5</v>
      </c>
    </row>
    <row r="662" spans="1:5" x14ac:dyDescent="0.3">
      <c r="A662" t="s">
        <v>8219</v>
      </c>
      <c r="B662">
        <v>111</v>
      </c>
      <c r="D662" t="s">
        <v>8221</v>
      </c>
      <c r="E662">
        <v>5</v>
      </c>
    </row>
    <row r="663" spans="1:5" x14ac:dyDescent="0.3">
      <c r="A663" t="s">
        <v>8219</v>
      </c>
      <c r="B663">
        <v>111</v>
      </c>
      <c r="D663" t="s">
        <v>8221</v>
      </c>
      <c r="E663">
        <v>5</v>
      </c>
    </row>
    <row r="664" spans="1:5" x14ac:dyDescent="0.3">
      <c r="A664" t="s">
        <v>8219</v>
      </c>
      <c r="B664">
        <v>111</v>
      </c>
      <c r="D664" t="s">
        <v>8221</v>
      </c>
      <c r="E664">
        <v>5</v>
      </c>
    </row>
    <row r="665" spans="1:5" x14ac:dyDescent="0.3">
      <c r="A665" t="s">
        <v>8219</v>
      </c>
      <c r="B665">
        <v>111</v>
      </c>
      <c r="D665" t="s">
        <v>8221</v>
      </c>
      <c r="E665">
        <v>5</v>
      </c>
    </row>
    <row r="666" spans="1:5" x14ac:dyDescent="0.3">
      <c r="A666" t="s">
        <v>8219</v>
      </c>
      <c r="B666">
        <v>111</v>
      </c>
      <c r="D666" t="s">
        <v>8221</v>
      </c>
      <c r="E666">
        <v>5</v>
      </c>
    </row>
    <row r="667" spans="1:5" x14ac:dyDescent="0.3">
      <c r="A667" t="s">
        <v>8219</v>
      </c>
      <c r="B667">
        <v>110</v>
      </c>
      <c r="D667" t="s">
        <v>8221</v>
      </c>
      <c r="E667">
        <v>5</v>
      </c>
    </row>
    <row r="668" spans="1:5" x14ac:dyDescent="0.3">
      <c r="A668" t="s">
        <v>8219</v>
      </c>
      <c r="B668">
        <v>110</v>
      </c>
      <c r="D668" t="s">
        <v>8221</v>
      </c>
      <c r="E668">
        <v>5</v>
      </c>
    </row>
    <row r="669" spans="1:5" x14ac:dyDescent="0.3">
      <c r="A669" t="s">
        <v>8219</v>
      </c>
      <c r="B669">
        <v>110</v>
      </c>
      <c r="D669" t="s">
        <v>8221</v>
      </c>
      <c r="E669">
        <v>5</v>
      </c>
    </row>
    <row r="670" spans="1:5" x14ac:dyDescent="0.3">
      <c r="A670" t="s">
        <v>8219</v>
      </c>
      <c r="B670">
        <v>110</v>
      </c>
      <c r="D670" t="s">
        <v>8221</v>
      </c>
      <c r="E670">
        <v>5</v>
      </c>
    </row>
    <row r="671" spans="1:5" x14ac:dyDescent="0.3">
      <c r="A671" t="s">
        <v>8219</v>
      </c>
      <c r="B671">
        <v>109</v>
      </c>
      <c r="D671" t="s">
        <v>8221</v>
      </c>
      <c r="E671">
        <v>5</v>
      </c>
    </row>
    <row r="672" spans="1:5" x14ac:dyDescent="0.3">
      <c r="A672" t="s">
        <v>8219</v>
      </c>
      <c r="B672">
        <v>109</v>
      </c>
      <c r="D672" t="s">
        <v>8221</v>
      </c>
      <c r="E672">
        <v>5</v>
      </c>
    </row>
    <row r="673" spans="1:5" x14ac:dyDescent="0.3">
      <c r="A673" t="s">
        <v>8219</v>
      </c>
      <c r="B673">
        <v>109</v>
      </c>
      <c r="D673" t="s">
        <v>8221</v>
      </c>
      <c r="E673">
        <v>5</v>
      </c>
    </row>
    <row r="674" spans="1:5" x14ac:dyDescent="0.3">
      <c r="A674" t="s">
        <v>8219</v>
      </c>
      <c r="B674">
        <v>108</v>
      </c>
      <c r="D674" t="s">
        <v>8221</v>
      </c>
      <c r="E674">
        <v>5</v>
      </c>
    </row>
    <row r="675" spans="1:5" x14ac:dyDescent="0.3">
      <c r="A675" t="s">
        <v>8219</v>
      </c>
      <c r="B675">
        <v>108</v>
      </c>
      <c r="D675" t="s">
        <v>8221</v>
      </c>
      <c r="E675">
        <v>5</v>
      </c>
    </row>
    <row r="676" spans="1:5" x14ac:dyDescent="0.3">
      <c r="A676" t="s">
        <v>8219</v>
      </c>
      <c r="B676">
        <v>108</v>
      </c>
      <c r="D676" t="s">
        <v>8221</v>
      </c>
      <c r="E676">
        <v>5</v>
      </c>
    </row>
    <row r="677" spans="1:5" x14ac:dyDescent="0.3">
      <c r="A677" t="s">
        <v>8219</v>
      </c>
      <c r="B677">
        <v>108</v>
      </c>
      <c r="D677" t="s">
        <v>8221</v>
      </c>
      <c r="E677">
        <v>5</v>
      </c>
    </row>
    <row r="678" spans="1:5" x14ac:dyDescent="0.3">
      <c r="A678" t="s">
        <v>8219</v>
      </c>
      <c r="B678">
        <v>108</v>
      </c>
      <c r="D678" t="s">
        <v>8221</v>
      </c>
      <c r="E678">
        <v>5</v>
      </c>
    </row>
    <row r="679" spans="1:5" x14ac:dyDescent="0.3">
      <c r="A679" t="s">
        <v>8219</v>
      </c>
      <c r="B679">
        <v>108</v>
      </c>
      <c r="D679" t="s">
        <v>8221</v>
      </c>
      <c r="E679">
        <v>5</v>
      </c>
    </row>
    <row r="680" spans="1:5" x14ac:dyDescent="0.3">
      <c r="A680" t="s">
        <v>8219</v>
      </c>
      <c r="B680">
        <v>108</v>
      </c>
      <c r="D680" t="s">
        <v>8221</v>
      </c>
      <c r="E680">
        <v>5</v>
      </c>
    </row>
    <row r="681" spans="1:5" x14ac:dyDescent="0.3">
      <c r="A681" t="s">
        <v>8219</v>
      </c>
      <c r="B681">
        <v>108</v>
      </c>
      <c r="D681" t="s">
        <v>8221</v>
      </c>
      <c r="E681">
        <v>5</v>
      </c>
    </row>
    <row r="682" spans="1:5" x14ac:dyDescent="0.3">
      <c r="A682" t="s">
        <v>8219</v>
      </c>
      <c r="B682">
        <v>108</v>
      </c>
      <c r="D682" t="s">
        <v>8221</v>
      </c>
      <c r="E682">
        <v>5</v>
      </c>
    </row>
    <row r="683" spans="1:5" x14ac:dyDescent="0.3">
      <c r="A683" t="s">
        <v>8219</v>
      </c>
      <c r="B683">
        <v>108</v>
      </c>
      <c r="D683" t="s">
        <v>8221</v>
      </c>
      <c r="E683">
        <v>4</v>
      </c>
    </row>
    <row r="684" spans="1:5" x14ac:dyDescent="0.3">
      <c r="A684" t="s">
        <v>8219</v>
      </c>
      <c r="B684">
        <v>108</v>
      </c>
      <c r="D684" t="s">
        <v>8221</v>
      </c>
      <c r="E684">
        <v>4</v>
      </c>
    </row>
    <row r="685" spans="1:5" x14ac:dyDescent="0.3">
      <c r="A685" t="s">
        <v>8219</v>
      </c>
      <c r="B685">
        <v>107</v>
      </c>
      <c r="D685" t="s">
        <v>8221</v>
      </c>
      <c r="E685">
        <v>4</v>
      </c>
    </row>
    <row r="686" spans="1:5" x14ac:dyDescent="0.3">
      <c r="A686" t="s">
        <v>8219</v>
      </c>
      <c r="B686">
        <v>107</v>
      </c>
      <c r="D686" t="s">
        <v>8221</v>
      </c>
      <c r="E686">
        <v>4</v>
      </c>
    </row>
    <row r="687" spans="1:5" x14ac:dyDescent="0.3">
      <c r="A687" t="s">
        <v>8219</v>
      </c>
      <c r="B687">
        <v>107</v>
      </c>
      <c r="D687" t="s">
        <v>8221</v>
      </c>
      <c r="E687">
        <v>4</v>
      </c>
    </row>
    <row r="688" spans="1:5" x14ac:dyDescent="0.3">
      <c r="A688" t="s">
        <v>8219</v>
      </c>
      <c r="B688">
        <v>107</v>
      </c>
      <c r="D688" t="s">
        <v>8221</v>
      </c>
      <c r="E688">
        <v>4</v>
      </c>
    </row>
    <row r="689" spans="1:5" x14ac:dyDescent="0.3">
      <c r="A689" t="s">
        <v>8219</v>
      </c>
      <c r="B689">
        <v>107</v>
      </c>
      <c r="D689" t="s">
        <v>8221</v>
      </c>
      <c r="E689">
        <v>4</v>
      </c>
    </row>
    <row r="690" spans="1:5" x14ac:dyDescent="0.3">
      <c r="A690" t="s">
        <v>8219</v>
      </c>
      <c r="B690">
        <v>107</v>
      </c>
      <c r="D690" t="s">
        <v>8221</v>
      </c>
      <c r="E690">
        <v>4</v>
      </c>
    </row>
    <row r="691" spans="1:5" x14ac:dyDescent="0.3">
      <c r="A691" t="s">
        <v>8219</v>
      </c>
      <c r="B691">
        <v>107</v>
      </c>
      <c r="D691" t="s">
        <v>8221</v>
      </c>
      <c r="E691">
        <v>4</v>
      </c>
    </row>
    <row r="692" spans="1:5" x14ac:dyDescent="0.3">
      <c r="A692" t="s">
        <v>8219</v>
      </c>
      <c r="B692">
        <v>106</v>
      </c>
      <c r="D692" t="s">
        <v>8221</v>
      </c>
      <c r="E692">
        <v>4</v>
      </c>
    </row>
    <row r="693" spans="1:5" x14ac:dyDescent="0.3">
      <c r="A693" t="s">
        <v>8219</v>
      </c>
      <c r="B693">
        <v>105</v>
      </c>
      <c r="D693" t="s">
        <v>8221</v>
      </c>
      <c r="E693">
        <v>4</v>
      </c>
    </row>
    <row r="694" spans="1:5" x14ac:dyDescent="0.3">
      <c r="A694" t="s">
        <v>8219</v>
      </c>
      <c r="B694">
        <v>105</v>
      </c>
      <c r="D694" t="s">
        <v>8221</v>
      </c>
      <c r="E694">
        <v>4</v>
      </c>
    </row>
    <row r="695" spans="1:5" x14ac:dyDescent="0.3">
      <c r="A695" t="s">
        <v>8219</v>
      </c>
      <c r="B695">
        <v>105</v>
      </c>
      <c r="D695" t="s">
        <v>8221</v>
      </c>
      <c r="E695">
        <v>4</v>
      </c>
    </row>
    <row r="696" spans="1:5" x14ac:dyDescent="0.3">
      <c r="A696" t="s">
        <v>8219</v>
      </c>
      <c r="B696">
        <v>105</v>
      </c>
      <c r="D696" t="s">
        <v>8221</v>
      </c>
      <c r="E696">
        <v>4</v>
      </c>
    </row>
    <row r="697" spans="1:5" x14ac:dyDescent="0.3">
      <c r="A697" t="s">
        <v>8219</v>
      </c>
      <c r="B697">
        <v>105</v>
      </c>
      <c r="D697" t="s">
        <v>8221</v>
      </c>
      <c r="E697">
        <v>4</v>
      </c>
    </row>
    <row r="698" spans="1:5" x14ac:dyDescent="0.3">
      <c r="A698" t="s">
        <v>8219</v>
      </c>
      <c r="B698">
        <v>104</v>
      </c>
      <c r="D698" t="s">
        <v>8221</v>
      </c>
      <c r="E698">
        <v>4</v>
      </c>
    </row>
    <row r="699" spans="1:5" x14ac:dyDescent="0.3">
      <c r="A699" t="s">
        <v>8219</v>
      </c>
      <c r="B699">
        <v>104</v>
      </c>
      <c r="D699" t="s">
        <v>8221</v>
      </c>
      <c r="E699">
        <v>4</v>
      </c>
    </row>
    <row r="700" spans="1:5" x14ac:dyDescent="0.3">
      <c r="A700" t="s">
        <v>8219</v>
      </c>
      <c r="B700">
        <v>104</v>
      </c>
      <c r="D700" t="s">
        <v>8221</v>
      </c>
      <c r="E700">
        <v>4</v>
      </c>
    </row>
    <row r="701" spans="1:5" x14ac:dyDescent="0.3">
      <c r="A701" t="s">
        <v>8219</v>
      </c>
      <c r="B701">
        <v>104</v>
      </c>
      <c r="D701" t="s">
        <v>8221</v>
      </c>
      <c r="E701">
        <v>4</v>
      </c>
    </row>
    <row r="702" spans="1:5" x14ac:dyDescent="0.3">
      <c r="A702" t="s">
        <v>8219</v>
      </c>
      <c r="B702">
        <v>104</v>
      </c>
      <c r="D702" t="s">
        <v>8221</v>
      </c>
      <c r="E702">
        <v>4</v>
      </c>
    </row>
    <row r="703" spans="1:5" x14ac:dyDescent="0.3">
      <c r="A703" t="s">
        <v>8219</v>
      </c>
      <c r="B703">
        <v>104</v>
      </c>
      <c r="D703" t="s">
        <v>8221</v>
      </c>
      <c r="E703">
        <v>4</v>
      </c>
    </row>
    <row r="704" spans="1:5" x14ac:dyDescent="0.3">
      <c r="A704" t="s">
        <v>8219</v>
      </c>
      <c r="B704">
        <v>104</v>
      </c>
      <c r="D704" t="s">
        <v>8221</v>
      </c>
      <c r="E704">
        <v>4</v>
      </c>
    </row>
    <row r="705" spans="1:5" x14ac:dyDescent="0.3">
      <c r="A705" t="s">
        <v>8219</v>
      </c>
      <c r="B705">
        <v>104</v>
      </c>
      <c r="D705" t="s">
        <v>8221</v>
      </c>
      <c r="E705">
        <v>4</v>
      </c>
    </row>
    <row r="706" spans="1:5" x14ac:dyDescent="0.3">
      <c r="A706" t="s">
        <v>8219</v>
      </c>
      <c r="B706">
        <v>104</v>
      </c>
      <c r="D706" t="s">
        <v>8221</v>
      </c>
      <c r="E706">
        <v>4</v>
      </c>
    </row>
    <row r="707" spans="1:5" x14ac:dyDescent="0.3">
      <c r="A707" t="s">
        <v>8219</v>
      </c>
      <c r="B707">
        <v>104</v>
      </c>
      <c r="D707" t="s">
        <v>8221</v>
      </c>
      <c r="E707">
        <v>4</v>
      </c>
    </row>
    <row r="708" spans="1:5" x14ac:dyDescent="0.3">
      <c r="A708" t="s">
        <v>8219</v>
      </c>
      <c r="B708">
        <v>104</v>
      </c>
      <c r="D708" t="s">
        <v>8221</v>
      </c>
      <c r="E708">
        <v>4</v>
      </c>
    </row>
    <row r="709" spans="1:5" x14ac:dyDescent="0.3">
      <c r="A709" t="s">
        <v>8219</v>
      </c>
      <c r="B709">
        <v>104</v>
      </c>
      <c r="D709" t="s">
        <v>8221</v>
      </c>
      <c r="E709">
        <v>4</v>
      </c>
    </row>
    <row r="710" spans="1:5" x14ac:dyDescent="0.3">
      <c r="A710" t="s">
        <v>8219</v>
      </c>
      <c r="B710">
        <v>104</v>
      </c>
      <c r="D710" t="s">
        <v>8221</v>
      </c>
      <c r="E710">
        <v>4</v>
      </c>
    </row>
    <row r="711" spans="1:5" x14ac:dyDescent="0.3">
      <c r="A711" t="s">
        <v>8219</v>
      </c>
      <c r="B711">
        <v>104</v>
      </c>
      <c r="D711" t="s">
        <v>8221</v>
      </c>
      <c r="E711">
        <v>4</v>
      </c>
    </row>
    <row r="712" spans="1:5" x14ac:dyDescent="0.3">
      <c r="A712" t="s">
        <v>8219</v>
      </c>
      <c r="B712">
        <v>103</v>
      </c>
      <c r="D712" t="s">
        <v>8221</v>
      </c>
      <c r="E712">
        <v>4</v>
      </c>
    </row>
    <row r="713" spans="1:5" x14ac:dyDescent="0.3">
      <c r="A713" t="s">
        <v>8219</v>
      </c>
      <c r="B713">
        <v>103</v>
      </c>
      <c r="D713" t="s">
        <v>8221</v>
      </c>
      <c r="E713">
        <v>4</v>
      </c>
    </row>
    <row r="714" spans="1:5" x14ac:dyDescent="0.3">
      <c r="A714" t="s">
        <v>8219</v>
      </c>
      <c r="B714">
        <v>103</v>
      </c>
      <c r="D714" t="s">
        <v>8221</v>
      </c>
      <c r="E714">
        <v>4</v>
      </c>
    </row>
    <row r="715" spans="1:5" x14ac:dyDescent="0.3">
      <c r="A715" t="s">
        <v>8219</v>
      </c>
      <c r="B715">
        <v>103</v>
      </c>
      <c r="D715" t="s">
        <v>8221</v>
      </c>
      <c r="E715">
        <v>4</v>
      </c>
    </row>
    <row r="716" spans="1:5" x14ac:dyDescent="0.3">
      <c r="A716" t="s">
        <v>8219</v>
      </c>
      <c r="B716">
        <v>103</v>
      </c>
      <c r="D716" t="s">
        <v>8221</v>
      </c>
      <c r="E716">
        <v>4</v>
      </c>
    </row>
    <row r="717" spans="1:5" x14ac:dyDescent="0.3">
      <c r="A717" t="s">
        <v>8219</v>
      </c>
      <c r="B717">
        <v>103</v>
      </c>
      <c r="D717" t="s">
        <v>8221</v>
      </c>
      <c r="E717">
        <v>4</v>
      </c>
    </row>
    <row r="718" spans="1:5" x14ac:dyDescent="0.3">
      <c r="A718" t="s">
        <v>8219</v>
      </c>
      <c r="B718">
        <v>102</v>
      </c>
      <c r="D718" t="s">
        <v>8221</v>
      </c>
      <c r="E718">
        <v>4</v>
      </c>
    </row>
    <row r="719" spans="1:5" x14ac:dyDescent="0.3">
      <c r="A719" t="s">
        <v>8219</v>
      </c>
      <c r="B719">
        <v>102</v>
      </c>
      <c r="D719" t="s">
        <v>8221</v>
      </c>
      <c r="E719">
        <v>4</v>
      </c>
    </row>
    <row r="720" spans="1:5" x14ac:dyDescent="0.3">
      <c r="A720" t="s">
        <v>8219</v>
      </c>
      <c r="B720">
        <v>102</v>
      </c>
      <c r="D720" t="s">
        <v>8221</v>
      </c>
      <c r="E720">
        <v>4</v>
      </c>
    </row>
    <row r="721" spans="1:5" x14ac:dyDescent="0.3">
      <c r="A721" t="s">
        <v>8219</v>
      </c>
      <c r="B721">
        <v>102</v>
      </c>
      <c r="D721" t="s">
        <v>8221</v>
      </c>
      <c r="E721">
        <v>4</v>
      </c>
    </row>
    <row r="722" spans="1:5" x14ac:dyDescent="0.3">
      <c r="A722" t="s">
        <v>8219</v>
      </c>
      <c r="B722">
        <v>102</v>
      </c>
      <c r="D722" t="s">
        <v>8221</v>
      </c>
      <c r="E722">
        <v>4</v>
      </c>
    </row>
    <row r="723" spans="1:5" x14ac:dyDescent="0.3">
      <c r="A723" t="s">
        <v>8219</v>
      </c>
      <c r="B723">
        <v>101</v>
      </c>
      <c r="D723" t="s">
        <v>8221</v>
      </c>
      <c r="E723">
        <v>4</v>
      </c>
    </row>
    <row r="724" spans="1:5" x14ac:dyDescent="0.3">
      <c r="A724" t="s">
        <v>8219</v>
      </c>
      <c r="B724">
        <v>101</v>
      </c>
      <c r="D724" t="s">
        <v>8221</v>
      </c>
      <c r="E724">
        <v>4</v>
      </c>
    </row>
    <row r="725" spans="1:5" x14ac:dyDescent="0.3">
      <c r="A725" t="s">
        <v>8219</v>
      </c>
      <c r="B725">
        <v>101</v>
      </c>
      <c r="D725" t="s">
        <v>8221</v>
      </c>
      <c r="E725">
        <v>4</v>
      </c>
    </row>
    <row r="726" spans="1:5" x14ac:dyDescent="0.3">
      <c r="A726" t="s">
        <v>8219</v>
      </c>
      <c r="B726">
        <v>101</v>
      </c>
      <c r="D726" t="s">
        <v>8221</v>
      </c>
      <c r="E726">
        <v>4</v>
      </c>
    </row>
    <row r="727" spans="1:5" x14ac:dyDescent="0.3">
      <c r="A727" t="s">
        <v>8219</v>
      </c>
      <c r="B727">
        <v>100</v>
      </c>
      <c r="D727" t="s">
        <v>8221</v>
      </c>
      <c r="E727">
        <v>4</v>
      </c>
    </row>
    <row r="728" spans="1:5" x14ac:dyDescent="0.3">
      <c r="A728" t="s">
        <v>8219</v>
      </c>
      <c r="B728">
        <v>100</v>
      </c>
      <c r="D728" t="s">
        <v>8221</v>
      </c>
      <c r="E728">
        <v>4</v>
      </c>
    </row>
    <row r="729" spans="1:5" x14ac:dyDescent="0.3">
      <c r="A729" t="s">
        <v>8219</v>
      </c>
      <c r="B729">
        <v>100</v>
      </c>
      <c r="D729" t="s">
        <v>8221</v>
      </c>
      <c r="E729">
        <v>4</v>
      </c>
    </row>
    <row r="730" spans="1:5" x14ac:dyDescent="0.3">
      <c r="A730" t="s">
        <v>8219</v>
      </c>
      <c r="B730">
        <v>100</v>
      </c>
      <c r="D730" t="s">
        <v>8221</v>
      </c>
      <c r="E730">
        <v>4</v>
      </c>
    </row>
    <row r="731" spans="1:5" x14ac:dyDescent="0.3">
      <c r="A731" t="s">
        <v>8219</v>
      </c>
      <c r="B731">
        <v>100</v>
      </c>
      <c r="D731" t="s">
        <v>8221</v>
      </c>
      <c r="E731">
        <v>4</v>
      </c>
    </row>
    <row r="732" spans="1:5" x14ac:dyDescent="0.3">
      <c r="A732" t="s">
        <v>8219</v>
      </c>
      <c r="B732">
        <v>100</v>
      </c>
      <c r="D732" t="s">
        <v>8221</v>
      </c>
      <c r="E732">
        <v>4</v>
      </c>
    </row>
    <row r="733" spans="1:5" x14ac:dyDescent="0.3">
      <c r="A733" t="s">
        <v>8219</v>
      </c>
      <c r="B733">
        <v>100</v>
      </c>
      <c r="D733" t="s">
        <v>8221</v>
      </c>
      <c r="E733">
        <v>4</v>
      </c>
    </row>
    <row r="734" spans="1:5" x14ac:dyDescent="0.3">
      <c r="A734" t="s">
        <v>8219</v>
      </c>
      <c r="B734">
        <v>100</v>
      </c>
      <c r="D734" t="s">
        <v>8221</v>
      </c>
      <c r="E734">
        <v>4</v>
      </c>
    </row>
    <row r="735" spans="1:5" x14ac:dyDescent="0.3">
      <c r="A735" t="s">
        <v>8219</v>
      </c>
      <c r="B735">
        <v>99</v>
      </c>
      <c r="D735" t="s">
        <v>8221</v>
      </c>
      <c r="E735">
        <v>4</v>
      </c>
    </row>
    <row r="736" spans="1:5" x14ac:dyDescent="0.3">
      <c r="A736" t="s">
        <v>8219</v>
      </c>
      <c r="B736">
        <v>99</v>
      </c>
      <c r="D736" t="s">
        <v>8221</v>
      </c>
      <c r="E736">
        <v>4</v>
      </c>
    </row>
    <row r="737" spans="1:5" x14ac:dyDescent="0.3">
      <c r="A737" t="s">
        <v>8219</v>
      </c>
      <c r="B737">
        <v>99</v>
      </c>
      <c r="D737" t="s">
        <v>8221</v>
      </c>
      <c r="E737">
        <v>4</v>
      </c>
    </row>
    <row r="738" spans="1:5" x14ac:dyDescent="0.3">
      <c r="A738" t="s">
        <v>8219</v>
      </c>
      <c r="B738">
        <v>99</v>
      </c>
      <c r="D738" t="s">
        <v>8221</v>
      </c>
      <c r="E738">
        <v>4</v>
      </c>
    </row>
    <row r="739" spans="1:5" x14ac:dyDescent="0.3">
      <c r="A739" t="s">
        <v>8219</v>
      </c>
      <c r="B739">
        <v>99</v>
      </c>
      <c r="D739" t="s">
        <v>8221</v>
      </c>
      <c r="E739">
        <v>4</v>
      </c>
    </row>
    <row r="740" spans="1:5" x14ac:dyDescent="0.3">
      <c r="A740" t="s">
        <v>8219</v>
      </c>
      <c r="B740">
        <v>99</v>
      </c>
      <c r="D740" t="s">
        <v>8221</v>
      </c>
      <c r="E740">
        <v>4</v>
      </c>
    </row>
    <row r="741" spans="1:5" x14ac:dyDescent="0.3">
      <c r="A741" t="s">
        <v>8219</v>
      </c>
      <c r="B741">
        <v>99</v>
      </c>
      <c r="D741" t="s">
        <v>8221</v>
      </c>
      <c r="E741">
        <v>4</v>
      </c>
    </row>
    <row r="742" spans="1:5" x14ac:dyDescent="0.3">
      <c r="A742" t="s">
        <v>8219</v>
      </c>
      <c r="B742">
        <v>98</v>
      </c>
      <c r="D742" t="s">
        <v>8221</v>
      </c>
      <c r="E742">
        <v>4</v>
      </c>
    </row>
    <row r="743" spans="1:5" x14ac:dyDescent="0.3">
      <c r="A743" t="s">
        <v>8219</v>
      </c>
      <c r="B743">
        <v>98</v>
      </c>
      <c r="D743" t="s">
        <v>8221</v>
      </c>
      <c r="E743">
        <v>4</v>
      </c>
    </row>
    <row r="744" spans="1:5" x14ac:dyDescent="0.3">
      <c r="A744" t="s">
        <v>8219</v>
      </c>
      <c r="B744">
        <v>98</v>
      </c>
      <c r="D744" t="s">
        <v>8221</v>
      </c>
      <c r="E744">
        <v>4</v>
      </c>
    </row>
    <row r="745" spans="1:5" x14ac:dyDescent="0.3">
      <c r="A745" t="s">
        <v>8219</v>
      </c>
      <c r="B745">
        <v>98</v>
      </c>
      <c r="D745" t="s">
        <v>8221</v>
      </c>
      <c r="E745">
        <v>4</v>
      </c>
    </row>
    <row r="746" spans="1:5" x14ac:dyDescent="0.3">
      <c r="A746" t="s">
        <v>8219</v>
      </c>
      <c r="B746">
        <v>98</v>
      </c>
      <c r="D746" t="s">
        <v>8221</v>
      </c>
      <c r="E746">
        <v>4</v>
      </c>
    </row>
    <row r="747" spans="1:5" x14ac:dyDescent="0.3">
      <c r="A747" t="s">
        <v>8219</v>
      </c>
      <c r="B747">
        <v>98</v>
      </c>
      <c r="D747" t="s">
        <v>8221</v>
      </c>
      <c r="E747">
        <v>4</v>
      </c>
    </row>
    <row r="748" spans="1:5" x14ac:dyDescent="0.3">
      <c r="A748" t="s">
        <v>8219</v>
      </c>
      <c r="B748">
        <v>97</v>
      </c>
      <c r="D748" t="s">
        <v>8221</v>
      </c>
      <c r="E748">
        <v>4</v>
      </c>
    </row>
    <row r="749" spans="1:5" x14ac:dyDescent="0.3">
      <c r="A749" t="s">
        <v>8219</v>
      </c>
      <c r="B749">
        <v>97</v>
      </c>
      <c r="D749" t="s">
        <v>8221</v>
      </c>
      <c r="E749">
        <v>4</v>
      </c>
    </row>
    <row r="750" spans="1:5" x14ac:dyDescent="0.3">
      <c r="A750" t="s">
        <v>8219</v>
      </c>
      <c r="B750">
        <v>97</v>
      </c>
      <c r="D750" t="s">
        <v>8221</v>
      </c>
      <c r="E750">
        <v>4</v>
      </c>
    </row>
    <row r="751" spans="1:5" x14ac:dyDescent="0.3">
      <c r="A751" t="s">
        <v>8219</v>
      </c>
      <c r="B751">
        <v>97</v>
      </c>
      <c r="D751" t="s">
        <v>8221</v>
      </c>
      <c r="E751">
        <v>4</v>
      </c>
    </row>
    <row r="752" spans="1:5" x14ac:dyDescent="0.3">
      <c r="A752" t="s">
        <v>8219</v>
      </c>
      <c r="B752">
        <v>97</v>
      </c>
      <c r="D752" t="s">
        <v>8221</v>
      </c>
      <c r="E752">
        <v>4</v>
      </c>
    </row>
    <row r="753" spans="1:5" x14ac:dyDescent="0.3">
      <c r="A753" t="s">
        <v>8219</v>
      </c>
      <c r="B753">
        <v>97</v>
      </c>
      <c r="D753" t="s">
        <v>8221</v>
      </c>
      <c r="E753">
        <v>4</v>
      </c>
    </row>
    <row r="754" spans="1:5" x14ac:dyDescent="0.3">
      <c r="A754" t="s">
        <v>8219</v>
      </c>
      <c r="B754">
        <v>97</v>
      </c>
      <c r="D754" t="s">
        <v>8221</v>
      </c>
      <c r="E754">
        <v>4</v>
      </c>
    </row>
    <row r="755" spans="1:5" x14ac:dyDescent="0.3">
      <c r="A755" t="s">
        <v>8219</v>
      </c>
      <c r="B755">
        <v>96</v>
      </c>
      <c r="D755" t="s">
        <v>8221</v>
      </c>
      <c r="E755">
        <v>4</v>
      </c>
    </row>
    <row r="756" spans="1:5" x14ac:dyDescent="0.3">
      <c r="A756" t="s">
        <v>8219</v>
      </c>
      <c r="B756">
        <v>96</v>
      </c>
      <c r="D756" t="s">
        <v>8221</v>
      </c>
      <c r="E756">
        <v>4</v>
      </c>
    </row>
    <row r="757" spans="1:5" x14ac:dyDescent="0.3">
      <c r="A757" t="s">
        <v>8219</v>
      </c>
      <c r="B757">
        <v>96</v>
      </c>
      <c r="D757" t="s">
        <v>8221</v>
      </c>
      <c r="E757">
        <v>4</v>
      </c>
    </row>
    <row r="758" spans="1:5" x14ac:dyDescent="0.3">
      <c r="A758" t="s">
        <v>8219</v>
      </c>
      <c r="B758">
        <v>96</v>
      </c>
      <c r="D758" t="s">
        <v>8221</v>
      </c>
      <c r="E758">
        <v>4</v>
      </c>
    </row>
    <row r="759" spans="1:5" x14ac:dyDescent="0.3">
      <c r="A759" t="s">
        <v>8219</v>
      </c>
      <c r="B759">
        <v>96</v>
      </c>
      <c r="D759" t="s">
        <v>8221</v>
      </c>
      <c r="E759">
        <v>4</v>
      </c>
    </row>
    <row r="760" spans="1:5" x14ac:dyDescent="0.3">
      <c r="A760" t="s">
        <v>8219</v>
      </c>
      <c r="B760">
        <v>96</v>
      </c>
      <c r="D760" t="s">
        <v>8221</v>
      </c>
      <c r="E760">
        <v>4</v>
      </c>
    </row>
    <row r="761" spans="1:5" x14ac:dyDescent="0.3">
      <c r="A761" t="s">
        <v>8219</v>
      </c>
      <c r="B761">
        <v>96</v>
      </c>
      <c r="D761" t="s">
        <v>8221</v>
      </c>
      <c r="E761">
        <v>4</v>
      </c>
    </row>
    <row r="762" spans="1:5" x14ac:dyDescent="0.3">
      <c r="A762" t="s">
        <v>8219</v>
      </c>
      <c r="B762">
        <v>96</v>
      </c>
      <c r="D762" t="s">
        <v>8221</v>
      </c>
      <c r="E762">
        <v>4</v>
      </c>
    </row>
    <row r="763" spans="1:5" x14ac:dyDescent="0.3">
      <c r="A763" t="s">
        <v>8219</v>
      </c>
      <c r="B763">
        <v>96</v>
      </c>
      <c r="D763" t="s">
        <v>8221</v>
      </c>
      <c r="E763">
        <v>4</v>
      </c>
    </row>
    <row r="764" spans="1:5" x14ac:dyDescent="0.3">
      <c r="A764" t="s">
        <v>8219</v>
      </c>
      <c r="B764">
        <v>96</v>
      </c>
      <c r="D764" t="s">
        <v>8221</v>
      </c>
      <c r="E764">
        <v>4</v>
      </c>
    </row>
    <row r="765" spans="1:5" x14ac:dyDescent="0.3">
      <c r="A765" t="s">
        <v>8219</v>
      </c>
      <c r="B765">
        <v>95</v>
      </c>
      <c r="D765" t="s">
        <v>8221</v>
      </c>
      <c r="E765">
        <v>4</v>
      </c>
    </row>
    <row r="766" spans="1:5" x14ac:dyDescent="0.3">
      <c r="A766" t="s">
        <v>8219</v>
      </c>
      <c r="B766">
        <v>95</v>
      </c>
      <c r="D766" t="s">
        <v>8221</v>
      </c>
      <c r="E766">
        <v>4</v>
      </c>
    </row>
    <row r="767" spans="1:5" x14ac:dyDescent="0.3">
      <c r="A767" t="s">
        <v>8219</v>
      </c>
      <c r="B767">
        <v>95</v>
      </c>
      <c r="D767" t="s">
        <v>8221</v>
      </c>
      <c r="E767">
        <v>4</v>
      </c>
    </row>
    <row r="768" spans="1:5" x14ac:dyDescent="0.3">
      <c r="A768" t="s">
        <v>8219</v>
      </c>
      <c r="B768">
        <v>95</v>
      </c>
      <c r="D768" t="s">
        <v>8221</v>
      </c>
      <c r="E768">
        <v>4</v>
      </c>
    </row>
    <row r="769" spans="1:5" x14ac:dyDescent="0.3">
      <c r="A769" t="s">
        <v>8219</v>
      </c>
      <c r="B769">
        <v>95</v>
      </c>
      <c r="D769" t="s">
        <v>8221</v>
      </c>
      <c r="E769">
        <v>4</v>
      </c>
    </row>
    <row r="770" spans="1:5" x14ac:dyDescent="0.3">
      <c r="A770" t="s">
        <v>8219</v>
      </c>
      <c r="B770">
        <v>95</v>
      </c>
      <c r="D770" t="s">
        <v>8221</v>
      </c>
      <c r="E770">
        <v>4</v>
      </c>
    </row>
    <row r="771" spans="1:5" x14ac:dyDescent="0.3">
      <c r="A771" t="s">
        <v>8219</v>
      </c>
      <c r="B771">
        <v>95</v>
      </c>
      <c r="D771" t="s">
        <v>8221</v>
      </c>
      <c r="E771">
        <v>4</v>
      </c>
    </row>
    <row r="772" spans="1:5" x14ac:dyDescent="0.3">
      <c r="A772" t="s">
        <v>8219</v>
      </c>
      <c r="B772">
        <v>94</v>
      </c>
      <c r="D772" t="s">
        <v>8221</v>
      </c>
      <c r="E772">
        <v>4</v>
      </c>
    </row>
    <row r="773" spans="1:5" x14ac:dyDescent="0.3">
      <c r="A773" t="s">
        <v>8219</v>
      </c>
      <c r="B773">
        <v>94</v>
      </c>
      <c r="D773" t="s">
        <v>8221</v>
      </c>
      <c r="E773">
        <v>4</v>
      </c>
    </row>
    <row r="774" spans="1:5" x14ac:dyDescent="0.3">
      <c r="A774" t="s">
        <v>8219</v>
      </c>
      <c r="B774">
        <v>94</v>
      </c>
      <c r="D774" t="s">
        <v>8221</v>
      </c>
      <c r="E774">
        <v>4</v>
      </c>
    </row>
    <row r="775" spans="1:5" x14ac:dyDescent="0.3">
      <c r="A775" t="s">
        <v>8219</v>
      </c>
      <c r="B775">
        <v>94</v>
      </c>
      <c r="D775" t="s">
        <v>8221</v>
      </c>
      <c r="E775">
        <v>4</v>
      </c>
    </row>
    <row r="776" spans="1:5" x14ac:dyDescent="0.3">
      <c r="A776" t="s">
        <v>8219</v>
      </c>
      <c r="B776">
        <v>94</v>
      </c>
      <c r="D776" t="s">
        <v>8221</v>
      </c>
      <c r="E776">
        <v>4</v>
      </c>
    </row>
    <row r="777" spans="1:5" x14ac:dyDescent="0.3">
      <c r="A777" t="s">
        <v>8219</v>
      </c>
      <c r="B777">
        <v>94</v>
      </c>
      <c r="D777" t="s">
        <v>8221</v>
      </c>
      <c r="E777">
        <v>4</v>
      </c>
    </row>
    <row r="778" spans="1:5" x14ac:dyDescent="0.3">
      <c r="A778" t="s">
        <v>8219</v>
      </c>
      <c r="B778">
        <v>94</v>
      </c>
      <c r="D778" t="s">
        <v>8221</v>
      </c>
      <c r="E778">
        <v>4</v>
      </c>
    </row>
    <row r="779" spans="1:5" x14ac:dyDescent="0.3">
      <c r="A779" t="s">
        <v>8219</v>
      </c>
      <c r="B779">
        <v>94</v>
      </c>
      <c r="D779" t="s">
        <v>8221</v>
      </c>
      <c r="E779">
        <v>4</v>
      </c>
    </row>
    <row r="780" spans="1:5" x14ac:dyDescent="0.3">
      <c r="A780" t="s">
        <v>8219</v>
      </c>
      <c r="B780">
        <v>93</v>
      </c>
      <c r="D780" t="s">
        <v>8221</v>
      </c>
      <c r="E780">
        <v>4</v>
      </c>
    </row>
    <row r="781" spans="1:5" x14ac:dyDescent="0.3">
      <c r="A781" t="s">
        <v>8219</v>
      </c>
      <c r="B781">
        <v>93</v>
      </c>
      <c r="D781" t="s">
        <v>8221</v>
      </c>
      <c r="E781">
        <v>3</v>
      </c>
    </row>
    <row r="782" spans="1:5" x14ac:dyDescent="0.3">
      <c r="A782" t="s">
        <v>8219</v>
      </c>
      <c r="B782">
        <v>93</v>
      </c>
      <c r="D782" t="s">
        <v>8221</v>
      </c>
      <c r="E782">
        <v>3</v>
      </c>
    </row>
    <row r="783" spans="1:5" x14ac:dyDescent="0.3">
      <c r="A783" t="s">
        <v>8219</v>
      </c>
      <c r="B783">
        <v>93</v>
      </c>
      <c r="D783" t="s">
        <v>8221</v>
      </c>
      <c r="E783">
        <v>3</v>
      </c>
    </row>
    <row r="784" spans="1:5" x14ac:dyDescent="0.3">
      <c r="A784" t="s">
        <v>8219</v>
      </c>
      <c r="B784">
        <v>93</v>
      </c>
      <c r="D784" t="s">
        <v>8221</v>
      </c>
      <c r="E784">
        <v>3</v>
      </c>
    </row>
    <row r="785" spans="1:5" x14ac:dyDescent="0.3">
      <c r="A785" t="s">
        <v>8219</v>
      </c>
      <c r="B785">
        <v>93</v>
      </c>
      <c r="D785" t="s">
        <v>8221</v>
      </c>
      <c r="E785">
        <v>3</v>
      </c>
    </row>
    <row r="786" spans="1:5" x14ac:dyDescent="0.3">
      <c r="A786" t="s">
        <v>8219</v>
      </c>
      <c r="B786">
        <v>92</v>
      </c>
      <c r="D786" t="s">
        <v>8221</v>
      </c>
      <c r="E786">
        <v>3</v>
      </c>
    </row>
    <row r="787" spans="1:5" x14ac:dyDescent="0.3">
      <c r="A787" t="s">
        <v>8219</v>
      </c>
      <c r="B787">
        <v>92</v>
      </c>
      <c r="D787" t="s">
        <v>8221</v>
      </c>
      <c r="E787">
        <v>3</v>
      </c>
    </row>
    <row r="788" spans="1:5" x14ac:dyDescent="0.3">
      <c r="A788" t="s">
        <v>8219</v>
      </c>
      <c r="B788">
        <v>92</v>
      </c>
      <c r="D788" t="s">
        <v>8221</v>
      </c>
      <c r="E788">
        <v>3</v>
      </c>
    </row>
    <row r="789" spans="1:5" x14ac:dyDescent="0.3">
      <c r="A789" t="s">
        <v>8219</v>
      </c>
      <c r="B789">
        <v>91</v>
      </c>
      <c r="D789" t="s">
        <v>8221</v>
      </c>
      <c r="E789">
        <v>3</v>
      </c>
    </row>
    <row r="790" spans="1:5" x14ac:dyDescent="0.3">
      <c r="A790" t="s">
        <v>8219</v>
      </c>
      <c r="B790">
        <v>91</v>
      </c>
      <c r="D790" t="s">
        <v>8221</v>
      </c>
      <c r="E790">
        <v>3</v>
      </c>
    </row>
    <row r="791" spans="1:5" x14ac:dyDescent="0.3">
      <c r="A791" t="s">
        <v>8219</v>
      </c>
      <c r="B791">
        <v>91</v>
      </c>
      <c r="D791" t="s">
        <v>8221</v>
      </c>
      <c r="E791">
        <v>3</v>
      </c>
    </row>
    <row r="792" spans="1:5" x14ac:dyDescent="0.3">
      <c r="A792" t="s">
        <v>8219</v>
      </c>
      <c r="B792">
        <v>91</v>
      </c>
      <c r="D792" t="s">
        <v>8221</v>
      </c>
      <c r="E792">
        <v>3</v>
      </c>
    </row>
    <row r="793" spans="1:5" x14ac:dyDescent="0.3">
      <c r="A793" t="s">
        <v>8219</v>
      </c>
      <c r="B793">
        <v>91</v>
      </c>
      <c r="D793" t="s">
        <v>8221</v>
      </c>
      <c r="E793">
        <v>3</v>
      </c>
    </row>
    <row r="794" spans="1:5" x14ac:dyDescent="0.3">
      <c r="A794" t="s">
        <v>8219</v>
      </c>
      <c r="B794">
        <v>90</v>
      </c>
      <c r="D794" t="s">
        <v>8221</v>
      </c>
      <c r="E794">
        <v>3</v>
      </c>
    </row>
    <row r="795" spans="1:5" x14ac:dyDescent="0.3">
      <c r="A795" t="s">
        <v>8219</v>
      </c>
      <c r="B795">
        <v>90</v>
      </c>
      <c r="D795" t="s">
        <v>8221</v>
      </c>
      <c r="E795">
        <v>3</v>
      </c>
    </row>
    <row r="796" spans="1:5" x14ac:dyDescent="0.3">
      <c r="A796" t="s">
        <v>8219</v>
      </c>
      <c r="B796">
        <v>90</v>
      </c>
      <c r="D796" t="s">
        <v>8221</v>
      </c>
      <c r="E796">
        <v>3</v>
      </c>
    </row>
    <row r="797" spans="1:5" x14ac:dyDescent="0.3">
      <c r="A797" t="s">
        <v>8219</v>
      </c>
      <c r="B797">
        <v>90</v>
      </c>
      <c r="D797" t="s">
        <v>8221</v>
      </c>
      <c r="E797">
        <v>3</v>
      </c>
    </row>
    <row r="798" spans="1:5" x14ac:dyDescent="0.3">
      <c r="A798" t="s">
        <v>8219</v>
      </c>
      <c r="B798">
        <v>90</v>
      </c>
      <c r="D798" t="s">
        <v>8221</v>
      </c>
      <c r="E798">
        <v>3</v>
      </c>
    </row>
    <row r="799" spans="1:5" x14ac:dyDescent="0.3">
      <c r="A799" t="s">
        <v>8219</v>
      </c>
      <c r="B799">
        <v>90</v>
      </c>
      <c r="D799" t="s">
        <v>8221</v>
      </c>
      <c r="E799">
        <v>3</v>
      </c>
    </row>
    <row r="800" spans="1:5" x14ac:dyDescent="0.3">
      <c r="A800" t="s">
        <v>8219</v>
      </c>
      <c r="B800">
        <v>90</v>
      </c>
      <c r="D800" t="s">
        <v>8221</v>
      </c>
      <c r="E800">
        <v>3</v>
      </c>
    </row>
    <row r="801" spans="1:5" x14ac:dyDescent="0.3">
      <c r="A801" t="s">
        <v>8219</v>
      </c>
      <c r="B801">
        <v>90</v>
      </c>
      <c r="D801" t="s">
        <v>8221</v>
      </c>
      <c r="E801">
        <v>3</v>
      </c>
    </row>
    <row r="802" spans="1:5" x14ac:dyDescent="0.3">
      <c r="A802" t="s">
        <v>8219</v>
      </c>
      <c r="B802">
        <v>90</v>
      </c>
      <c r="D802" t="s">
        <v>8221</v>
      </c>
      <c r="E802">
        <v>3</v>
      </c>
    </row>
    <row r="803" spans="1:5" x14ac:dyDescent="0.3">
      <c r="A803" t="s">
        <v>8219</v>
      </c>
      <c r="B803">
        <v>89</v>
      </c>
      <c r="D803" t="s">
        <v>8221</v>
      </c>
      <c r="E803">
        <v>3</v>
      </c>
    </row>
    <row r="804" spans="1:5" x14ac:dyDescent="0.3">
      <c r="A804" t="s">
        <v>8219</v>
      </c>
      <c r="B804">
        <v>89</v>
      </c>
      <c r="D804" t="s">
        <v>8221</v>
      </c>
      <c r="E804">
        <v>3</v>
      </c>
    </row>
    <row r="805" spans="1:5" x14ac:dyDescent="0.3">
      <c r="A805" t="s">
        <v>8219</v>
      </c>
      <c r="B805">
        <v>89</v>
      </c>
      <c r="D805" t="s">
        <v>8221</v>
      </c>
      <c r="E805">
        <v>3</v>
      </c>
    </row>
    <row r="806" spans="1:5" x14ac:dyDescent="0.3">
      <c r="A806" t="s">
        <v>8219</v>
      </c>
      <c r="B806">
        <v>89</v>
      </c>
      <c r="D806" t="s">
        <v>8221</v>
      </c>
      <c r="E806">
        <v>3</v>
      </c>
    </row>
    <row r="807" spans="1:5" x14ac:dyDescent="0.3">
      <c r="A807" t="s">
        <v>8219</v>
      </c>
      <c r="B807">
        <v>89</v>
      </c>
      <c r="D807" t="s">
        <v>8221</v>
      </c>
      <c r="E807">
        <v>3</v>
      </c>
    </row>
    <row r="808" spans="1:5" x14ac:dyDescent="0.3">
      <c r="A808" t="s">
        <v>8219</v>
      </c>
      <c r="B808">
        <v>89</v>
      </c>
      <c r="D808" t="s">
        <v>8221</v>
      </c>
      <c r="E808">
        <v>3</v>
      </c>
    </row>
    <row r="809" spans="1:5" x14ac:dyDescent="0.3">
      <c r="A809" t="s">
        <v>8219</v>
      </c>
      <c r="B809">
        <v>89</v>
      </c>
      <c r="D809" t="s">
        <v>8221</v>
      </c>
      <c r="E809">
        <v>3</v>
      </c>
    </row>
    <row r="810" spans="1:5" x14ac:dyDescent="0.3">
      <c r="A810" t="s">
        <v>8219</v>
      </c>
      <c r="B810">
        <v>89</v>
      </c>
      <c r="D810" t="s">
        <v>8221</v>
      </c>
      <c r="E810">
        <v>3</v>
      </c>
    </row>
    <row r="811" spans="1:5" x14ac:dyDescent="0.3">
      <c r="A811" t="s">
        <v>8219</v>
      </c>
      <c r="B811">
        <v>89</v>
      </c>
      <c r="D811" t="s">
        <v>8221</v>
      </c>
      <c r="E811">
        <v>3</v>
      </c>
    </row>
    <row r="812" spans="1:5" x14ac:dyDescent="0.3">
      <c r="A812" t="s">
        <v>8219</v>
      </c>
      <c r="B812">
        <v>89</v>
      </c>
      <c r="D812" t="s">
        <v>8221</v>
      </c>
      <c r="E812">
        <v>3</v>
      </c>
    </row>
    <row r="813" spans="1:5" x14ac:dyDescent="0.3">
      <c r="A813" t="s">
        <v>8219</v>
      </c>
      <c r="B813">
        <v>89</v>
      </c>
      <c r="D813" t="s">
        <v>8221</v>
      </c>
      <c r="E813">
        <v>3</v>
      </c>
    </row>
    <row r="814" spans="1:5" x14ac:dyDescent="0.3">
      <c r="A814" t="s">
        <v>8219</v>
      </c>
      <c r="B814">
        <v>88</v>
      </c>
      <c r="D814" t="s">
        <v>8221</v>
      </c>
      <c r="E814">
        <v>3</v>
      </c>
    </row>
    <row r="815" spans="1:5" x14ac:dyDescent="0.3">
      <c r="A815" t="s">
        <v>8219</v>
      </c>
      <c r="B815">
        <v>88</v>
      </c>
      <c r="D815" t="s">
        <v>8221</v>
      </c>
      <c r="E815">
        <v>3</v>
      </c>
    </row>
    <row r="816" spans="1:5" x14ac:dyDescent="0.3">
      <c r="A816" t="s">
        <v>8219</v>
      </c>
      <c r="B816">
        <v>88</v>
      </c>
      <c r="D816" t="s">
        <v>8221</v>
      </c>
      <c r="E816">
        <v>3</v>
      </c>
    </row>
    <row r="817" spans="1:5" x14ac:dyDescent="0.3">
      <c r="A817" t="s">
        <v>8219</v>
      </c>
      <c r="B817">
        <v>88</v>
      </c>
      <c r="D817" t="s">
        <v>8221</v>
      </c>
      <c r="E817">
        <v>3</v>
      </c>
    </row>
    <row r="818" spans="1:5" x14ac:dyDescent="0.3">
      <c r="A818" t="s">
        <v>8219</v>
      </c>
      <c r="B818">
        <v>88</v>
      </c>
      <c r="D818" t="s">
        <v>8221</v>
      </c>
      <c r="E818">
        <v>3</v>
      </c>
    </row>
    <row r="819" spans="1:5" x14ac:dyDescent="0.3">
      <c r="A819" t="s">
        <v>8219</v>
      </c>
      <c r="B819">
        <v>88</v>
      </c>
      <c r="D819" t="s">
        <v>8221</v>
      </c>
      <c r="E819">
        <v>3</v>
      </c>
    </row>
    <row r="820" spans="1:5" x14ac:dyDescent="0.3">
      <c r="A820" t="s">
        <v>8219</v>
      </c>
      <c r="B820">
        <v>87</v>
      </c>
      <c r="D820" t="s">
        <v>8221</v>
      </c>
      <c r="E820">
        <v>3</v>
      </c>
    </row>
    <row r="821" spans="1:5" x14ac:dyDescent="0.3">
      <c r="A821" t="s">
        <v>8219</v>
      </c>
      <c r="B821">
        <v>87</v>
      </c>
      <c r="D821" t="s">
        <v>8221</v>
      </c>
      <c r="E821">
        <v>3</v>
      </c>
    </row>
    <row r="822" spans="1:5" x14ac:dyDescent="0.3">
      <c r="A822" t="s">
        <v>8219</v>
      </c>
      <c r="B822">
        <v>87</v>
      </c>
      <c r="D822" t="s">
        <v>8221</v>
      </c>
      <c r="E822">
        <v>3</v>
      </c>
    </row>
    <row r="823" spans="1:5" x14ac:dyDescent="0.3">
      <c r="A823" t="s">
        <v>8219</v>
      </c>
      <c r="B823">
        <v>87</v>
      </c>
      <c r="D823" t="s">
        <v>8221</v>
      </c>
      <c r="E823">
        <v>3</v>
      </c>
    </row>
    <row r="824" spans="1:5" x14ac:dyDescent="0.3">
      <c r="A824" t="s">
        <v>8219</v>
      </c>
      <c r="B824">
        <v>87</v>
      </c>
      <c r="D824" t="s">
        <v>8221</v>
      </c>
      <c r="E824">
        <v>3</v>
      </c>
    </row>
    <row r="825" spans="1:5" x14ac:dyDescent="0.3">
      <c r="A825" t="s">
        <v>8219</v>
      </c>
      <c r="B825">
        <v>87</v>
      </c>
      <c r="D825" t="s">
        <v>8221</v>
      </c>
      <c r="E825">
        <v>3</v>
      </c>
    </row>
    <row r="826" spans="1:5" x14ac:dyDescent="0.3">
      <c r="A826" t="s">
        <v>8219</v>
      </c>
      <c r="B826">
        <v>87</v>
      </c>
      <c r="D826" t="s">
        <v>8221</v>
      </c>
      <c r="E826">
        <v>3</v>
      </c>
    </row>
    <row r="827" spans="1:5" x14ac:dyDescent="0.3">
      <c r="A827" t="s">
        <v>8219</v>
      </c>
      <c r="B827">
        <v>87</v>
      </c>
      <c r="D827" t="s">
        <v>8221</v>
      </c>
      <c r="E827">
        <v>3</v>
      </c>
    </row>
    <row r="828" spans="1:5" x14ac:dyDescent="0.3">
      <c r="A828" t="s">
        <v>8219</v>
      </c>
      <c r="B828">
        <v>87</v>
      </c>
      <c r="D828" t="s">
        <v>8221</v>
      </c>
      <c r="E828">
        <v>3</v>
      </c>
    </row>
    <row r="829" spans="1:5" x14ac:dyDescent="0.3">
      <c r="A829" t="s">
        <v>8219</v>
      </c>
      <c r="B829">
        <v>86</v>
      </c>
      <c r="D829" t="s">
        <v>8221</v>
      </c>
      <c r="E829">
        <v>3</v>
      </c>
    </row>
    <row r="830" spans="1:5" x14ac:dyDescent="0.3">
      <c r="A830" t="s">
        <v>8219</v>
      </c>
      <c r="B830">
        <v>86</v>
      </c>
      <c r="D830" t="s">
        <v>8221</v>
      </c>
      <c r="E830">
        <v>3</v>
      </c>
    </row>
    <row r="831" spans="1:5" x14ac:dyDescent="0.3">
      <c r="A831" t="s">
        <v>8219</v>
      </c>
      <c r="B831">
        <v>86</v>
      </c>
      <c r="D831" t="s">
        <v>8221</v>
      </c>
      <c r="E831">
        <v>3</v>
      </c>
    </row>
    <row r="832" spans="1:5" x14ac:dyDescent="0.3">
      <c r="A832" t="s">
        <v>8219</v>
      </c>
      <c r="B832">
        <v>86</v>
      </c>
      <c r="D832" t="s">
        <v>8221</v>
      </c>
      <c r="E832">
        <v>3</v>
      </c>
    </row>
    <row r="833" spans="1:5" x14ac:dyDescent="0.3">
      <c r="A833" t="s">
        <v>8219</v>
      </c>
      <c r="B833">
        <v>86</v>
      </c>
      <c r="D833" t="s">
        <v>8221</v>
      </c>
      <c r="E833">
        <v>3</v>
      </c>
    </row>
    <row r="834" spans="1:5" x14ac:dyDescent="0.3">
      <c r="A834" t="s">
        <v>8219</v>
      </c>
      <c r="B834">
        <v>86</v>
      </c>
      <c r="D834" t="s">
        <v>8221</v>
      </c>
      <c r="E834">
        <v>3</v>
      </c>
    </row>
    <row r="835" spans="1:5" x14ac:dyDescent="0.3">
      <c r="A835" t="s">
        <v>8219</v>
      </c>
      <c r="B835">
        <v>85</v>
      </c>
      <c r="D835" t="s">
        <v>8221</v>
      </c>
      <c r="E835">
        <v>3</v>
      </c>
    </row>
    <row r="836" spans="1:5" x14ac:dyDescent="0.3">
      <c r="A836" t="s">
        <v>8219</v>
      </c>
      <c r="B836">
        <v>85</v>
      </c>
      <c r="D836" t="s">
        <v>8221</v>
      </c>
      <c r="E836">
        <v>3</v>
      </c>
    </row>
    <row r="837" spans="1:5" x14ac:dyDescent="0.3">
      <c r="A837" t="s">
        <v>8219</v>
      </c>
      <c r="B837">
        <v>85</v>
      </c>
      <c r="D837" t="s">
        <v>8221</v>
      </c>
      <c r="E837">
        <v>3</v>
      </c>
    </row>
    <row r="838" spans="1:5" x14ac:dyDescent="0.3">
      <c r="A838" t="s">
        <v>8219</v>
      </c>
      <c r="B838">
        <v>85</v>
      </c>
      <c r="D838" t="s">
        <v>8221</v>
      </c>
      <c r="E838">
        <v>3</v>
      </c>
    </row>
    <row r="839" spans="1:5" x14ac:dyDescent="0.3">
      <c r="A839" t="s">
        <v>8219</v>
      </c>
      <c r="B839">
        <v>84</v>
      </c>
      <c r="D839" t="s">
        <v>8221</v>
      </c>
      <c r="E839">
        <v>3</v>
      </c>
    </row>
    <row r="840" spans="1:5" x14ac:dyDescent="0.3">
      <c r="A840" t="s">
        <v>8219</v>
      </c>
      <c r="B840">
        <v>84</v>
      </c>
      <c r="D840" t="s">
        <v>8221</v>
      </c>
      <c r="E840">
        <v>3</v>
      </c>
    </row>
    <row r="841" spans="1:5" x14ac:dyDescent="0.3">
      <c r="A841" t="s">
        <v>8219</v>
      </c>
      <c r="B841">
        <v>84</v>
      </c>
      <c r="D841" t="s">
        <v>8221</v>
      </c>
      <c r="E841">
        <v>3</v>
      </c>
    </row>
    <row r="842" spans="1:5" x14ac:dyDescent="0.3">
      <c r="A842" t="s">
        <v>8219</v>
      </c>
      <c r="B842">
        <v>84</v>
      </c>
      <c r="D842" t="s">
        <v>8221</v>
      </c>
      <c r="E842">
        <v>3</v>
      </c>
    </row>
    <row r="843" spans="1:5" x14ac:dyDescent="0.3">
      <c r="A843" t="s">
        <v>8219</v>
      </c>
      <c r="B843">
        <v>84</v>
      </c>
      <c r="D843" t="s">
        <v>8221</v>
      </c>
      <c r="E843">
        <v>3</v>
      </c>
    </row>
    <row r="844" spans="1:5" x14ac:dyDescent="0.3">
      <c r="A844" t="s">
        <v>8219</v>
      </c>
      <c r="B844">
        <v>84</v>
      </c>
      <c r="D844" t="s">
        <v>8221</v>
      </c>
      <c r="E844">
        <v>3</v>
      </c>
    </row>
    <row r="845" spans="1:5" x14ac:dyDescent="0.3">
      <c r="A845" t="s">
        <v>8219</v>
      </c>
      <c r="B845">
        <v>83</v>
      </c>
      <c r="D845" t="s">
        <v>8221</v>
      </c>
      <c r="E845">
        <v>3</v>
      </c>
    </row>
    <row r="846" spans="1:5" x14ac:dyDescent="0.3">
      <c r="A846" t="s">
        <v>8219</v>
      </c>
      <c r="B846">
        <v>83</v>
      </c>
      <c r="D846" t="s">
        <v>8221</v>
      </c>
      <c r="E846">
        <v>3</v>
      </c>
    </row>
    <row r="847" spans="1:5" x14ac:dyDescent="0.3">
      <c r="A847" t="s">
        <v>8219</v>
      </c>
      <c r="B847">
        <v>83</v>
      </c>
      <c r="D847" t="s">
        <v>8221</v>
      </c>
      <c r="E847">
        <v>3</v>
      </c>
    </row>
    <row r="848" spans="1:5" x14ac:dyDescent="0.3">
      <c r="A848" t="s">
        <v>8219</v>
      </c>
      <c r="B848">
        <v>83</v>
      </c>
      <c r="D848" t="s">
        <v>8221</v>
      </c>
      <c r="E848">
        <v>3</v>
      </c>
    </row>
    <row r="849" spans="1:5" x14ac:dyDescent="0.3">
      <c r="A849" t="s">
        <v>8219</v>
      </c>
      <c r="B849">
        <v>83</v>
      </c>
      <c r="D849" t="s">
        <v>8221</v>
      </c>
      <c r="E849">
        <v>3</v>
      </c>
    </row>
    <row r="850" spans="1:5" x14ac:dyDescent="0.3">
      <c r="A850" t="s">
        <v>8219</v>
      </c>
      <c r="B850">
        <v>83</v>
      </c>
      <c r="D850" t="s">
        <v>8221</v>
      </c>
      <c r="E850">
        <v>3</v>
      </c>
    </row>
    <row r="851" spans="1:5" x14ac:dyDescent="0.3">
      <c r="A851" t="s">
        <v>8219</v>
      </c>
      <c r="B851">
        <v>83</v>
      </c>
      <c r="D851" t="s">
        <v>8221</v>
      </c>
      <c r="E851">
        <v>3</v>
      </c>
    </row>
    <row r="852" spans="1:5" x14ac:dyDescent="0.3">
      <c r="A852" t="s">
        <v>8219</v>
      </c>
      <c r="B852">
        <v>83</v>
      </c>
      <c r="D852" t="s">
        <v>8221</v>
      </c>
      <c r="E852">
        <v>3</v>
      </c>
    </row>
    <row r="853" spans="1:5" x14ac:dyDescent="0.3">
      <c r="A853" t="s">
        <v>8219</v>
      </c>
      <c r="B853">
        <v>82</v>
      </c>
      <c r="D853" t="s">
        <v>8221</v>
      </c>
      <c r="E853">
        <v>3</v>
      </c>
    </row>
    <row r="854" spans="1:5" x14ac:dyDescent="0.3">
      <c r="A854" t="s">
        <v>8219</v>
      </c>
      <c r="B854">
        <v>82</v>
      </c>
      <c r="D854" t="s">
        <v>8221</v>
      </c>
      <c r="E854">
        <v>3</v>
      </c>
    </row>
    <row r="855" spans="1:5" x14ac:dyDescent="0.3">
      <c r="A855" t="s">
        <v>8219</v>
      </c>
      <c r="B855">
        <v>82</v>
      </c>
      <c r="D855" t="s">
        <v>8221</v>
      </c>
      <c r="E855">
        <v>3</v>
      </c>
    </row>
    <row r="856" spans="1:5" x14ac:dyDescent="0.3">
      <c r="A856" t="s">
        <v>8219</v>
      </c>
      <c r="B856">
        <v>82</v>
      </c>
      <c r="D856" t="s">
        <v>8221</v>
      </c>
      <c r="E856">
        <v>3</v>
      </c>
    </row>
    <row r="857" spans="1:5" x14ac:dyDescent="0.3">
      <c r="A857" t="s">
        <v>8219</v>
      </c>
      <c r="B857">
        <v>82</v>
      </c>
      <c r="D857" t="s">
        <v>8221</v>
      </c>
      <c r="E857">
        <v>3</v>
      </c>
    </row>
    <row r="858" spans="1:5" x14ac:dyDescent="0.3">
      <c r="A858" t="s">
        <v>8219</v>
      </c>
      <c r="B858">
        <v>82</v>
      </c>
      <c r="D858" t="s">
        <v>8221</v>
      </c>
      <c r="E858">
        <v>3</v>
      </c>
    </row>
    <row r="859" spans="1:5" x14ac:dyDescent="0.3">
      <c r="A859" t="s">
        <v>8219</v>
      </c>
      <c r="B859">
        <v>82</v>
      </c>
      <c r="D859" t="s">
        <v>8221</v>
      </c>
      <c r="E859">
        <v>3</v>
      </c>
    </row>
    <row r="860" spans="1:5" x14ac:dyDescent="0.3">
      <c r="A860" t="s">
        <v>8219</v>
      </c>
      <c r="B860">
        <v>82</v>
      </c>
      <c r="D860" t="s">
        <v>8221</v>
      </c>
      <c r="E860">
        <v>3</v>
      </c>
    </row>
    <row r="861" spans="1:5" x14ac:dyDescent="0.3">
      <c r="A861" t="s">
        <v>8219</v>
      </c>
      <c r="B861">
        <v>82</v>
      </c>
      <c r="D861" t="s">
        <v>8221</v>
      </c>
      <c r="E861">
        <v>3</v>
      </c>
    </row>
    <row r="862" spans="1:5" x14ac:dyDescent="0.3">
      <c r="A862" t="s">
        <v>8219</v>
      </c>
      <c r="B862">
        <v>81</v>
      </c>
      <c r="D862" t="s">
        <v>8221</v>
      </c>
      <c r="E862">
        <v>3</v>
      </c>
    </row>
    <row r="863" spans="1:5" x14ac:dyDescent="0.3">
      <c r="A863" t="s">
        <v>8219</v>
      </c>
      <c r="B863">
        <v>81</v>
      </c>
      <c r="D863" t="s">
        <v>8221</v>
      </c>
      <c r="E863">
        <v>3</v>
      </c>
    </row>
    <row r="864" spans="1:5" x14ac:dyDescent="0.3">
      <c r="A864" t="s">
        <v>8219</v>
      </c>
      <c r="B864">
        <v>81</v>
      </c>
      <c r="D864" t="s">
        <v>8221</v>
      </c>
      <c r="E864">
        <v>3</v>
      </c>
    </row>
    <row r="865" spans="1:5" x14ac:dyDescent="0.3">
      <c r="A865" t="s">
        <v>8219</v>
      </c>
      <c r="B865">
        <v>81</v>
      </c>
      <c r="D865" t="s">
        <v>8221</v>
      </c>
      <c r="E865">
        <v>3</v>
      </c>
    </row>
    <row r="866" spans="1:5" x14ac:dyDescent="0.3">
      <c r="A866" t="s">
        <v>8219</v>
      </c>
      <c r="B866">
        <v>81</v>
      </c>
      <c r="D866" t="s">
        <v>8221</v>
      </c>
      <c r="E866">
        <v>3</v>
      </c>
    </row>
    <row r="867" spans="1:5" x14ac:dyDescent="0.3">
      <c r="A867" t="s">
        <v>8219</v>
      </c>
      <c r="B867">
        <v>81</v>
      </c>
      <c r="D867" t="s">
        <v>8221</v>
      </c>
      <c r="E867">
        <v>3</v>
      </c>
    </row>
    <row r="868" spans="1:5" x14ac:dyDescent="0.3">
      <c r="A868" t="s">
        <v>8219</v>
      </c>
      <c r="B868">
        <v>81</v>
      </c>
      <c r="D868" t="s">
        <v>8221</v>
      </c>
      <c r="E868">
        <v>3</v>
      </c>
    </row>
    <row r="869" spans="1:5" x14ac:dyDescent="0.3">
      <c r="A869" t="s">
        <v>8219</v>
      </c>
      <c r="B869">
        <v>81</v>
      </c>
      <c r="D869" t="s">
        <v>8221</v>
      </c>
      <c r="E869">
        <v>3</v>
      </c>
    </row>
    <row r="870" spans="1:5" x14ac:dyDescent="0.3">
      <c r="A870" t="s">
        <v>8219</v>
      </c>
      <c r="B870">
        <v>81</v>
      </c>
      <c r="D870" t="s">
        <v>8221</v>
      </c>
      <c r="E870">
        <v>3</v>
      </c>
    </row>
    <row r="871" spans="1:5" x14ac:dyDescent="0.3">
      <c r="A871" t="s">
        <v>8219</v>
      </c>
      <c r="B871">
        <v>81</v>
      </c>
      <c r="D871" t="s">
        <v>8221</v>
      </c>
      <c r="E871">
        <v>3</v>
      </c>
    </row>
    <row r="872" spans="1:5" x14ac:dyDescent="0.3">
      <c r="A872" t="s">
        <v>8219</v>
      </c>
      <c r="B872">
        <v>80</v>
      </c>
      <c r="D872" t="s">
        <v>8221</v>
      </c>
      <c r="E872">
        <v>3</v>
      </c>
    </row>
    <row r="873" spans="1:5" x14ac:dyDescent="0.3">
      <c r="A873" t="s">
        <v>8219</v>
      </c>
      <c r="B873">
        <v>80</v>
      </c>
      <c r="D873" t="s">
        <v>8221</v>
      </c>
      <c r="E873">
        <v>3</v>
      </c>
    </row>
    <row r="874" spans="1:5" x14ac:dyDescent="0.3">
      <c r="A874" t="s">
        <v>8219</v>
      </c>
      <c r="B874">
        <v>80</v>
      </c>
      <c r="D874" t="s">
        <v>8221</v>
      </c>
      <c r="E874">
        <v>3</v>
      </c>
    </row>
    <row r="875" spans="1:5" x14ac:dyDescent="0.3">
      <c r="A875" t="s">
        <v>8219</v>
      </c>
      <c r="B875">
        <v>80</v>
      </c>
      <c r="D875" t="s">
        <v>8221</v>
      </c>
      <c r="E875">
        <v>3</v>
      </c>
    </row>
    <row r="876" spans="1:5" x14ac:dyDescent="0.3">
      <c r="A876" t="s">
        <v>8219</v>
      </c>
      <c r="B876">
        <v>80</v>
      </c>
      <c r="D876" t="s">
        <v>8221</v>
      </c>
      <c r="E876">
        <v>3</v>
      </c>
    </row>
    <row r="877" spans="1:5" x14ac:dyDescent="0.3">
      <c r="A877" t="s">
        <v>8219</v>
      </c>
      <c r="B877">
        <v>80</v>
      </c>
      <c r="D877" t="s">
        <v>8221</v>
      </c>
      <c r="E877">
        <v>3</v>
      </c>
    </row>
    <row r="878" spans="1:5" x14ac:dyDescent="0.3">
      <c r="A878" t="s">
        <v>8219</v>
      </c>
      <c r="B878">
        <v>80</v>
      </c>
      <c r="D878" t="s">
        <v>8221</v>
      </c>
      <c r="E878">
        <v>3</v>
      </c>
    </row>
    <row r="879" spans="1:5" x14ac:dyDescent="0.3">
      <c r="A879" t="s">
        <v>8219</v>
      </c>
      <c r="B879">
        <v>80</v>
      </c>
      <c r="D879" t="s">
        <v>8221</v>
      </c>
      <c r="E879">
        <v>3</v>
      </c>
    </row>
    <row r="880" spans="1:5" x14ac:dyDescent="0.3">
      <c r="A880" t="s">
        <v>8219</v>
      </c>
      <c r="B880">
        <v>79</v>
      </c>
      <c r="D880" t="s">
        <v>8221</v>
      </c>
      <c r="E880">
        <v>3</v>
      </c>
    </row>
    <row r="881" spans="1:5" x14ac:dyDescent="0.3">
      <c r="A881" t="s">
        <v>8219</v>
      </c>
      <c r="B881">
        <v>79</v>
      </c>
      <c r="D881" t="s">
        <v>8221</v>
      </c>
      <c r="E881">
        <v>3</v>
      </c>
    </row>
    <row r="882" spans="1:5" x14ac:dyDescent="0.3">
      <c r="A882" t="s">
        <v>8219</v>
      </c>
      <c r="B882">
        <v>79</v>
      </c>
      <c r="D882" t="s">
        <v>8221</v>
      </c>
      <c r="E882">
        <v>3</v>
      </c>
    </row>
    <row r="883" spans="1:5" x14ac:dyDescent="0.3">
      <c r="A883" t="s">
        <v>8219</v>
      </c>
      <c r="B883">
        <v>79</v>
      </c>
      <c r="D883" t="s">
        <v>8221</v>
      </c>
      <c r="E883">
        <v>3</v>
      </c>
    </row>
    <row r="884" spans="1:5" x14ac:dyDescent="0.3">
      <c r="A884" t="s">
        <v>8219</v>
      </c>
      <c r="B884">
        <v>79</v>
      </c>
      <c r="D884" t="s">
        <v>8221</v>
      </c>
      <c r="E884">
        <v>3</v>
      </c>
    </row>
    <row r="885" spans="1:5" x14ac:dyDescent="0.3">
      <c r="A885" t="s">
        <v>8219</v>
      </c>
      <c r="B885">
        <v>79</v>
      </c>
      <c r="D885" t="s">
        <v>8221</v>
      </c>
      <c r="E885">
        <v>3</v>
      </c>
    </row>
    <row r="886" spans="1:5" x14ac:dyDescent="0.3">
      <c r="A886" t="s">
        <v>8219</v>
      </c>
      <c r="B886">
        <v>79</v>
      </c>
      <c r="D886" t="s">
        <v>8221</v>
      </c>
      <c r="E886">
        <v>3</v>
      </c>
    </row>
    <row r="887" spans="1:5" x14ac:dyDescent="0.3">
      <c r="A887" t="s">
        <v>8219</v>
      </c>
      <c r="B887">
        <v>79</v>
      </c>
      <c r="D887" t="s">
        <v>8221</v>
      </c>
      <c r="E887">
        <v>3</v>
      </c>
    </row>
    <row r="888" spans="1:5" x14ac:dyDescent="0.3">
      <c r="A888" t="s">
        <v>8219</v>
      </c>
      <c r="B888">
        <v>79</v>
      </c>
      <c r="D888" t="s">
        <v>8221</v>
      </c>
      <c r="E888">
        <v>2</v>
      </c>
    </row>
    <row r="889" spans="1:5" x14ac:dyDescent="0.3">
      <c r="A889" t="s">
        <v>8219</v>
      </c>
      <c r="B889">
        <v>79</v>
      </c>
      <c r="D889" t="s">
        <v>8221</v>
      </c>
      <c r="E889">
        <v>2</v>
      </c>
    </row>
    <row r="890" spans="1:5" x14ac:dyDescent="0.3">
      <c r="A890" t="s">
        <v>8219</v>
      </c>
      <c r="B890">
        <v>79</v>
      </c>
      <c r="D890" t="s">
        <v>8221</v>
      </c>
      <c r="E890">
        <v>2</v>
      </c>
    </row>
    <row r="891" spans="1:5" x14ac:dyDescent="0.3">
      <c r="A891" t="s">
        <v>8219</v>
      </c>
      <c r="B891">
        <v>78</v>
      </c>
      <c r="D891" t="s">
        <v>8221</v>
      </c>
      <c r="E891">
        <v>2</v>
      </c>
    </row>
    <row r="892" spans="1:5" x14ac:dyDescent="0.3">
      <c r="A892" t="s">
        <v>8219</v>
      </c>
      <c r="B892">
        <v>78</v>
      </c>
      <c r="D892" t="s">
        <v>8221</v>
      </c>
      <c r="E892">
        <v>2</v>
      </c>
    </row>
    <row r="893" spans="1:5" x14ac:dyDescent="0.3">
      <c r="A893" t="s">
        <v>8219</v>
      </c>
      <c r="B893">
        <v>78</v>
      </c>
      <c r="D893" t="s">
        <v>8221</v>
      </c>
      <c r="E893">
        <v>2</v>
      </c>
    </row>
    <row r="894" spans="1:5" x14ac:dyDescent="0.3">
      <c r="A894" t="s">
        <v>8219</v>
      </c>
      <c r="B894">
        <v>78</v>
      </c>
      <c r="D894" t="s">
        <v>8221</v>
      </c>
      <c r="E894">
        <v>2</v>
      </c>
    </row>
    <row r="895" spans="1:5" x14ac:dyDescent="0.3">
      <c r="A895" t="s">
        <v>8219</v>
      </c>
      <c r="B895">
        <v>78</v>
      </c>
      <c r="D895" t="s">
        <v>8221</v>
      </c>
      <c r="E895">
        <v>2</v>
      </c>
    </row>
    <row r="896" spans="1:5" x14ac:dyDescent="0.3">
      <c r="A896" t="s">
        <v>8219</v>
      </c>
      <c r="B896">
        <v>78</v>
      </c>
      <c r="D896" t="s">
        <v>8221</v>
      </c>
      <c r="E896">
        <v>2</v>
      </c>
    </row>
    <row r="897" spans="1:5" x14ac:dyDescent="0.3">
      <c r="A897" t="s">
        <v>8219</v>
      </c>
      <c r="B897">
        <v>78</v>
      </c>
      <c r="D897" t="s">
        <v>8221</v>
      </c>
      <c r="E897">
        <v>2</v>
      </c>
    </row>
    <row r="898" spans="1:5" x14ac:dyDescent="0.3">
      <c r="A898" t="s">
        <v>8219</v>
      </c>
      <c r="B898">
        <v>78</v>
      </c>
      <c r="D898" t="s">
        <v>8221</v>
      </c>
      <c r="E898">
        <v>2</v>
      </c>
    </row>
    <row r="899" spans="1:5" x14ac:dyDescent="0.3">
      <c r="A899" t="s">
        <v>8219</v>
      </c>
      <c r="B899">
        <v>78</v>
      </c>
      <c r="D899" t="s">
        <v>8221</v>
      </c>
      <c r="E899">
        <v>2</v>
      </c>
    </row>
    <row r="900" spans="1:5" x14ac:dyDescent="0.3">
      <c r="A900" t="s">
        <v>8219</v>
      </c>
      <c r="B900">
        <v>78</v>
      </c>
      <c r="D900" t="s">
        <v>8221</v>
      </c>
      <c r="E900">
        <v>2</v>
      </c>
    </row>
    <row r="901" spans="1:5" x14ac:dyDescent="0.3">
      <c r="A901" t="s">
        <v>8219</v>
      </c>
      <c r="B901">
        <v>78</v>
      </c>
      <c r="D901" t="s">
        <v>8221</v>
      </c>
      <c r="E901">
        <v>2</v>
      </c>
    </row>
    <row r="902" spans="1:5" x14ac:dyDescent="0.3">
      <c r="A902" t="s">
        <v>8219</v>
      </c>
      <c r="B902">
        <v>78</v>
      </c>
      <c r="D902" t="s">
        <v>8221</v>
      </c>
      <c r="E902">
        <v>2</v>
      </c>
    </row>
    <row r="903" spans="1:5" x14ac:dyDescent="0.3">
      <c r="A903" t="s">
        <v>8219</v>
      </c>
      <c r="B903">
        <v>78</v>
      </c>
      <c r="D903" t="s">
        <v>8221</v>
      </c>
      <c r="E903">
        <v>2</v>
      </c>
    </row>
    <row r="904" spans="1:5" x14ac:dyDescent="0.3">
      <c r="A904" t="s">
        <v>8219</v>
      </c>
      <c r="B904">
        <v>77</v>
      </c>
      <c r="D904" t="s">
        <v>8221</v>
      </c>
      <c r="E904">
        <v>2</v>
      </c>
    </row>
    <row r="905" spans="1:5" x14ac:dyDescent="0.3">
      <c r="A905" t="s">
        <v>8219</v>
      </c>
      <c r="B905">
        <v>77</v>
      </c>
      <c r="D905" t="s">
        <v>8221</v>
      </c>
      <c r="E905">
        <v>2</v>
      </c>
    </row>
    <row r="906" spans="1:5" x14ac:dyDescent="0.3">
      <c r="A906" t="s">
        <v>8219</v>
      </c>
      <c r="B906">
        <v>77</v>
      </c>
      <c r="D906" t="s">
        <v>8221</v>
      </c>
      <c r="E906">
        <v>2</v>
      </c>
    </row>
    <row r="907" spans="1:5" x14ac:dyDescent="0.3">
      <c r="A907" t="s">
        <v>8219</v>
      </c>
      <c r="B907">
        <v>77</v>
      </c>
      <c r="D907" t="s">
        <v>8221</v>
      </c>
      <c r="E907">
        <v>2</v>
      </c>
    </row>
    <row r="908" spans="1:5" x14ac:dyDescent="0.3">
      <c r="A908" t="s">
        <v>8219</v>
      </c>
      <c r="B908">
        <v>77</v>
      </c>
      <c r="D908" t="s">
        <v>8221</v>
      </c>
      <c r="E908">
        <v>2</v>
      </c>
    </row>
    <row r="909" spans="1:5" x14ac:dyDescent="0.3">
      <c r="A909" t="s">
        <v>8219</v>
      </c>
      <c r="B909">
        <v>77</v>
      </c>
      <c r="D909" t="s">
        <v>8221</v>
      </c>
      <c r="E909">
        <v>2</v>
      </c>
    </row>
    <row r="910" spans="1:5" x14ac:dyDescent="0.3">
      <c r="A910" t="s">
        <v>8219</v>
      </c>
      <c r="B910">
        <v>77</v>
      </c>
      <c r="D910" t="s">
        <v>8221</v>
      </c>
      <c r="E910">
        <v>2</v>
      </c>
    </row>
    <row r="911" spans="1:5" x14ac:dyDescent="0.3">
      <c r="A911" t="s">
        <v>8219</v>
      </c>
      <c r="B911">
        <v>77</v>
      </c>
      <c r="D911" t="s">
        <v>8221</v>
      </c>
      <c r="E911">
        <v>2</v>
      </c>
    </row>
    <row r="912" spans="1:5" x14ac:dyDescent="0.3">
      <c r="A912" t="s">
        <v>8219</v>
      </c>
      <c r="B912">
        <v>76</v>
      </c>
      <c r="D912" t="s">
        <v>8221</v>
      </c>
      <c r="E912">
        <v>2</v>
      </c>
    </row>
    <row r="913" spans="1:5" x14ac:dyDescent="0.3">
      <c r="A913" t="s">
        <v>8219</v>
      </c>
      <c r="B913">
        <v>76</v>
      </c>
      <c r="D913" t="s">
        <v>8221</v>
      </c>
      <c r="E913">
        <v>2</v>
      </c>
    </row>
    <row r="914" spans="1:5" x14ac:dyDescent="0.3">
      <c r="A914" t="s">
        <v>8219</v>
      </c>
      <c r="B914">
        <v>76</v>
      </c>
      <c r="D914" t="s">
        <v>8221</v>
      </c>
      <c r="E914">
        <v>2</v>
      </c>
    </row>
    <row r="915" spans="1:5" x14ac:dyDescent="0.3">
      <c r="A915" t="s">
        <v>8219</v>
      </c>
      <c r="B915">
        <v>76</v>
      </c>
      <c r="D915" t="s">
        <v>8221</v>
      </c>
      <c r="E915">
        <v>2</v>
      </c>
    </row>
    <row r="916" spans="1:5" x14ac:dyDescent="0.3">
      <c r="A916" t="s">
        <v>8219</v>
      </c>
      <c r="B916">
        <v>76</v>
      </c>
      <c r="D916" t="s">
        <v>8221</v>
      </c>
      <c r="E916">
        <v>2</v>
      </c>
    </row>
    <row r="917" spans="1:5" x14ac:dyDescent="0.3">
      <c r="A917" t="s">
        <v>8219</v>
      </c>
      <c r="B917">
        <v>76</v>
      </c>
      <c r="D917" t="s">
        <v>8221</v>
      </c>
      <c r="E917">
        <v>2</v>
      </c>
    </row>
    <row r="918" spans="1:5" x14ac:dyDescent="0.3">
      <c r="A918" t="s">
        <v>8219</v>
      </c>
      <c r="B918">
        <v>76</v>
      </c>
      <c r="D918" t="s">
        <v>8221</v>
      </c>
      <c r="E918">
        <v>2</v>
      </c>
    </row>
    <row r="919" spans="1:5" x14ac:dyDescent="0.3">
      <c r="A919" t="s">
        <v>8219</v>
      </c>
      <c r="B919">
        <v>76</v>
      </c>
      <c r="D919" t="s">
        <v>8221</v>
      </c>
      <c r="E919">
        <v>2</v>
      </c>
    </row>
    <row r="920" spans="1:5" x14ac:dyDescent="0.3">
      <c r="A920" t="s">
        <v>8219</v>
      </c>
      <c r="B920">
        <v>76</v>
      </c>
      <c r="D920" t="s">
        <v>8221</v>
      </c>
      <c r="E920">
        <v>2</v>
      </c>
    </row>
    <row r="921" spans="1:5" x14ac:dyDescent="0.3">
      <c r="A921" t="s">
        <v>8219</v>
      </c>
      <c r="B921">
        <v>76</v>
      </c>
      <c r="D921" t="s">
        <v>8221</v>
      </c>
      <c r="E921">
        <v>2</v>
      </c>
    </row>
    <row r="922" spans="1:5" x14ac:dyDescent="0.3">
      <c r="A922" t="s">
        <v>8219</v>
      </c>
      <c r="B922">
        <v>75</v>
      </c>
      <c r="D922" t="s">
        <v>8221</v>
      </c>
      <c r="E922">
        <v>2</v>
      </c>
    </row>
    <row r="923" spans="1:5" x14ac:dyDescent="0.3">
      <c r="A923" t="s">
        <v>8219</v>
      </c>
      <c r="B923">
        <v>75</v>
      </c>
      <c r="D923" t="s">
        <v>8221</v>
      </c>
      <c r="E923">
        <v>2</v>
      </c>
    </row>
    <row r="924" spans="1:5" x14ac:dyDescent="0.3">
      <c r="A924" t="s">
        <v>8219</v>
      </c>
      <c r="B924">
        <v>75</v>
      </c>
      <c r="D924" t="s">
        <v>8221</v>
      </c>
      <c r="E924">
        <v>2</v>
      </c>
    </row>
    <row r="925" spans="1:5" x14ac:dyDescent="0.3">
      <c r="A925" t="s">
        <v>8219</v>
      </c>
      <c r="B925">
        <v>75</v>
      </c>
      <c r="D925" t="s">
        <v>8221</v>
      </c>
      <c r="E925">
        <v>2</v>
      </c>
    </row>
    <row r="926" spans="1:5" x14ac:dyDescent="0.3">
      <c r="A926" t="s">
        <v>8219</v>
      </c>
      <c r="B926">
        <v>75</v>
      </c>
      <c r="D926" t="s">
        <v>8221</v>
      </c>
      <c r="E926">
        <v>2</v>
      </c>
    </row>
    <row r="927" spans="1:5" x14ac:dyDescent="0.3">
      <c r="A927" t="s">
        <v>8219</v>
      </c>
      <c r="B927">
        <v>75</v>
      </c>
      <c r="D927" t="s">
        <v>8221</v>
      </c>
      <c r="E927">
        <v>2</v>
      </c>
    </row>
    <row r="928" spans="1:5" x14ac:dyDescent="0.3">
      <c r="A928" t="s">
        <v>8219</v>
      </c>
      <c r="B928">
        <v>75</v>
      </c>
      <c r="D928" t="s">
        <v>8221</v>
      </c>
      <c r="E928">
        <v>2</v>
      </c>
    </row>
    <row r="929" spans="1:5" x14ac:dyDescent="0.3">
      <c r="A929" t="s">
        <v>8219</v>
      </c>
      <c r="B929">
        <v>75</v>
      </c>
      <c r="D929" t="s">
        <v>8221</v>
      </c>
      <c r="E929">
        <v>2</v>
      </c>
    </row>
    <row r="930" spans="1:5" x14ac:dyDescent="0.3">
      <c r="A930" t="s">
        <v>8219</v>
      </c>
      <c r="B930">
        <v>75</v>
      </c>
      <c r="D930" t="s">
        <v>8221</v>
      </c>
      <c r="E930">
        <v>2</v>
      </c>
    </row>
    <row r="931" spans="1:5" x14ac:dyDescent="0.3">
      <c r="A931" t="s">
        <v>8219</v>
      </c>
      <c r="B931">
        <v>75</v>
      </c>
      <c r="D931" t="s">
        <v>8221</v>
      </c>
      <c r="E931">
        <v>2</v>
      </c>
    </row>
    <row r="932" spans="1:5" x14ac:dyDescent="0.3">
      <c r="A932" t="s">
        <v>8219</v>
      </c>
      <c r="B932">
        <v>75</v>
      </c>
      <c r="D932" t="s">
        <v>8221</v>
      </c>
      <c r="E932">
        <v>2</v>
      </c>
    </row>
    <row r="933" spans="1:5" x14ac:dyDescent="0.3">
      <c r="A933" t="s">
        <v>8219</v>
      </c>
      <c r="B933">
        <v>75</v>
      </c>
      <c r="D933" t="s">
        <v>8221</v>
      </c>
      <c r="E933">
        <v>2</v>
      </c>
    </row>
    <row r="934" spans="1:5" x14ac:dyDescent="0.3">
      <c r="A934" t="s">
        <v>8219</v>
      </c>
      <c r="B934">
        <v>74</v>
      </c>
      <c r="D934" t="s">
        <v>8221</v>
      </c>
      <c r="E934">
        <v>2</v>
      </c>
    </row>
    <row r="935" spans="1:5" x14ac:dyDescent="0.3">
      <c r="A935" t="s">
        <v>8219</v>
      </c>
      <c r="B935">
        <v>74</v>
      </c>
      <c r="D935" t="s">
        <v>8221</v>
      </c>
      <c r="E935">
        <v>2</v>
      </c>
    </row>
    <row r="936" spans="1:5" x14ac:dyDescent="0.3">
      <c r="A936" t="s">
        <v>8219</v>
      </c>
      <c r="B936">
        <v>74</v>
      </c>
      <c r="D936" t="s">
        <v>8221</v>
      </c>
      <c r="E936">
        <v>2</v>
      </c>
    </row>
    <row r="937" spans="1:5" x14ac:dyDescent="0.3">
      <c r="A937" t="s">
        <v>8219</v>
      </c>
      <c r="B937">
        <v>74</v>
      </c>
      <c r="D937" t="s">
        <v>8221</v>
      </c>
      <c r="E937">
        <v>2</v>
      </c>
    </row>
    <row r="938" spans="1:5" x14ac:dyDescent="0.3">
      <c r="A938" t="s">
        <v>8219</v>
      </c>
      <c r="B938">
        <v>74</v>
      </c>
      <c r="D938" t="s">
        <v>8221</v>
      </c>
      <c r="E938">
        <v>2</v>
      </c>
    </row>
    <row r="939" spans="1:5" x14ac:dyDescent="0.3">
      <c r="A939" t="s">
        <v>8219</v>
      </c>
      <c r="B939">
        <v>74</v>
      </c>
      <c r="D939" t="s">
        <v>8221</v>
      </c>
      <c r="E939">
        <v>2</v>
      </c>
    </row>
    <row r="940" spans="1:5" x14ac:dyDescent="0.3">
      <c r="A940" t="s">
        <v>8219</v>
      </c>
      <c r="B940">
        <v>74</v>
      </c>
      <c r="D940" t="s">
        <v>8221</v>
      </c>
      <c r="E940">
        <v>2</v>
      </c>
    </row>
    <row r="941" spans="1:5" x14ac:dyDescent="0.3">
      <c r="A941" t="s">
        <v>8219</v>
      </c>
      <c r="B941">
        <v>74</v>
      </c>
      <c r="D941" t="s">
        <v>8221</v>
      </c>
      <c r="E941">
        <v>2</v>
      </c>
    </row>
    <row r="942" spans="1:5" x14ac:dyDescent="0.3">
      <c r="A942" t="s">
        <v>8219</v>
      </c>
      <c r="B942">
        <v>74</v>
      </c>
      <c r="D942" t="s">
        <v>8221</v>
      </c>
      <c r="E942">
        <v>2</v>
      </c>
    </row>
    <row r="943" spans="1:5" x14ac:dyDescent="0.3">
      <c r="A943" t="s">
        <v>8219</v>
      </c>
      <c r="B943">
        <v>74</v>
      </c>
      <c r="D943" t="s">
        <v>8221</v>
      </c>
      <c r="E943">
        <v>2</v>
      </c>
    </row>
    <row r="944" spans="1:5" x14ac:dyDescent="0.3">
      <c r="A944" t="s">
        <v>8219</v>
      </c>
      <c r="B944">
        <v>74</v>
      </c>
      <c r="D944" t="s">
        <v>8221</v>
      </c>
      <c r="E944">
        <v>2</v>
      </c>
    </row>
    <row r="945" spans="1:5" x14ac:dyDescent="0.3">
      <c r="A945" t="s">
        <v>8219</v>
      </c>
      <c r="B945">
        <v>74</v>
      </c>
      <c r="D945" t="s">
        <v>8221</v>
      </c>
      <c r="E945">
        <v>2</v>
      </c>
    </row>
    <row r="946" spans="1:5" x14ac:dyDescent="0.3">
      <c r="A946" t="s">
        <v>8219</v>
      </c>
      <c r="B946">
        <v>74</v>
      </c>
      <c r="D946" t="s">
        <v>8221</v>
      </c>
      <c r="E946">
        <v>2</v>
      </c>
    </row>
    <row r="947" spans="1:5" x14ac:dyDescent="0.3">
      <c r="A947" t="s">
        <v>8219</v>
      </c>
      <c r="B947">
        <v>73</v>
      </c>
      <c r="D947" t="s">
        <v>8221</v>
      </c>
      <c r="E947">
        <v>2</v>
      </c>
    </row>
    <row r="948" spans="1:5" x14ac:dyDescent="0.3">
      <c r="A948" t="s">
        <v>8219</v>
      </c>
      <c r="B948">
        <v>73</v>
      </c>
      <c r="D948" t="s">
        <v>8221</v>
      </c>
      <c r="E948">
        <v>2</v>
      </c>
    </row>
    <row r="949" spans="1:5" x14ac:dyDescent="0.3">
      <c r="A949" t="s">
        <v>8219</v>
      </c>
      <c r="B949">
        <v>73</v>
      </c>
      <c r="D949" t="s">
        <v>8221</v>
      </c>
      <c r="E949">
        <v>2</v>
      </c>
    </row>
    <row r="950" spans="1:5" x14ac:dyDescent="0.3">
      <c r="A950" t="s">
        <v>8219</v>
      </c>
      <c r="B950">
        <v>73</v>
      </c>
      <c r="D950" t="s">
        <v>8221</v>
      </c>
      <c r="E950">
        <v>2</v>
      </c>
    </row>
    <row r="951" spans="1:5" x14ac:dyDescent="0.3">
      <c r="A951" t="s">
        <v>8219</v>
      </c>
      <c r="B951">
        <v>73</v>
      </c>
      <c r="D951" t="s">
        <v>8221</v>
      </c>
      <c r="E951">
        <v>2</v>
      </c>
    </row>
    <row r="952" spans="1:5" x14ac:dyDescent="0.3">
      <c r="A952" t="s">
        <v>8219</v>
      </c>
      <c r="B952">
        <v>73</v>
      </c>
      <c r="D952" t="s">
        <v>8221</v>
      </c>
      <c r="E952">
        <v>2</v>
      </c>
    </row>
    <row r="953" spans="1:5" x14ac:dyDescent="0.3">
      <c r="A953" t="s">
        <v>8219</v>
      </c>
      <c r="B953">
        <v>73</v>
      </c>
      <c r="D953" t="s">
        <v>8221</v>
      </c>
      <c r="E953">
        <v>2</v>
      </c>
    </row>
    <row r="954" spans="1:5" x14ac:dyDescent="0.3">
      <c r="A954" t="s">
        <v>8219</v>
      </c>
      <c r="B954">
        <v>73</v>
      </c>
      <c r="D954" t="s">
        <v>8221</v>
      </c>
      <c r="E954">
        <v>2</v>
      </c>
    </row>
    <row r="955" spans="1:5" x14ac:dyDescent="0.3">
      <c r="A955" t="s">
        <v>8219</v>
      </c>
      <c r="B955">
        <v>73</v>
      </c>
      <c r="D955" t="s">
        <v>8221</v>
      </c>
      <c r="E955">
        <v>2</v>
      </c>
    </row>
    <row r="956" spans="1:5" x14ac:dyDescent="0.3">
      <c r="A956" t="s">
        <v>8219</v>
      </c>
      <c r="B956">
        <v>73</v>
      </c>
      <c r="D956" t="s">
        <v>8221</v>
      </c>
      <c r="E956">
        <v>2</v>
      </c>
    </row>
    <row r="957" spans="1:5" x14ac:dyDescent="0.3">
      <c r="A957" t="s">
        <v>8219</v>
      </c>
      <c r="B957">
        <v>73</v>
      </c>
      <c r="D957" t="s">
        <v>8221</v>
      </c>
      <c r="E957">
        <v>2</v>
      </c>
    </row>
    <row r="958" spans="1:5" x14ac:dyDescent="0.3">
      <c r="A958" t="s">
        <v>8219</v>
      </c>
      <c r="B958">
        <v>73</v>
      </c>
      <c r="D958" t="s">
        <v>8221</v>
      </c>
      <c r="E958">
        <v>2</v>
      </c>
    </row>
    <row r="959" spans="1:5" x14ac:dyDescent="0.3">
      <c r="A959" t="s">
        <v>8219</v>
      </c>
      <c r="B959">
        <v>72</v>
      </c>
      <c r="D959" t="s">
        <v>8221</v>
      </c>
      <c r="E959">
        <v>2</v>
      </c>
    </row>
    <row r="960" spans="1:5" x14ac:dyDescent="0.3">
      <c r="A960" t="s">
        <v>8219</v>
      </c>
      <c r="B960">
        <v>72</v>
      </c>
      <c r="D960" t="s">
        <v>8221</v>
      </c>
      <c r="E960">
        <v>2</v>
      </c>
    </row>
    <row r="961" spans="1:5" x14ac:dyDescent="0.3">
      <c r="A961" t="s">
        <v>8219</v>
      </c>
      <c r="B961">
        <v>72</v>
      </c>
      <c r="D961" t="s">
        <v>8221</v>
      </c>
      <c r="E961">
        <v>2</v>
      </c>
    </row>
    <row r="962" spans="1:5" x14ac:dyDescent="0.3">
      <c r="A962" t="s">
        <v>8219</v>
      </c>
      <c r="B962">
        <v>72</v>
      </c>
      <c r="D962" t="s">
        <v>8221</v>
      </c>
      <c r="E962">
        <v>2</v>
      </c>
    </row>
    <row r="963" spans="1:5" x14ac:dyDescent="0.3">
      <c r="A963" t="s">
        <v>8219</v>
      </c>
      <c r="B963">
        <v>72</v>
      </c>
      <c r="D963" t="s">
        <v>8221</v>
      </c>
      <c r="E963">
        <v>2</v>
      </c>
    </row>
    <row r="964" spans="1:5" x14ac:dyDescent="0.3">
      <c r="A964" t="s">
        <v>8219</v>
      </c>
      <c r="B964">
        <v>72</v>
      </c>
      <c r="D964" t="s">
        <v>8221</v>
      </c>
      <c r="E964">
        <v>2</v>
      </c>
    </row>
    <row r="965" spans="1:5" x14ac:dyDescent="0.3">
      <c r="A965" t="s">
        <v>8219</v>
      </c>
      <c r="B965">
        <v>72</v>
      </c>
      <c r="D965" t="s">
        <v>8221</v>
      </c>
      <c r="E965">
        <v>2</v>
      </c>
    </row>
    <row r="966" spans="1:5" x14ac:dyDescent="0.3">
      <c r="A966" t="s">
        <v>8219</v>
      </c>
      <c r="B966">
        <v>72</v>
      </c>
      <c r="D966" t="s">
        <v>8221</v>
      </c>
      <c r="E966">
        <v>2</v>
      </c>
    </row>
    <row r="967" spans="1:5" x14ac:dyDescent="0.3">
      <c r="A967" t="s">
        <v>8219</v>
      </c>
      <c r="B967">
        <v>72</v>
      </c>
      <c r="D967" t="s">
        <v>8221</v>
      </c>
      <c r="E967">
        <v>2</v>
      </c>
    </row>
    <row r="968" spans="1:5" x14ac:dyDescent="0.3">
      <c r="A968" t="s">
        <v>8219</v>
      </c>
      <c r="B968">
        <v>72</v>
      </c>
      <c r="D968" t="s">
        <v>8221</v>
      </c>
      <c r="E968">
        <v>2</v>
      </c>
    </row>
    <row r="969" spans="1:5" x14ac:dyDescent="0.3">
      <c r="A969" t="s">
        <v>8219</v>
      </c>
      <c r="B969">
        <v>72</v>
      </c>
      <c r="D969" t="s">
        <v>8221</v>
      </c>
      <c r="E969">
        <v>2</v>
      </c>
    </row>
    <row r="970" spans="1:5" x14ac:dyDescent="0.3">
      <c r="A970" t="s">
        <v>8219</v>
      </c>
      <c r="B970">
        <v>72</v>
      </c>
      <c r="D970" t="s">
        <v>8221</v>
      </c>
      <c r="E970">
        <v>2</v>
      </c>
    </row>
    <row r="971" spans="1:5" x14ac:dyDescent="0.3">
      <c r="A971" t="s">
        <v>8219</v>
      </c>
      <c r="B971">
        <v>72</v>
      </c>
      <c r="D971" t="s">
        <v>8221</v>
      </c>
      <c r="E971">
        <v>2</v>
      </c>
    </row>
    <row r="972" spans="1:5" x14ac:dyDescent="0.3">
      <c r="A972" t="s">
        <v>8219</v>
      </c>
      <c r="B972">
        <v>71</v>
      </c>
      <c r="D972" t="s">
        <v>8221</v>
      </c>
      <c r="E972">
        <v>2</v>
      </c>
    </row>
    <row r="973" spans="1:5" x14ac:dyDescent="0.3">
      <c r="A973" t="s">
        <v>8219</v>
      </c>
      <c r="B973">
        <v>71</v>
      </c>
      <c r="D973" t="s">
        <v>8221</v>
      </c>
      <c r="E973">
        <v>2</v>
      </c>
    </row>
    <row r="974" spans="1:5" x14ac:dyDescent="0.3">
      <c r="A974" t="s">
        <v>8219</v>
      </c>
      <c r="B974">
        <v>71</v>
      </c>
      <c r="D974" t="s">
        <v>8221</v>
      </c>
      <c r="E974">
        <v>2</v>
      </c>
    </row>
    <row r="975" spans="1:5" x14ac:dyDescent="0.3">
      <c r="A975" t="s">
        <v>8219</v>
      </c>
      <c r="B975">
        <v>71</v>
      </c>
      <c r="D975" t="s">
        <v>8221</v>
      </c>
      <c r="E975">
        <v>2</v>
      </c>
    </row>
    <row r="976" spans="1:5" x14ac:dyDescent="0.3">
      <c r="A976" t="s">
        <v>8219</v>
      </c>
      <c r="B976">
        <v>71</v>
      </c>
      <c r="D976" t="s">
        <v>8221</v>
      </c>
      <c r="E976">
        <v>2</v>
      </c>
    </row>
    <row r="977" spans="1:5" x14ac:dyDescent="0.3">
      <c r="A977" t="s">
        <v>8219</v>
      </c>
      <c r="B977">
        <v>71</v>
      </c>
      <c r="D977" t="s">
        <v>8221</v>
      </c>
      <c r="E977">
        <v>2</v>
      </c>
    </row>
    <row r="978" spans="1:5" x14ac:dyDescent="0.3">
      <c r="A978" t="s">
        <v>8219</v>
      </c>
      <c r="B978">
        <v>71</v>
      </c>
      <c r="D978" t="s">
        <v>8221</v>
      </c>
      <c r="E978">
        <v>2</v>
      </c>
    </row>
    <row r="979" spans="1:5" x14ac:dyDescent="0.3">
      <c r="A979" t="s">
        <v>8219</v>
      </c>
      <c r="B979">
        <v>71</v>
      </c>
      <c r="D979" t="s">
        <v>8221</v>
      </c>
      <c r="E979">
        <v>2</v>
      </c>
    </row>
    <row r="980" spans="1:5" x14ac:dyDescent="0.3">
      <c r="A980" t="s">
        <v>8219</v>
      </c>
      <c r="B980">
        <v>71</v>
      </c>
      <c r="D980" t="s">
        <v>8221</v>
      </c>
      <c r="E980">
        <v>2</v>
      </c>
    </row>
    <row r="981" spans="1:5" x14ac:dyDescent="0.3">
      <c r="A981" t="s">
        <v>8219</v>
      </c>
      <c r="B981">
        <v>71</v>
      </c>
      <c r="D981" t="s">
        <v>8221</v>
      </c>
      <c r="E981">
        <v>2</v>
      </c>
    </row>
    <row r="982" spans="1:5" x14ac:dyDescent="0.3">
      <c r="A982" t="s">
        <v>8219</v>
      </c>
      <c r="B982">
        <v>71</v>
      </c>
      <c r="D982" t="s">
        <v>8221</v>
      </c>
      <c r="E982">
        <v>2</v>
      </c>
    </row>
    <row r="983" spans="1:5" x14ac:dyDescent="0.3">
      <c r="A983" t="s">
        <v>8219</v>
      </c>
      <c r="B983">
        <v>71</v>
      </c>
      <c r="D983" t="s">
        <v>8221</v>
      </c>
      <c r="E983">
        <v>2</v>
      </c>
    </row>
    <row r="984" spans="1:5" x14ac:dyDescent="0.3">
      <c r="A984" t="s">
        <v>8219</v>
      </c>
      <c r="B984">
        <v>71</v>
      </c>
      <c r="D984" t="s">
        <v>8221</v>
      </c>
      <c r="E984">
        <v>2</v>
      </c>
    </row>
    <row r="985" spans="1:5" x14ac:dyDescent="0.3">
      <c r="A985" t="s">
        <v>8219</v>
      </c>
      <c r="B985">
        <v>71</v>
      </c>
      <c r="D985" t="s">
        <v>8221</v>
      </c>
      <c r="E985">
        <v>2</v>
      </c>
    </row>
    <row r="986" spans="1:5" x14ac:dyDescent="0.3">
      <c r="A986" t="s">
        <v>8219</v>
      </c>
      <c r="B986">
        <v>71</v>
      </c>
      <c r="D986" t="s">
        <v>8221</v>
      </c>
      <c r="E986">
        <v>2</v>
      </c>
    </row>
    <row r="987" spans="1:5" x14ac:dyDescent="0.3">
      <c r="A987" t="s">
        <v>8219</v>
      </c>
      <c r="B987">
        <v>71</v>
      </c>
      <c r="D987" t="s">
        <v>8221</v>
      </c>
      <c r="E987">
        <v>2</v>
      </c>
    </row>
    <row r="988" spans="1:5" x14ac:dyDescent="0.3">
      <c r="A988" t="s">
        <v>8219</v>
      </c>
      <c r="B988">
        <v>70</v>
      </c>
      <c r="D988" t="s">
        <v>8221</v>
      </c>
      <c r="E988">
        <v>2</v>
      </c>
    </row>
    <row r="989" spans="1:5" x14ac:dyDescent="0.3">
      <c r="A989" t="s">
        <v>8219</v>
      </c>
      <c r="B989">
        <v>70</v>
      </c>
      <c r="D989" t="s">
        <v>8221</v>
      </c>
      <c r="E989">
        <v>2</v>
      </c>
    </row>
    <row r="990" spans="1:5" x14ac:dyDescent="0.3">
      <c r="A990" t="s">
        <v>8219</v>
      </c>
      <c r="B990">
        <v>70</v>
      </c>
      <c r="D990" t="s">
        <v>8221</v>
      </c>
      <c r="E990">
        <v>2</v>
      </c>
    </row>
    <row r="991" spans="1:5" x14ac:dyDescent="0.3">
      <c r="A991" t="s">
        <v>8219</v>
      </c>
      <c r="B991">
        <v>70</v>
      </c>
      <c r="D991" t="s">
        <v>8221</v>
      </c>
      <c r="E991">
        <v>2</v>
      </c>
    </row>
    <row r="992" spans="1:5" x14ac:dyDescent="0.3">
      <c r="A992" t="s">
        <v>8219</v>
      </c>
      <c r="B992">
        <v>70</v>
      </c>
      <c r="D992" t="s">
        <v>8221</v>
      </c>
      <c r="E992">
        <v>2</v>
      </c>
    </row>
    <row r="993" spans="1:5" x14ac:dyDescent="0.3">
      <c r="A993" t="s">
        <v>8219</v>
      </c>
      <c r="B993">
        <v>70</v>
      </c>
      <c r="D993" t="s">
        <v>8221</v>
      </c>
      <c r="E993">
        <v>2</v>
      </c>
    </row>
    <row r="994" spans="1:5" x14ac:dyDescent="0.3">
      <c r="A994" t="s">
        <v>8219</v>
      </c>
      <c r="B994">
        <v>70</v>
      </c>
      <c r="D994" t="s">
        <v>8221</v>
      </c>
      <c r="E994">
        <v>2</v>
      </c>
    </row>
    <row r="995" spans="1:5" x14ac:dyDescent="0.3">
      <c r="A995" t="s">
        <v>8219</v>
      </c>
      <c r="B995">
        <v>70</v>
      </c>
      <c r="D995" t="s">
        <v>8221</v>
      </c>
      <c r="E995">
        <v>2</v>
      </c>
    </row>
    <row r="996" spans="1:5" x14ac:dyDescent="0.3">
      <c r="A996" t="s">
        <v>8219</v>
      </c>
      <c r="B996">
        <v>70</v>
      </c>
      <c r="D996" t="s">
        <v>8221</v>
      </c>
      <c r="E996">
        <v>2</v>
      </c>
    </row>
    <row r="997" spans="1:5" x14ac:dyDescent="0.3">
      <c r="A997" t="s">
        <v>8219</v>
      </c>
      <c r="B997">
        <v>70</v>
      </c>
      <c r="D997" t="s">
        <v>8221</v>
      </c>
      <c r="E997">
        <v>2</v>
      </c>
    </row>
    <row r="998" spans="1:5" x14ac:dyDescent="0.3">
      <c r="A998" t="s">
        <v>8219</v>
      </c>
      <c r="B998">
        <v>70</v>
      </c>
      <c r="D998" t="s">
        <v>8221</v>
      </c>
      <c r="E998">
        <v>2</v>
      </c>
    </row>
    <row r="999" spans="1:5" x14ac:dyDescent="0.3">
      <c r="A999" t="s">
        <v>8219</v>
      </c>
      <c r="B999">
        <v>70</v>
      </c>
      <c r="D999" t="s">
        <v>8221</v>
      </c>
      <c r="E999">
        <v>2</v>
      </c>
    </row>
    <row r="1000" spans="1:5" x14ac:dyDescent="0.3">
      <c r="A1000" t="s">
        <v>8219</v>
      </c>
      <c r="B1000">
        <v>70</v>
      </c>
      <c r="D1000" t="s">
        <v>8221</v>
      </c>
      <c r="E1000">
        <v>2</v>
      </c>
    </row>
    <row r="1001" spans="1:5" x14ac:dyDescent="0.3">
      <c r="A1001" t="s">
        <v>8219</v>
      </c>
      <c r="B1001">
        <v>70</v>
      </c>
      <c r="D1001" t="s">
        <v>8221</v>
      </c>
      <c r="E1001">
        <v>2</v>
      </c>
    </row>
    <row r="1002" spans="1:5" x14ac:dyDescent="0.3">
      <c r="A1002" t="s">
        <v>8219</v>
      </c>
      <c r="B1002">
        <v>70</v>
      </c>
      <c r="D1002" t="s">
        <v>8221</v>
      </c>
      <c r="E1002">
        <v>2</v>
      </c>
    </row>
    <row r="1003" spans="1:5" x14ac:dyDescent="0.3">
      <c r="A1003" t="s">
        <v>8219</v>
      </c>
      <c r="B1003">
        <v>70</v>
      </c>
      <c r="D1003" t="s">
        <v>8221</v>
      </c>
      <c r="E1003">
        <v>2</v>
      </c>
    </row>
    <row r="1004" spans="1:5" x14ac:dyDescent="0.3">
      <c r="A1004" t="s">
        <v>8219</v>
      </c>
      <c r="B1004">
        <v>70</v>
      </c>
      <c r="D1004" t="s">
        <v>8221</v>
      </c>
      <c r="E1004">
        <v>2</v>
      </c>
    </row>
    <row r="1005" spans="1:5" x14ac:dyDescent="0.3">
      <c r="A1005" t="s">
        <v>8219</v>
      </c>
      <c r="B1005">
        <v>69</v>
      </c>
      <c r="D1005" t="s">
        <v>8221</v>
      </c>
      <c r="E1005">
        <v>2</v>
      </c>
    </row>
    <row r="1006" spans="1:5" x14ac:dyDescent="0.3">
      <c r="A1006" t="s">
        <v>8219</v>
      </c>
      <c r="B1006">
        <v>69</v>
      </c>
      <c r="D1006" t="s">
        <v>8221</v>
      </c>
      <c r="E1006">
        <v>2</v>
      </c>
    </row>
    <row r="1007" spans="1:5" x14ac:dyDescent="0.3">
      <c r="A1007" t="s">
        <v>8219</v>
      </c>
      <c r="B1007">
        <v>69</v>
      </c>
      <c r="D1007" t="s">
        <v>8221</v>
      </c>
      <c r="E1007">
        <v>2</v>
      </c>
    </row>
    <row r="1008" spans="1:5" x14ac:dyDescent="0.3">
      <c r="A1008" t="s">
        <v>8219</v>
      </c>
      <c r="B1008">
        <v>69</v>
      </c>
      <c r="D1008" t="s">
        <v>8221</v>
      </c>
      <c r="E1008">
        <v>2</v>
      </c>
    </row>
    <row r="1009" spans="1:5" x14ac:dyDescent="0.3">
      <c r="A1009" t="s">
        <v>8219</v>
      </c>
      <c r="B1009">
        <v>69</v>
      </c>
      <c r="D1009" t="s">
        <v>8221</v>
      </c>
      <c r="E1009">
        <v>2</v>
      </c>
    </row>
    <row r="1010" spans="1:5" x14ac:dyDescent="0.3">
      <c r="A1010" t="s">
        <v>8219</v>
      </c>
      <c r="B1010">
        <v>69</v>
      </c>
      <c r="D1010" t="s">
        <v>8221</v>
      </c>
      <c r="E1010">
        <v>2</v>
      </c>
    </row>
    <row r="1011" spans="1:5" x14ac:dyDescent="0.3">
      <c r="A1011" t="s">
        <v>8219</v>
      </c>
      <c r="B1011">
        <v>69</v>
      </c>
      <c r="D1011" t="s">
        <v>8221</v>
      </c>
      <c r="E1011">
        <v>2</v>
      </c>
    </row>
    <row r="1012" spans="1:5" x14ac:dyDescent="0.3">
      <c r="A1012" t="s">
        <v>8219</v>
      </c>
      <c r="B1012">
        <v>69</v>
      </c>
      <c r="D1012" t="s">
        <v>8221</v>
      </c>
      <c r="E1012">
        <v>2</v>
      </c>
    </row>
    <row r="1013" spans="1:5" x14ac:dyDescent="0.3">
      <c r="A1013" t="s">
        <v>8219</v>
      </c>
      <c r="B1013">
        <v>69</v>
      </c>
      <c r="D1013" t="s">
        <v>8221</v>
      </c>
      <c r="E1013">
        <v>2</v>
      </c>
    </row>
    <row r="1014" spans="1:5" x14ac:dyDescent="0.3">
      <c r="A1014" t="s">
        <v>8219</v>
      </c>
      <c r="B1014">
        <v>69</v>
      </c>
      <c r="D1014" t="s">
        <v>8221</v>
      </c>
      <c r="E1014">
        <v>2</v>
      </c>
    </row>
    <row r="1015" spans="1:5" x14ac:dyDescent="0.3">
      <c r="A1015" t="s">
        <v>8219</v>
      </c>
      <c r="B1015">
        <v>69</v>
      </c>
      <c r="D1015" t="s">
        <v>8221</v>
      </c>
      <c r="E1015">
        <v>2</v>
      </c>
    </row>
    <row r="1016" spans="1:5" x14ac:dyDescent="0.3">
      <c r="A1016" t="s">
        <v>8219</v>
      </c>
      <c r="B1016">
        <v>69</v>
      </c>
      <c r="D1016" t="s">
        <v>8221</v>
      </c>
      <c r="E1016">
        <v>2</v>
      </c>
    </row>
    <row r="1017" spans="1:5" x14ac:dyDescent="0.3">
      <c r="A1017" t="s">
        <v>8219</v>
      </c>
      <c r="B1017">
        <v>69</v>
      </c>
      <c r="D1017" t="s">
        <v>8221</v>
      </c>
      <c r="E1017">
        <v>2</v>
      </c>
    </row>
    <row r="1018" spans="1:5" x14ac:dyDescent="0.3">
      <c r="A1018" t="s">
        <v>8219</v>
      </c>
      <c r="B1018">
        <v>69</v>
      </c>
      <c r="D1018" t="s">
        <v>8221</v>
      </c>
      <c r="E1018">
        <v>2</v>
      </c>
    </row>
    <row r="1019" spans="1:5" x14ac:dyDescent="0.3">
      <c r="A1019" t="s">
        <v>8219</v>
      </c>
      <c r="B1019">
        <v>68</v>
      </c>
      <c r="D1019" t="s">
        <v>8221</v>
      </c>
      <c r="E1019">
        <v>2</v>
      </c>
    </row>
    <row r="1020" spans="1:5" x14ac:dyDescent="0.3">
      <c r="A1020" t="s">
        <v>8219</v>
      </c>
      <c r="B1020">
        <v>68</v>
      </c>
      <c r="D1020" t="s">
        <v>8221</v>
      </c>
      <c r="E1020">
        <v>2</v>
      </c>
    </row>
    <row r="1021" spans="1:5" x14ac:dyDescent="0.3">
      <c r="A1021" t="s">
        <v>8219</v>
      </c>
      <c r="B1021">
        <v>68</v>
      </c>
      <c r="D1021" t="s">
        <v>8221</v>
      </c>
      <c r="E1021">
        <v>2</v>
      </c>
    </row>
    <row r="1022" spans="1:5" x14ac:dyDescent="0.3">
      <c r="A1022" t="s">
        <v>8219</v>
      </c>
      <c r="B1022">
        <v>68</v>
      </c>
      <c r="D1022" t="s">
        <v>8221</v>
      </c>
      <c r="E1022">
        <v>2</v>
      </c>
    </row>
    <row r="1023" spans="1:5" x14ac:dyDescent="0.3">
      <c r="A1023" t="s">
        <v>8219</v>
      </c>
      <c r="B1023">
        <v>68</v>
      </c>
      <c r="D1023" t="s">
        <v>8221</v>
      </c>
      <c r="E1023">
        <v>2</v>
      </c>
    </row>
    <row r="1024" spans="1:5" x14ac:dyDescent="0.3">
      <c r="A1024" t="s">
        <v>8219</v>
      </c>
      <c r="B1024">
        <v>68</v>
      </c>
      <c r="D1024" t="s">
        <v>8221</v>
      </c>
      <c r="E1024">
        <v>2</v>
      </c>
    </row>
    <row r="1025" spans="1:5" x14ac:dyDescent="0.3">
      <c r="A1025" t="s">
        <v>8219</v>
      </c>
      <c r="B1025">
        <v>68</v>
      </c>
      <c r="D1025" t="s">
        <v>8221</v>
      </c>
      <c r="E1025">
        <v>2</v>
      </c>
    </row>
    <row r="1026" spans="1:5" x14ac:dyDescent="0.3">
      <c r="A1026" t="s">
        <v>8219</v>
      </c>
      <c r="B1026">
        <v>67</v>
      </c>
      <c r="D1026" t="s">
        <v>8221</v>
      </c>
      <c r="E1026">
        <v>2</v>
      </c>
    </row>
    <row r="1027" spans="1:5" x14ac:dyDescent="0.3">
      <c r="A1027" t="s">
        <v>8219</v>
      </c>
      <c r="B1027">
        <v>67</v>
      </c>
      <c r="D1027" t="s">
        <v>8221</v>
      </c>
      <c r="E1027">
        <v>2</v>
      </c>
    </row>
    <row r="1028" spans="1:5" x14ac:dyDescent="0.3">
      <c r="A1028" t="s">
        <v>8219</v>
      </c>
      <c r="B1028">
        <v>67</v>
      </c>
      <c r="D1028" t="s">
        <v>8221</v>
      </c>
      <c r="E1028">
        <v>2</v>
      </c>
    </row>
    <row r="1029" spans="1:5" x14ac:dyDescent="0.3">
      <c r="A1029" t="s">
        <v>8219</v>
      </c>
      <c r="B1029">
        <v>67</v>
      </c>
      <c r="D1029" t="s">
        <v>8221</v>
      </c>
      <c r="E1029">
        <v>2</v>
      </c>
    </row>
    <row r="1030" spans="1:5" x14ac:dyDescent="0.3">
      <c r="A1030" t="s">
        <v>8219</v>
      </c>
      <c r="B1030">
        <v>67</v>
      </c>
      <c r="D1030" t="s">
        <v>8221</v>
      </c>
      <c r="E1030">
        <v>2</v>
      </c>
    </row>
    <row r="1031" spans="1:5" x14ac:dyDescent="0.3">
      <c r="A1031" t="s">
        <v>8219</v>
      </c>
      <c r="B1031">
        <v>67</v>
      </c>
      <c r="D1031" t="s">
        <v>8221</v>
      </c>
      <c r="E1031">
        <v>2</v>
      </c>
    </row>
    <row r="1032" spans="1:5" x14ac:dyDescent="0.3">
      <c r="A1032" t="s">
        <v>8219</v>
      </c>
      <c r="B1032">
        <v>67</v>
      </c>
      <c r="D1032" t="s">
        <v>8221</v>
      </c>
      <c r="E1032">
        <v>2</v>
      </c>
    </row>
    <row r="1033" spans="1:5" x14ac:dyDescent="0.3">
      <c r="A1033" t="s">
        <v>8219</v>
      </c>
      <c r="B1033">
        <v>67</v>
      </c>
      <c r="D1033" t="s">
        <v>8221</v>
      </c>
      <c r="E1033">
        <v>2</v>
      </c>
    </row>
    <row r="1034" spans="1:5" x14ac:dyDescent="0.3">
      <c r="A1034" t="s">
        <v>8219</v>
      </c>
      <c r="B1034">
        <v>67</v>
      </c>
      <c r="D1034" t="s">
        <v>8221</v>
      </c>
      <c r="E1034">
        <v>2</v>
      </c>
    </row>
    <row r="1035" spans="1:5" x14ac:dyDescent="0.3">
      <c r="A1035" t="s">
        <v>8219</v>
      </c>
      <c r="B1035">
        <v>66</v>
      </c>
      <c r="D1035" t="s">
        <v>8221</v>
      </c>
      <c r="E1035">
        <v>2</v>
      </c>
    </row>
    <row r="1036" spans="1:5" x14ac:dyDescent="0.3">
      <c r="A1036" t="s">
        <v>8219</v>
      </c>
      <c r="B1036">
        <v>66</v>
      </c>
      <c r="D1036" t="s">
        <v>8221</v>
      </c>
      <c r="E1036">
        <v>2</v>
      </c>
    </row>
    <row r="1037" spans="1:5" x14ac:dyDescent="0.3">
      <c r="A1037" t="s">
        <v>8219</v>
      </c>
      <c r="B1037">
        <v>66</v>
      </c>
      <c r="D1037" t="s">
        <v>8221</v>
      </c>
      <c r="E1037">
        <v>2</v>
      </c>
    </row>
    <row r="1038" spans="1:5" x14ac:dyDescent="0.3">
      <c r="A1038" t="s">
        <v>8219</v>
      </c>
      <c r="B1038">
        <v>66</v>
      </c>
      <c r="D1038" t="s">
        <v>8221</v>
      </c>
      <c r="E1038">
        <v>2</v>
      </c>
    </row>
    <row r="1039" spans="1:5" x14ac:dyDescent="0.3">
      <c r="A1039" t="s">
        <v>8219</v>
      </c>
      <c r="B1039">
        <v>66</v>
      </c>
      <c r="D1039" t="s">
        <v>8221</v>
      </c>
      <c r="E1039">
        <v>2</v>
      </c>
    </row>
    <row r="1040" spans="1:5" x14ac:dyDescent="0.3">
      <c r="A1040" t="s">
        <v>8219</v>
      </c>
      <c r="B1040">
        <v>66</v>
      </c>
      <c r="D1040" t="s">
        <v>8221</v>
      </c>
      <c r="E1040">
        <v>1</v>
      </c>
    </row>
    <row r="1041" spans="1:5" x14ac:dyDescent="0.3">
      <c r="A1041" t="s">
        <v>8219</v>
      </c>
      <c r="B1041">
        <v>66</v>
      </c>
      <c r="D1041" t="s">
        <v>8221</v>
      </c>
      <c r="E1041">
        <v>1</v>
      </c>
    </row>
    <row r="1042" spans="1:5" x14ac:dyDescent="0.3">
      <c r="A1042" t="s">
        <v>8219</v>
      </c>
      <c r="B1042">
        <v>66</v>
      </c>
      <c r="D1042" t="s">
        <v>8221</v>
      </c>
      <c r="E1042">
        <v>1</v>
      </c>
    </row>
    <row r="1043" spans="1:5" x14ac:dyDescent="0.3">
      <c r="A1043" t="s">
        <v>8219</v>
      </c>
      <c r="B1043">
        <v>65</v>
      </c>
      <c r="D1043" t="s">
        <v>8221</v>
      </c>
      <c r="E1043">
        <v>1</v>
      </c>
    </row>
    <row r="1044" spans="1:5" x14ac:dyDescent="0.3">
      <c r="A1044" t="s">
        <v>8219</v>
      </c>
      <c r="B1044">
        <v>65</v>
      </c>
      <c r="D1044" t="s">
        <v>8221</v>
      </c>
      <c r="E1044">
        <v>1</v>
      </c>
    </row>
    <row r="1045" spans="1:5" x14ac:dyDescent="0.3">
      <c r="A1045" t="s">
        <v>8219</v>
      </c>
      <c r="B1045">
        <v>65</v>
      </c>
      <c r="D1045" t="s">
        <v>8221</v>
      </c>
      <c r="E1045">
        <v>1</v>
      </c>
    </row>
    <row r="1046" spans="1:5" x14ac:dyDescent="0.3">
      <c r="A1046" t="s">
        <v>8219</v>
      </c>
      <c r="B1046">
        <v>65</v>
      </c>
      <c r="D1046" t="s">
        <v>8221</v>
      </c>
      <c r="E1046">
        <v>1</v>
      </c>
    </row>
    <row r="1047" spans="1:5" x14ac:dyDescent="0.3">
      <c r="A1047" t="s">
        <v>8219</v>
      </c>
      <c r="B1047">
        <v>65</v>
      </c>
      <c r="D1047" t="s">
        <v>8221</v>
      </c>
      <c r="E1047">
        <v>1</v>
      </c>
    </row>
    <row r="1048" spans="1:5" x14ac:dyDescent="0.3">
      <c r="A1048" t="s">
        <v>8219</v>
      </c>
      <c r="B1048">
        <v>65</v>
      </c>
      <c r="D1048" t="s">
        <v>8221</v>
      </c>
      <c r="E1048">
        <v>1</v>
      </c>
    </row>
    <row r="1049" spans="1:5" x14ac:dyDescent="0.3">
      <c r="A1049" t="s">
        <v>8219</v>
      </c>
      <c r="B1049">
        <v>65</v>
      </c>
      <c r="D1049" t="s">
        <v>8221</v>
      </c>
      <c r="E1049">
        <v>1</v>
      </c>
    </row>
    <row r="1050" spans="1:5" x14ac:dyDescent="0.3">
      <c r="A1050" t="s">
        <v>8219</v>
      </c>
      <c r="B1050">
        <v>65</v>
      </c>
      <c r="D1050" t="s">
        <v>8221</v>
      </c>
      <c r="E1050">
        <v>1</v>
      </c>
    </row>
    <row r="1051" spans="1:5" x14ac:dyDescent="0.3">
      <c r="A1051" t="s">
        <v>8219</v>
      </c>
      <c r="B1051">
        <v>65</v>
      </c>
      <c r="D1051" t="s">
        <v>8221</v>
      </c>
      <c r="E1051">
        <v>1</v>
      </c>
    </row>
    <row r="1052" spans="1:5" x14ac:dyDescent="0.3">
      <c r="A1052" t="s">
        <v>8219</v>
      </c>
      <c r="B1052">
        <v>65</v>
      </c>
      <c r="D1052" t="s">
        <v>8221</v>
      </c>
      <c r="E1052">
        <v>1</v>
      </c>
    </row>
    <row r="1053" spans="1:5" x14ac:dyDescent="0.3">
      <c r="A1053" t="s">
        <v>8219</v>
      </c>
      <c r="B1053">
        <v>65</v>
      </c>
      <c r="D1053" t="s">
        <v>8221</v>
      </c>
      <c r="E1053">
        <v>1</v>
      </c>
    </row>
    <row r="1054" spans="1:5" x14ac:dyDescent="0.3">
      <c r="A1054" t="s">
        <v>8219</v>
      </c>
      <c r="B1054">
        <v>65</v>
      </c>
      <c r="D1054" t="s">
        <v>8221</v>
      </c>
      <c r="E1054">
        <v>1</v>
      </c>
    </row>
    <row r="1055" spans="1:5" x14ac:dyDescent="0.3">
      <c r="A1055" t="s">
        <v>8219</v>
      </c>
      <c r="B1055">
        <v>64</v>
      </c>
      <c r="D1055" t="s">
        <v>8221</v>
      </c>
      <c r="E1055">
        <v>1</v>
      </c>
    </row>
    <row r="1056" spans="1:5" x14ac:dyDescent="0.3">
      <c r="A1056" t="s">
        <v>8219</v>
      </c>
      <c r="B1056">
        <v>64</v>
      </c>
      <c r="D1056" t="s">
        <v>8221</v>
      </c>
      <c r="E1056">
        <v>1</v>
      </c>
    </row>
    <row r="1057" spans="1:5" x14ac:dyDescent="0.3">
      <c r="A1057" t="s">
        <v>8219</v>
      </c>
      <c r="B1057">
        <v>64</v>
      </c>
      <c r="D1057" t="s">
        <v>8221</v>
      </c>
      <c r="E1057">
        <v>1</v>
      </c>
    </row>
    <row r="1058" spans="1:5" x14ac:dyDescent="0.3">
      <c r="A1058" t="s">
        <v>8219</v>
      </c>
      <c r="B1058">
        <v>64</v>
      </c>
      <c r="D1058" t="s">
        <v>8221</v>
      </c>
      <c r="E1058">
        <v>1</v>
      </c>
    </row>
    <row r="1059" spans="1:5" x14ac:dyDescent="0.3">
      <c r="A1059" t="s">
        <v>8219</v>
      </c>
      <c r="B1059">
        <v>64</v>
      </c>
      <c r="D1059" t="s">
        <v>8221</v>
      </c>
      <c r="E1059">
        <v>1</v>
      </c>
    </row>
    <row r="1060" spans="1:5" x14ac:dyDescent="0.3">
      <c r="A1060" t="s">
        <v>8219</v>
      </c>
      <c r="B1060">
        <v>64</v>
      </c>
      <c r="D1060" t="s">
        <v>8221</v>
      </c>
      <c r="E1060">
        <v>1</v>
      </c>
    </row>
    <row r="1061" spans="1:5" x14ac:dyDescent="0.3">
      <c r="A1061" t="s">
        <v>8219</v>
      </c>
      <c r="B1061">
        <v>64</v>
      </c>
      <c r="D1061" t="s">
        <v>8221</v>
      </c>
      <c r="E1061">
        <v>1</v>
      </c>
    </row>
    <row r="1062" spans="1:5" x14ac:dyDescent="0.3">
      <c r="A1062" t="s">
        <v>8219</v>
      </c>
      <c r="B1062">
        <v>64</v>
      </c>
      <c r="D1062" t="s">
        <v>8221</v>
      </c>
      <c r="E1062">
        <v>1</v>
      </c>
    </row>
    <row r="1063" spans="1:5" x14ac:dyDescent="0.3">
      <c r="A1063" t="s">
        <v>8219</v>
      </c>
      <c r="B1063">
        <v>64</v>
      </c>
      <c r="D1063" t="s">
        <v>8221</v>
      </c>
      <c r="E1063">
        <v>1</v>
      </c>
    </row>
    <row r="1064" spans="1:5" x14ac:dyDescent="0.3">
      <c r="A1064" t="s">
        <v>8219</v>
      </c>
      <c r="B1064">
        <v>64</v>
      </c>
      <c r="D1064" t="s">
        <v>8221</v>
      </c>
      <c r="E1064">
        <v>1</v>
      </c>
    </row>
    <row r="1065" spans="1:5" x14ac:dyDescent="0.3">
      <c r="A1065" t="s">
        <v>8219</v>
      </c>
      <c r="B1065">
        <v>64</v>
      </c>
      <c r="D1065" t="s">
        <v>8221</v>
      </c>
      <c r="E1065">
        <v>1</v>
      </c>
    </row>
    <row r="1066" spans="1:5" x14ac:dyDescent="0.3">
      <c r="A1066" t="s">
        <v>8219</v>
      </c>
      <c r="B1066">
        <v>64</v>
      </c>
      <c r="D1066" t="s">
        <v>8221</v>
      </c>
      <c r="E1066">
        <v>1</v>
      </c>
    </row>
    <row r="1067" spans="1:5" x14ac:dyDescent="0.3">
      <c r="A1067" t="s">
        <v>8219</v>
      </c>
      <c r="B1067">
        <v>63</v>
      </c>
      <c r="D1067" t="s">
        <v>8221</v>
      </c>
      <c r="E1067">
        <v>1</v>
      </c>
    </row>
    <row r="1068" spans="1:5" x14ac:dyDescent="0.3">
      <c r="A1068" t="s">
        <v>8219</v>
      </c>
      <c r="B1068">
        <v>63</v>
      </c>
      <c r="D1068" t="s">
        <v>8221</v>
      </c>
      <c r="E1068">
        <v>1</v>
      </c>
    </row>
    <row r="1069" spans="1:5" x14ac:dyDescent="0.3">
      <c r="A1069" t="s">
        <v>8219</v>
      </c>
      <c r="B1069">
        <v>63</v>
      </c>
      <c r="D1069" t="s">
        <v>8221</v>
      </c>
      <c r="E1069">
        <v>1</v>
      </c>
    </row>
    <row r="1070" spans="1:5" x14ac:dyDescent="0.3">
      <c r="A1070" t="s">
        <v>8219</v>
      </c>
      <c r="B1070">
        <v>63</v>
      </c>
      <c r="D1070" t="s">
        <v>8221</v>
      </c>
      <c r="E1070">
        <v>1</v>
      </c>
    </row>
    <row r="1071" spans="1:5" x14ac:dyDescent="0.3">
      <c r="A1071" t="s">
        <v>8219</v>
      </c>
      <c r="B1071">
        <v>63</v>
      </c>
      <c r="D1071" t="s">
        <v>8221</v>
      </c>
      <c r="E1071">
        <v>1</v>
      </c>
    </row>
    <row r="1072" spans="1:5" x14ac:dyDescent="0.3">
      <c r="A1072" t="s">
        <v>8219</v>
      </c>
      <c r="B1072">
        <v>63</v>
      </c>
      <c r="D1072" t="s">
        <v>8221</v>
      </c>
      <c r="E1072">
        <v>1</v>
      </c>
    </row>
    <row r="1073" spans="1:5" x14ac:dyDescent="0.3">
      <c r="A1073" t="s">
        <v>8219</v>
      </c>
      <c r="B1073">
        <v>63</v>
      </c>
      <c r="D1073" t="s">
        <v>8221</v>
      </c>
      <c r="E1073">
        <v>1</v>
      </c>
    </row>
    <row r="1074" spans="1:5" x14ac:dyDescent="0.3">
      <c r="A1074" t="s">
        <v>8219</v>
      </c>
      <c r="B1074">
        <v>63</v>
      </c>
      <c r="D1074" t="s">
        <v>8221</v>
      </c>
      <c r="E1074">
        <v>1</v>
      </c>
    </row>
    <row r="1075" spans="1:5" x14ac:dyDescent="0.3">
      <c r="A1075" t="s">
        <v>8219</v>
      </c>
      <c r="B1075">
        <v>63</v>
      </c>
      <c r="D1075" t="s">
        <v>8221</v>
      </c>
      <c r="E1075">
        <v>1</v>
      </c>
    </row>
    <row r="1076" spans="1:5" x14ac:dyDescent="0.3">
      <c r="A1076" t="s">
        <v>8219</v>
      </c>
      <c r="B1076">
        <v>63</v>
      </c>
      <c r="D1076" t="s">
        <v>8221</v>
      </c>
      <c r="E1076">
        <v>1</v>
      </c>
    </row>
    <row r="1077" spans="1:5" x14ac:dyDescent="0.3">
      <c r="A1077" t="s">
        <v>8219</v>
      </c>
      <c r="B1077">
        <v>63</v>
      </c>
      <c r="D1077" t="s">
        <v>8221</v>
      </c>
      <c r="E1077">
        <v>1</v>
      </c>
    </row>
    <row r="1078" spans="1:5" x14ac:dyDescent="0.3">
      <c r="A1078" t="s">
        <v>8219</v>
      </c>
      <c r="B1078">
        <v>63</v>
      </c>
      <c r="D1078" t="s">
        <v>8221</v>
      </c>
      <c r="E1078">
        <v>1</v>
      </c>
    </row>
    <row r="1079" spans="1:5" x14ac:dyDescent="0.3">
      <c r="A1079" t="s">
        <v>8219</v>
      </c>
      <c r="B1079">
        <v>62</v>
      </c>
      <c r="D1079" t="s">
        <v>8221</v>
      </c>
      <c r="E1079">
        <v>1</v>
      </c>
    </row>
    <row r="1080" spans="1:5" x14ac:dyDescent="0.3">
      <c r="A1080" t="s">
        <v>8219</v>
      </c>
      <c r="B1080">
        <v>62</v>
      </c>
      <c r="D1080" t="s">
        <v>8221</v>
      </c>
      <c r="E1080">
        <v>1</v>
      </c>
    </row>
    <row r="1081" spans="1:5" x14ac:dyDescent="0.3">
      <c r="A1081" t="s">
        <v>8219</v>
      </c>
      <c r="B1081">
        <v>62</v>
      </c>
      <c r="D1081" t="s">
        <v>8221</v>
      </c>
      <c r="E1081">
        <v>1</v>
      </c>
    </row>
    <row r="1082" spans="1:5" x14ac:dyDescent="0.3">
      <c r="A1082" t="s">
        <v>8219</v>
      </c>
      <c r="B1082">
        <v>62</v>
      </c>
      <c r="D1082" t="s">
        <v>8221</v>
      </c>
      <c r="E1082">
        <v>1</v>
      </c>
    </row>
    <row r="1083" spans="1:5" x14ac:dyDescent="0.3">
      <c r="A1083" t="s">
        <v>8219</v>
      </c>
      <c r="B1083">
        <v>62</v>
      </c>
      <c r="D1083" t="s">
        <v>8221</v>
      </c>
      <c r="E1083">
        <v>1</v>
      </c>
    </row>
    <row r="1084" spans="1:5" x14ac:dyDescent="0.3">
      <c r="A1084" t="s">
        <v>8219</v>
      </c>
      <c r="B1084">
        <v>62</v>
      </c>
      <c r="D1084" t="s">
        <v>8221</v>
      </c>
      <c r="E1084">
        <v>1</v>
      </c>
    </row>
    <row r="1085" spans="1:5" x14ac:dyDescent="0.3">
      <c r="A1085" t="s">
        <v>8219</v>
      </c>
      <c r="B1085">
        <v>62</v>
      </c>
      <c r="D1085" t="s">
        <v>8221</v>
      </c>
      <c r="E1085">
        <v>1</v>
      </c>
    </row>
    <row r="1086" spans="1:5" x14ac:dyDescent="0.3">
      <c r="A1086" t="s">
        <v>8219</v>
      </c>
      <c r="B1086">
        <v>62</v>
      </c>
      <c r="D1086" t="s">
        <v>8221</v>
      </c>
      <c r="E1086">
        <v>1</v>
      </c>
    </row>
    <row r="1087" spans="1:5" x14ac:dyDescent="0.3">
      <c r="A1087" t="s">
        <v>8219</v>
      </c>
      <c r="B1087">
        <v>62</v>
      </c>
      <c r="D1087" t="s">
        <v>8221</v>
      </c>
      <c r="E1087">
        <v>1</v>
      </c>
    </row>
    <row r="1088" spans="1:5" x14ac:dyDescent="0.3">
      <c r="A1088" t="s">
        <v>8219</v>
      </c>
      <c r="B1088">
        <v>62</v>
      </c>
      <c r="D1088" t="s">
        <v>8221</v>
      </c>
      <c r="E1088">
        <v>1</v>
      </c>
    </row>
    <row r="1089" spans="1:5" x14ac:dyDescent="0.3">
      <c r="A1089" t="s">
        <v>8219</v>
      </c>
      <c r="B1089">
        <v>62</v>
      </c>
      <c r="D1089" t="s">
        <v>8221</v>
      </c>
      <c r="E1089">
        <v>1</v>
      </c>
    </row>
    <row r="1090" spans="1:5" x14ac:dyDescent="0.3">
      <c r="A1090" t="s">
        <v>8219</v>
      </c>
      <c r="B1090">
        <v>62</v>
      </c>
      <c r="D1090" t="s">
        <v>8221</v>
      </c>
      <c r="E1090">
        <v>1</v>
      </c>
    </row>
    <row r="1091" spans="1:5" x14ac:dyDescent="0.3">
      <c r="A1091" t="s">
        <v>8219</v>
      </c>
      <c r="B1091">
        <v>62</v>
      </c>
      <c r="D1091" t="s">
        <v>8221</v>
      </c>
      <c r="E1091">
        <v>1</v>
      </c>
    </row>
    <row r="1092" spans="1:5" x14ac:dyDescent="0.3">
      <c r="A1092" t="s">
        <v>8219</v>
      </c>
      <c r="B1092">
        <v>62</v>
      </c>
      <c r="D1092" t="s">
        <v>8221</v>
      </c>
      <c r="E1092">
        <v>1</v>
      </c>
    </row>
    <row r="1093" spans="1:5" x14ac:dyDescent="0.3">
      <c r="A1093" t="s">
        <v>8219</v>
      </c>
      <c r="B1093">
        <v>62</v>
      </c>
      <c r="D1093" t="s">
        <v>8221</v>
      </c>
      <c r="E1093">
        <v>1</v>
      </c>
    </row>
    <row r="1094" spans="1:5" x14ac:dyDescent="0.3">
      <c r="A1094" t="s">
        <v>8219</v>
      </c>
      <c r="B1094">
        <v>62</v>
      </c>
      <c r="D1094" t="s">
        <v>8221</v>
      </c>
      <c r="E1094">
        <v>1</v>
      </c>
    </row>
    <row r="1095" spans="1:5" x14ac:dyDescent="0.3">
      <c r="A1095" t="s">
        <v>8219</v>
      </c>
      <c r="B1095">
        <v>62</v>
      </c>
      <c r="D1095" t="s">
        <v>8221</v>
      </c>
      <c r="E1095">
        <v>1</v>
      </c>
    </row>
    <row r="1096" spans="1:5" x14ac:dyDescent="0.3">
      <c r="A1096" t="s">
        <v>8219</v>
      </c>
      <c r="B1096">
        <v>62</v>
      </c>
      <c r="D1096" t="s">
        <v>8221</v>
      </c>
      <c r="E1096">
        <v>1</v>
      </c>
    </row>
    <row r="1097" spans="1:5" x14ac:dyDescent="0.3">
      <c r="A1097" t="s">
        <v>8219</v>
      </c>
      <c r="B1097">
        <v>61</v>
      </c>
      <c r="D1097" t="s">
        <v>8221</v>
      </c>
      <c r="E1097">
        <v>1</v>
      </c>
    </row>
    <row r="1098" spans="1:5" x14ac:dyDescent="0.3">
      <c r="A1098" t="s">
        <v>8219</v>
      </c>
      <c r="B1098">
        <v>61</v>
      </c>
      <c r="D1098" t="s">
        <v>8221</v>
      </c>
      <c r="E1098">
        <v>1</v>
      </c>
    </row>
    <row r="1099" spans="1:5" x14ac:dyDescent="0.3">
      <c r="A1099" t="s">
        <v>8219</v>
      </c>
      <c r="B1099">
        <v>61</v>
      </c>
      <c r="D1099" t="s">
        <v>8221</v>
      </c>
      <c r="E1099">
        <v>1</v>
      </c>
    </row>
    <row r="1100" spans="1:5" x14ac:dyDescent="0.3">
      <c r="A1100" t="s">
        <v>8219</v>
      </c>
      <c r="B1100">
        <v>61</v>
      </c>
      <c r="D1100" t="s">
        <v>8221</v>
      </c>
      <c r="E1100">
        <v>1</v>
      </c>
    </row>
    <row r="1101" spans="1:5" x14ac:dyDescent="0.3">
      <c r="A1101" t="s">
        <v>8219</v>
      </c>
      <c r="B1101">
        <v>61</v>
      </c>
      <c r="D1101" t="s">
        <v>8221</v>
      </c>
      <c r="E1101">
        <v>1</v>
      </c>
    </row>
    <row r="1102" spans="1:5" x14ac:dyDescent="0.3">
      <c r="A1102" t="s">
        <v>8219</v>
      </c>
      <c r="B1102">
        <v>61</v>
      </c>
      <c r="D1102" t="s">
        <v>8221</v>
      </c>
      <c r="E1102">
        <v>1</v>
      </c>
    </row>
    <row r="1103" spans="1:5" x14ac:dyDescent="0.3">
      <c r="A1103" t="s">
        <v>8219</v>
      </c>
      <c r="B1103">
        <v>61</v>
      </c>
      <c r="D1103" t="s">
        <v>8221</v>
      </c>
      <c r="E1103">
        <v>1</v>
      </c>
    </row>
    <row r="1104" spans="1:5" x14ac:dyDescent="0.3">
      <c r="A1104" t="s">
        <v>8219</v>
      </c>
      <c r="B1104">
        <v>61</v>
      </c>
      <c r="D1104" t="s">
        <v>8221</v>
      </c>
      <c r="E1104">
        <v>1</v>
      </c>
    </row>
    <row r="1105" spans="1:5" x14ac:dyDescent="0.3">
      <c r="A1105" t="s">
        <v>8219</v>
      </c>
      <c r="B1105">
        <v>61</v>
      </c>
      <c r="D1105" t="s">
        <v>8221</v>
      </c>
      <c r="E1105">
        <v>1</v>
      </c>
    </row>
    <row r="1106" spans="1:5" x14ac:dyDescent="0.3">
      <c r="A1106" t="s">
        <v>8219</v>
      </c>
      <c r="B1106">
        <v>61</v>
      </c>
      <c r="D1106" t="s">
        <v>8221</v>
      </c>
      <c r="E1106">
        <v>1</v>
      </c>
    </row>
    <row r="1107" spans="1:5" x14ac:dyDescent="0.3">
      <c r="A1107" t="s">
        <v>8219</v>
      </c>
      <c r="B1107">
        <v>61</v>
      </c>
      <c r="D1107" t="s">
        <v>8221</v>
      </c>
      <c r="E1107">
        <v>1</v>
      </c>
    </row>
    <row r="1108" spans="1:5" x14ac:dyDescent="0.3">
      <c r="A1108" t="s">
        <v>8219</v>
      </c>
      <c r="B1108">
        <v>61</v>
      </c>
      <c r="D1108" t="s">
        <v>8221</v>
      </c>
      <c r="E1108">
        <v>1</v>
      </c>
    </row>
    <row r="1109" spans="1:5" x14ac:dyDescent="0.3">
      <c r="A1109" t="s">
        <v>8219</v>
      </c>
      <c r="B1109">
        <v>61</v>
      </c>
      <c r="D1109" t="s">
        <v>8221</v>
      </c>
      <c r="E1109">
        <v>1</v>
      </c>
    </row>
    <row r="1110" spans="1:5" x14ac:dyDescent="0.3">
      <c r="A1110" t="s">
        <v>8219</v>
      </c>
      <c r="B1110">
        <v>61</v>
      </c>
      <c r="D1110" t="s">
        <v>8221</v>
      </c>
      <c r="E1110">
        <v>1</v>
      </c>
    </row>
    <row r="1111" spans="1:5" x14ac:dyDescent="0.3">
      <c r="A1111" t="s">
        <v>8219</v>
      </c>
      <c r="B1111">
        <v>60</v>
      </c>
      <c r="D1111" t="s">
        <v>8221</v>
      </c>
      <c r="E1111">
        <v>1</v>
      </c>
    </row>
    <row r="1112" spans="1:5" x14ac:dyDescent="0.3">
      <c r="A1112" t="s">
        <v>8219</v>
      </c>
      <c r="B1112">
        <v>60</v>
      </c>
      <c r="D1112" t="s">
        <v>8221</v>
      </c>
      <c r="E1112">
        <v>1</v>
      </c>
    </row>
    <row r="1113" spans="1:5" x14ac:dyDescent="0.3">
      <c r="A1113" t="s">
        <v>8219</v>
      </c>
      <c r="B1113">
        <v>60</v>
      </c>
      <c r="D1113" t="s">
        <v>8221</v>
      </c>
      <c r="E1113">
        <v>1</v>
      </c>
    </row>
    <row r="1114" spans="1:5" x14ac:dyDescent="0.3">
      <c r="A1114" t="s">
        <v>8219</v>
      </c>
      <c r="B1114">
        <v>60</v>
      </c>
      <c r="D1114" t="s">
        <v>8221</v>
      </c>
      <c r="E1114">
        <v>1</v>
      </c>
    </row>
    <row r="1115" spans="1:5" x14ac:dyDescent="0.3">
      <c r="A1115" t="s">
        <v>8219</v>
      </c>
      <c r="B1115">
        <v>60</v>
      </c>
      <c r="D1115" t="s">
        <v>8221</v>
      </c>
      <c r="E1115">
        <v>1</v>
      </c>
    </row>
    <row r="1116" spans="1:5" x14ac:dyDescent="0.3">
      <c r="A1116" t="s">
        <v>8219</v>
      </c>
      <c r="B1116">
        <v>60</v>
      </c>
      <c r="D1116" t="s">
        <v>8221</v>
      </c>
      <c r="E1116">
        <v>1</v>
      </c>
    </row>
    <row r="1117" spans="1:5" x14ac:dyDescent="0.3">
      <c r="A1117" t="s">
        <v>8219</v>
      </c>
      <c r="B1117">
        <v>60</v>
      </c>
      <c r="D1117" t="s">
        <v>8221</v>
      </c>
      <c r="E1117">
        <v>1</v>
      </c>
    </row>
    <row r="1118" spans="1:5" x14ac:dyDescent="0.3">
      <c r="A1118" t="s">
        <v>8219</v>
      </c>
      <c r="B1118">
        <v>60</v>
      </c>
      <c r="D1118" t="s">
        <v>8221</v>
      </c>
      <c r="E1118">
        <v>1</v>
      </c>
    </row>
    <row r="1119" spans="1:5" x14ac:dyDescent="0.3">
      <c r="A1119" t="s">
        <v>8219</v>
      </c>
      <c r="B1119">
        <v>60</v>
      </c>
      <c r="D1119" t="s">
        <v>8221</v>
      </c>
      <c r="E1119">
        <v>1</v>
      </c>
    </row>
    <row r="1120" spans="1:5" x14ac:dyDescent="0.3">
      <c r="A1120" t="s">
        <v>8219</v>
      </c>
      <c r="B1120">
        <v>60</v>
      </c>
      <c r="D1120" t="s">
        <v>8221</v>
      </c>
      <c r="E1120">
        <v>1</v>
      </c>
    </row>
    <row r="1121" spans="1:5" x14ac:dyDescent="0.3">
      <c r="A1121" t="s">
        <v>8219</v>
      </c>
      <c r="B1121">
        <v>60</v>
      </c>
      <c r="D1121" t="s">
        <v>8221</v>
      </c>
      <c r="E1121">
        <v>1</v>
      </c>
    </row>
    <row r="1122" spans="1:5" x14ac:dyDescent="0.3">
      <c r="A1122" t="s">
        <v>8219</v>
      </c>
      <c r="B1122">
        <v>60</v>
      </c>
      <c r="D1122" t="s">
        <v>8221</v>
      </c>
      <c r="E1122">
        <v>1</v>
      </c>
    </row>
    <row r="1123" spans="1:5" x14ac:dyDescent="0.3">
      <c r="A1123" t="s">
        <v>8219</v>
      </c>
      <c r="B1123">
        <v>59</v>
      </c>
      <c r="D1123" t="s">
        <v>8221</v>
      </c>
      <c r="E1123">
        <v>1</v>
      </c>
    </row>
    <row r="1124" spans="1:5" x14ac:dyDescent="0.3">
      <c r="A1124" t="s">
        <v>8219</v>
      </c>
      <c r="B1124">
        <v>59</v>
      </c>
      <c r="D1124" t="s">
        <v>8221</v>
      </c>
      <c r="E1124">
        <v>1</v>
      </c>
    </row>
    <row r="1125" spans="1:5" x14ac:dyDescent="0.3">
      <c r="A1125" t="s">
        <v>8219</v>
      </c>
      <c r="B1125">
        <v>59</v>
      </c>
      <c r="D1125" t="s">
        <v>8221</v>
      </c>
      <c r="E1125">
        <v>1</v>
      </c>
    </row>
    <row r="1126" spans="1:5" x14ac:dyDescent="0.3">
      <c r="A1126" t="s">
        <v>8219</v>
      </c>
      <c r="B1126">
        <v>59</v>
      </c>
      <c r="D1126" t="s">
        <v>8221</v>
      </c>
      <c r="E1126">
        <v>1</v>
      </c>
    </row>
    <row r="1127" spans="1:5" x14ac:dyDescent="0.3">
      <c r="A1127" t="s">
        <v>8219</v>
      </c>
      <c r="B1127">
        <v>59</v>
      </c>
      <c r="D1127" t="s">
        <v>8221</v>
      </c>
      <c r="E1127">
        <v>1</v>
      </c>
    </row>
    <row r="1128" spans="1:5" x14ac:dyDescent="0.3">
      <c r="A1128" t="s">
        <v>8219</v>
      </c>
      <c r="B1128">
        <v>59</v>
      </c>
      <c r="D1128" t="s">
        <v>8221</v>
      </c>
      <c r="E1128">
        <v>1</v>
      </c>
    </row>
    <row r="1129" spans="1:5" x14ac:dyDescent="0.3">
      <c r="A1129" t="s">
        <v>8219</v>
      </c>
      <c r="B1129">
        <v>59</v>
      </c>
      <c r="D1129" t="s">
        <v>8221</v>
      </c>
      <c r="E1129">
        <v>1</v>
      </c>
    </row>
    <row r="1130" spans="1:5" x14ac:dyDescent="0.3">
      <c r="A1130" t="s">
        <v>8219</v>
      </c>
      <c r="B1130">
        <v>59</v>
      </c>
      <c r="D1130" t="s">
        <v>8221</v>
      </c>
      <c r="E1130">
        <v>1</v>
      </c>
    </row>
    <row r="1131" spans="1:5" x14ac:dyDescent="0.3">
      <c r="A1131" t="s">
        <v>8219</v>
      </c>
      <c r="B1131">
        <v>59</v>
      </c>
      <c r="D1131" t="s">
        <v>8221</v>
      </c>
      <c r="E1131">
        <v>1</v>
      </c>
    </row>
    <row r="1132" spans="1:5" x14ac:dyDescent="0.3">
      <c r="A1132" t="s">
        <v>8219</v>
      </c>
      <c r="B1132">
        <v>59</v>
      </c>
      <c r="D1132" t="s">
        <v>8221</v>
      </c>
      <c r="E1132">
        <v>1</v>
      </c>
    </row>
    <row r="1133" spans="1:5" x14ac:dyDescent="0.3">
      <c r="A1133" t="s">
        <v>8219</v>
      </c>
      <c r="B1133">
        <v>59</v>
      </c>
      <c r="D1133" t="s">
        <v>8221</v>
      </c>
      <c r="E1133">
        <v>1</v>
      </c>
    </row>
    <row r="1134" spans="1:5" x14ac:dyDescent="0.3">
      <c r="A1134" t="s">
        <v>8219</v>
      </c>
      <c r="B1134">
        <v>58</v>
      </c>
      <c r="D1134" t="s">
        <v>8221</v>
      </c>
      <c r="E1134">
        <v>1</v>
      </c>
    </row>
    <row r="1135" spans="1:5" x14ac:dyDescent="0.3">
      <c r="A1135" t="s">
        <v>8219</v>
      </c>
      <c r="B1135">
        <v>58</v>
      </c>
      <c r="D1135" t="s">
        <v>8221</v>
      </c>
      <c r="E1135">
        <v>1</v>
      </c>
    </row>
    <row r="1136" spans="1:5" x14ac:dyDescent="0.3">
      <c r="A1136" t="s">
        <v>8219</v>
      </c>
      <c r="B1136">
        <v>58</v>
      </c>
      <c r="D1136" t="s">
        <v>8221</v>
      </c>
      <c r="E1136">
        <v>1</v>
      </c>
    </row>
    <row r="1137" spans="1:5" x14ac:dyDescent="0.3">
      <c r="A1137" t="s">
        <v>8219</v>
      </c>
      <c r="B1137">
        <v>58</v>
      </c>
      <c r="D1137" t="s">
        <v>8221</v>
      </c>
      <c r="E1137">
        <v>1</v>
      </c>
    </row>
    <row r="1138" spans="1:5" x14ac:dyDescent="0.3">
      <c r="A1138" t="s">
        <v>8219</v>
      </c>
      <c r="B1138">
        <v>58</v>
      </c>
      <c r="D1138" t="s">
        <v>8221</v>
      </c>
      <c r="E1138">
        <v>1</v>
      </c>
    </row>
    <row r="1139" spans="1:5" x14ac:dyDescent="0.3">
      <c r="A1139" t="s">
        <v>8219</v>
      </c>
      <c r="B1139">
        <v>58</v>
      </c>
      <c r="D1139" t="s">
        <v>8221</v>
      </c>
      <c r="E1139">
        <v>1</v>
      </c>
    </row>
    <row r="1140" spans="1:5" x14ac:dyDescent="0.3">
      <c r="A1140" t="s">
        <v>8219</v>
      </c>
      <c r="B1140">
        <v>58</v>
      </c>
      <c r="D1140" t="s">
        <v>8221</v>
      </c>
      <c r="E1140">
        <v>1</v>
      </c>
    </row>
    <row r="1141" spans="1:5" x14ac:dyDescent="0.3">
      <c r="A1141" t="s">
        <v>8219</v>
      </c>
      <c r="B1141">
        <v>58</v>
      </c>
      <c r="D1141" t="s">
        <v>8221</v>
      </c>
      <c r="E1141">
        <v>1</v>
      </c>
    </row>
    <row r="1142" spans="1:5" x14ac:dyDescent="0.3">
      <c r="A1142" t="s">
        <v>8219</v>
      </c>
      <c r="B1142">
        <v>58</v>
      </c>
      <c r="D1142" t="s">
        <v>8221</v>
      </c>
      <c r="E1142">
        <v>1</v>
      </c>
    </row>
    <row r="1143" spans="1:5" x14ac:dyDescent="0.3">
      <c r="A1143" t="s">
        <v>8219</v>
      </c>
      <c r="B1143">
        <v>58</v>
      </c>
      <c r="D1143" t="s">
        <v>8221</v>
      </c>
      <c r="E1143">
        <v>1</v>
      </c>
    </row>
    <row r="1144" spans="1:5" x14ac:dyDescent="0.3">
      <c r="A1144" t="s">
        <v>8219</v>
      </c>
      <c r="B1144">
        <v>58</v>
      </c>
      <c r="D1144" t="s">
        <v>8221</v>
      </c>
      <c r="E1144">
        <v>1</v>
      </c>
    </row>
    <row r="1145" spans="1:5" x14ac:dyDescent="0.3">
      <c r="A1145" t="s">
        <v>8219</v>
      </c>
      <c r="B1145">
        <v>58</v>
      </c>
      <c r="D1145" t="s">
        <v>8221</v>
      </c>
      <c r="E1145">
        <v>1</v>
      </c>
    </row>
    <row r="1146" spans="1:5" x14ac:dyDescent="0.3">
      <c r="A1146" t="s">
        <v>8219</v>
      </c>
      <c r="B1146">
        <v>57</v>
      </c>
      <c r="D1146" t="s">
        <v>8221</v>
      </c>
      <c r="E1146">
        <v>1</v>
      </c>
    </row>
    <row r="1147" spans="1:5" x14ac:dyDescent="0.3">
      <c r="A1147" t="s">
        <v>8219</v>
      </c>
      <c r="B1147">
        <v>57</v>
      </c>
      <c r="D1147" t="s">
        <v>8221</v>
      </c>
      <c r="E1147">
        <v>1</v>
      </c>
    </row>
    <row r="1148" spans="1:5" x14ac:dyDescent="0.3">
      <c r="A1148" t="s">
        <v>8219</v>
      </c>
      <c r="B1148">
        <v>57</v>
      </c>
      <c r="D1148" t="s">
        <v>8221</v>
      </c>
      <c r="E1148">
        <v>1</v>
      </c>
    </row>
    <row r="1149" spans="1:5" x14ac:dyDescent="0.3">
      <c r="A1149" t="s">
        <v>8219</v>
      </c>
      <c r="B1149">
        <v>57</v>
      </c>
      <c r="D1149" t="s">
        <v>8221</v>
      </c>
      <c r="E1149">
        <v>1</v>
      </c>
    </row>
    <row r="1150" spans="1:5" x14ac:dyDescent="0.3">
      <c r="A1150" t="s">
        <v>8219</v>
      </c>
      <c r="B1150">
        <v>57</v>
      </c>
      <c r="D1150" t="s">
        <v>8221</v>
      </c>
      <c r="E1150">
        <v>1</v>
      </c>
    </row>
    <row r="1151" spans="1:5" x14ac:dyDescent="0.3">
      <c r="A1151" t="s">
        <v>8219</v>
      </c>
      <c r="B1151">
        <v>57</v>
      </c>
      <c r="D1151" t="s">
        <v>8221</v>
      </c>
      <c r="E1151">
        <v>1</v>
      </c>
    </row>
    <row r="1152" spans="1:5" x14ac:dyDescent="0.3">
      <c r="A1152" t="s">
        <v>8219</v>
      </c>
      <c r="B1152">
        <v>57</v>
      </c>
      <c r="D1152" t="s">
        <v>8221</v>
      </c>
      <c r="E1152">
        <v>1</v>
      </c>
    </row>
    <row r="1153" spans="1:5" x14ac:dyDescent="0.3">
      <c r="A1153" t="s">
        <v>8219</v>
      </c>
      <c r="B1153">
        <v>57</v>
      </c>
      <c r="D1153" t="s">
        <v>8221</v>
      </c>
      <c r="E1153">
        <v>1</v>
      </c>
    </row>
    <row r="1154" spans="1:5" x14ac:dyDescent="0.3">
      <c r="A1154" t="s">
        <v>8219</v>
      </c>
      <c r="B1154">
        <v>57</v>
      </c>
      <c r="D1154" t="s">
        <v>8221</v>
      </c>
      <c r="E1154">
        <v>1</v>
      </c>
    </row>
    <row r="1155" spans="1:5" x14ac:dyDescent="0.3">
      <c r="A1155" t="s">
        <v>8219</v>
      </c>
      <c r="B1155">
        <v>57</v>
      </c>
      <c r="D1155" t="s">
        <v>8221</v>
      </c>
      <c r="E1155">
        <v>1</v>
      </c>
    </row>
    <row r="1156" spans="1:5" x14ac:dyDescent="0.3">
      <c r="A1156" t="s">
        <v>8219</v>
      </c>
      <c r="B1156">
        <v>57</v>
      </c>
      <c r="D1156" t="s">
        <v>8221</v>
      </c>
      <c r="E1156">
        <v>1</v>
      </c>
    </row>
    <row r="1157" spans="1:5" x14ac:dyDescent="0.3">
      <c r="A1157" t="s">
        <v>8219</v>
      </c>
      <c r="B1157">
        <v>57</v>
      </c>
      <c r="D1157" t="s">
        <v>8221</v>
      </c>
      <c r="E1157">
        <v>1</v>
      </c>
    </row>
    <row r="1158" spans="1:5" x14ac:dyDescent="0.3">
      <c r="A1158" t="s">
        <v>8219</v>
      </c>
      <c r="B1158">
        <v>57</v>
      </c>
      <c r="D1158" t="s">
        <v>8221</v>
      </c>
      <c r="E1158">
        <v>1</v>
      </c>
    </row>
    <row r="1159" spans="1:5" x14ac:dyDescent="0.3">
      <c r="A1159" t="s">
        <v>8219</v>
      </c>
      <c r="B1159">
        <v>57</v>
      </c>
      <c r="D1159" t="s">
        <v>8221</v>
      </c>
      <c r="E1159">
        <v>1</v>
      </c>
    </row>
    <row r="1160" spans="1:5" x14ac:dyDescent="0.3">
      <c r="A1160" t="s">
        <v>8219</v>
      </c>
      <c r="B1160">
        <v>57</v>
      </c>
      <c r="D1160" t="s">
        <v>8221</v>
      </c>
      <c r="E1160">
        <v>1</v>
      </c>
    </row>
    <row r="1161" spans="1:5" x14ac:dyDescent="0.3">
      <c r="A1161" t="s">
        <v>8219</v>
      </c>
      <c r="B1161">
        <v>57</v>
      </c>
      <c r="D1161" t="s">
        <v>8221</v>
      </c>
      <c r="E1161">
        <v>1</v>
      </c>
    </row>
    <row r="1162" spans="1:5" x14ac:dyDescent="0.3">
      <c r="A1162" t="s">
        <v>8219</v>
      </c>
      <c r="B1162">
        <v>57</v>
      </c>
      <c r="D1162" t="s">
        <v>8221</v>
      </c>
      <c r="E1162">
        <v>1</v>
      </c>
    </row>
    <row r="1163" spans="1:5" x14ac:dyDescent="0.3">
      <c r="A1163" t="s">
        <v>8219</v>
      </c>
      <c r="B1163">
        <v>57</v>
      </c>
      <c r="D1163" t="s">
        <v>8221</v>
      </c>
      <c r="E1163">
        <v>1</v>
      </c>
    </row>
    <row r="1164" spans="1:5" x14ac:dyDescent="0.3">
      <c r="A1164" t="s">
        <v>8219</v>
      </c>
      <c r="B1164">
        <v>57</v>
      </c>
      <c r="D1164" t="s">
        <v>8221</v>
      </c>
      <c r="E1164">
        <v>1</v>
      </c>
    </row>
    <row r="1165" spans="1:5" x14ac:dyDescent="0.3">
      <c r="A1165" t="s">
        <v>8219</v>
      </c>
      <c r="B1165">
        <v>57</v>
      </c>
      <c r="D1165" t="s">
        <v>8221</v>
      </c>
      <c r="E1165">
        <v>1</v>
      </c>
    </row>
    <row r="1166" spans="1:5" x14ac:dyDescent="0.3">
      <c r="A1166" t="s">
        <v>8219</v>
      </c>
      <c r="B1166">
        <v>57</v>
      </c>
      <c r="D1166" t="s">
        <v>8221</v>
      </c>
      <c r="E1166">
        <v>1</v>
      </c>
    </row>
    <row r="1167" spans="1:5" x14ac:dyDescent="0.3">
      <c r="A1167" t="s">
        <v>8219</v>
      </c>
      <c r="B1167">
        <v>56</v>
      </c>
      <c r="D1167" t="s">
        <v>8221</v>
      </c>
      <c r="E1167">
        <v>1</v>
      </c>
    </row>
    <row r="1168" spans="1:5" x14ac:dyDescent="0.3">
      <c r="A1168" t="s">
        <v>8219</v>
      </c>
      <c r="B1168">
        <v>56</v>
      </c>
      <c r="D1168" t="s">
        <v>8221</v>
      </c>
      <c r="E1168">
        <v>1</v>
      </c>
    </row>
    <row r="1169" spans="1:5" x14ac:dyDescent="0.3">
      <c r="A1169" t="s">
        <v>8219</v>
      </c>
      <c r="B1169">
        <v>56</v>
      </c>
      <c r="D1169" t="s">
        <v>8221</v>
      </c>
      <c r="E1169">
        <v>1</v>
      </c>
    </row>
    <row r="1170" spans="1:5" x14ac:dyDescent="0.3">
      <c r="A1170" t="s">
        <v>8219</v>
      </c>
      <c r="B1170">
        <v>56</v>
      </c>
      <c r="D1170" t="s">
        <v>8221</v>
      </c>
      <c r="E1170">
        <v>1</v>
      </c>
    </row>
    <row r="1171" spans="1:5" x14ac:dyDescent="0.3">
      <c r="A1171" t="s">
        <v>8219</v>
      </c>
      <c r="B1171">
        <v>56</v>
      </c>
      <c r="D1171" t="s">
        <v>8221</v>
      </c>
      <c r="E1171">
        <v>1</v>
      </c>
    </row>
    <row r="1172" spans="1:5" x14ac:dyDescent="0.3">
      <c r="A1172" t="s">
        <v>8219</v>
      </c>
      <c r="B1172">
        <v>56</v>
      </c>
      <c r="D1172" t="s">
        <v>8221</v>
      </c>
      <c r="E1172">
        <v>1</v>
      </c>
    </row>
    <row r="1173" spans="1:5" x14ac:dyDescent="0.3">
      <c r="A1173" t="s">
        <v>8219</v>
      </c>
      <c r="B1173">
        <v>56</v>
      </c>
      <c r="D1173" t="s">
        <v>8221</v>
      </c>
      <c r="E1173">
        <v>1</v>
      </c>
    </row>
    <row r="1174" spans="1:5" x14ac:dyDescent="0.3">
      <c r="A1174" t="s">
        <v>8219</v>
      </c>
      <c r="B1174">
        <v>56</v>
      </c>
      <c r="D1174" t="s">
        <v>8221</v>
      </c>
      <c r="E1174">
        <v>1</v>
      </c>
    </row>
    <row r="1175" spans="1:5" x14ac:dyDescent="0.3">
      <c r="A1175" t="s">
        <v>8219</v>
      </c>
      <c r="B1175">
        <v>56</v>
      </c>
      <c r="D1175" t="s">
        <v>8221</v>
      </c>
      <c r="E1175">
        <v>1</v>
      </c>
    </row>
    <row r="1176" spans="1:5" x14ac:dyDescent="0.3">
      <c r="A1176" t="s">
        <v>8219</v>
      </c>
      <c r="B1176">
        <v>56</v>
      </c>
      <c r="D1176" t="s">
        <v>8221</v>
      </c>
      <c r="E1176">
        <v>1</v>
      </c>
    </row>
    <row r="1177" spans="1:5" x14ac:dyDescent="0.3">
      <c r="A1177" t="s">
        <v>8219</v>
      </c>
      <c r="B1177">
        <v>56</v>
      </c>
      <c r="D1177" t="s">
        <v>8221</v>
      </c>
      <c r="E1177">
        <v>1</v>
      </c>
    </row>
    <row r="1178" spans="1:5" x14ac:dyDescent="0.3">
      <c r="A1178" t="s">
        <v>8219</v>
      </c>
      <c r="B1178">
        <v>56</v>
      </c>
      <c r="D1178" t="s">
        <v>8221</v>
      </c>
      <c r="E1178">
        <v>1</v>
      </c>
    </row>
    <row r="1179" spans="1:5" x14ac:dyDescent="0.3">
      <c r="A1179" t="s">
        <v>8219</v>
      </c>
      <c r="B1179">
        <v>56</v>
      </c>
      <c r="D1179" t="s">
        <v>8221</v>
      </c>
      <c r="E1179">
        <v>1</v>
      </c>
    </row>
    <row r="1180" spans="1:5" x14ac:dyDescent="0.3">
      <c r="A1180" t="s">
        <v>8219</v>
      </c>
      <c r="B1180">
        <v>56</v>
      </c>
      <c r="D1180" t="s">
        <v>8221</v>
      </c>
      <c r="E1180">
        <v>1</v>
      </c>
    </row>
    <row r="1181" spans="1:5" x14ac:dyDescent="0.3">
      <c r="A1181" t="s">
        <v>8219</v>
      </c>
      <c r="B1181">
        <v>56</v>
      </c>
      <c r="D1181" t="s">
        <v>8221</v>
      </c>
      <c r="E1181">
        <v>1</v>
      </c>
    </row>
    <row r="1182" spans="1:5" x14ac:dyDescent="0.3">
      <c r="A1182" t="s">
        <v>8219</v>
      </c>
      <c r="B1182">
        <v>55</v>
      </c>
      <c r="D1182" t="s">
        <v>8221</v>
      </c>
      <c r="E1182">
        <v>1</v>
      </c>
    </row>
    <row r="1183" spans="1:5" x14ac:dyDescent="0.3">
      <c r="A1183" t="s">
        <v>8219</v>
      </c>
      <c r="B1183">
        <v>55</v>
      </c>
      <c r="D1183" t="s">
        <v>8221</v>
      </c>
      <c r="E1183">
        <v>1</v>
      </c>
    </row>
    <row r="1184" spans="1:5" x14ac:dyDescent="0.3">
      <c r="A1184" t="s">
        <v>8219</v>
      </c>
      <c r="B1184">
        <v>55</v>
      </c>
      <c r="D1184" t="s">
        <v>8221</v>
      </c>
      <c r="E1184">
        <v>1</v>
      </c>
    </row>
    <row r="1185" spans="1:5" x14ac:dyDescent="0.3">
      <c r="A1185" t="s">
        <v>8219</v>
      </c>
      <c r="B1185">
        <v>55</v>
      </c>
      <c r="D1185" t="s">
        <v>8221</v>
      </c>
      <c r="E1185">
        <v>1</v>
      </c>
    </row>
    <row r="1186" spans="1:5" x14ac:dyDescent="0.3">
      <c r="A1186" t="s">
        <v>8219</v>
      </c>
      <c r="B1186">
        <v>55</v>
      </c>
      <c r="D1186" t="s">
        <v>8221</v>
      </c>
      <c r="E1186">
        <v>1</v>
      </c>
    </row>
    <row r="1187" spans="1:5" x14ac:dyDescent="0.3">
      <c r="A1187" t="s">
        <v>8219</v>
      </c>
      <c r="B1187">
        <v>55</v>
      </c>
      <c r="D1187" t="s">
        <v>8221</v>
      </c>
      <c r="E1187">
        <v>1</v>
      </c>
    </row>
    <row r="1188" spans="1:5" x14ac:dyDescent="0.3">
      <c r="A1188" t="s">
        <v>8219</v>
      </c>
      <c r="B1188">
        <v>55</v>
      </c>
      <c r="D1188" t="s">
        <v>8221</v>
      </c>
      <c r="E1188">
        <v>1</v>
      </c>
    </row>
    <row r="1189" spans="1:5" x14ac:dyDescent="0.3">
      <c r="A1189" t="s">
        <v>8219</v>
      </c>
      <c r="B1189">
        <v>55</v>
      </c>
      <c r="D1189" t="s">
        <v>8221</v>
      </c>
      <c r="E1189">
        <v>1</v>
      </c>
    </row>
    <row r="1190" spans="1:5" x14ac:dyDescent="0.3">
      <c r="A1190" t="s">
        <v>8219</v>
      </c>
      <c r="B1190">
        <v>55</v>
      </c>
      <c r="D1190" t="s">
        <v>8221</v>
      </c>
      <c r="E1190">
        <v>1</v>
      </c>
    </row>
    <row r="1191" spans="1:5" x14ac:dyDescent="0.3">
      <c r="A1191" t="s">
        <v>8219</v>
      </c>
      <c r="B1191">
        <v>55</v>
      </c>
      <c r="D1191" t="s">
        <v>8221</v>
      </c>
      <c r="E1191">
        <v>1</v>
      </c>
    </row>
    <row r="1192" spans="1:5" x14ac:dyDescent="0.3">
      <c r="A1192" t="s">
        <v>8219</v>
      </c>
      <c r="B1192">
        <v>55</v>
      </c>
      <c r="D1192" t="s">
        <v>8221</v>
      </c>
      <c r="E1192">
        <v>1</v>
      </c>
    </row>
    <row r="1193" spans="1:5" x14ac:dyDescent="0.3">
      <c r="A1193" t="s">
        <v>8219</v>
      </c>
      <c r="B1193">
        <v>55</v>
      </c>
      <c r="D1193" t="s">
        <v>8221</v>
      </c>
      <c r="E1193">
        <v>1</v>
      </c>
    </row>
    <row r="1194" spans="1:5" x14ac:dyDescent="0.3">
      <c r="A1194" t="s">
        <v>8219</v>
      </c>
      <c r="B1194">
        <v>55</v>
      </c>
      <c r="D1194" t="s">
        <v>8221</v>
      </c>
      <c r="E1194">
        <v>1</v>
      </c>
    </row>
    <row r="1195" spans="1:5" x14ac:dyDescent="0.3">
      <c r="A1195" t="s">
        <v>8219</v>
      </c>
      <c r="B1195">
        <v>55</v>
      </c>
      <c r="D1195" t="s">
        <v>8221</v>
      </c>
      <c r="E1195">
        <v>1</v>
      </c>
    </row>
    <row r="1196" spans="1:5" x14ac:dyDescent="0.3">
      <c r="A1196" t="s">
        <v>8219</v>
      </c>
      <c r="B1196">
        <v>54</v>
      </c>
      <c r="D1196" t="s">
        <v>8221</v>
      </c>
      <c r="E1196">
        <v>1</v>
      </c>
    </row>
    <row r="1197" spans="1:5" x14ac:dyDescent="0.3">
      <c r="A1197" t="s">
        <v>8219</v>
      </c>
      <c r="B1197">
        <v>54</v>
      </c>
      <c r="D1197" t="s">
        <v>8221</v>
      </c>
      <c r="E1197">
        <v>1</v>
      </c>
    </row>
    <row r="1198" spans="1:5" x14ac:dyDescent="0.3">
      <c r="A1198" t="s">
        <v>8219</v>
      </c>
      <c r="B1198">
        <v>54</v>
      </c>
      <c r="D1198" t="s">
        <v>8221</v>
      </c>
      <c r="E1198">
        <v>1</v>
      </c>
    </row>
    <row r="1199" spans="1:5" x14ac:dyDescent="0.3">
      <c r="A1199" t="s">
        <v>8219</v>
      </c>
      <c r="B1199">
        <v>54</v>
      </c>
      <c r="D1199" t="s">
        <v>8221</v>
      </c>
      <c r="E1199">
        <v>1</v>
      </c>
    </row>
    <row r="1200" spans="1:5" x14ac:dyDescent="0.3">
      <c r="A1200" t="s">
        <v>8219</v>
      </c>
      <c r="B1200">
        <v>54</v>
      </c>
      <c r="D1200" t="s">
        <v>8221</v>
      </c>
      <c r="E1200">
        <v>1</v>
      </c>
    </row>
    <row r="1201" spans="1:5" x14ac:dyDescent="0.3">
      <c r="A1201" t="s">
        <v>8219</v>
      </c>
      <c r="B1201">
        <v>54</v>
      </c>
      <c r="D1201" t="s">
        <v>8221</v>
      </c>
      <c r="E1201">
        <v>1</v>
      </c>
    </row>
    <row r="1202" spans="1:5" x14ac:dyDescent="0.3">
      <c r="A1202" t="s">
        <v>8219</v>
      </c>
      <c r="B1202">
        <v>54</v>
      </c>
      <c r="D1202" t="s">
        <v>8221</v>
      </c>
      <c r="E1202">
        <v>1</v>
      </c>
    </row>
    <row r="1203" spans="1:5" x14ac:dyDescent="0.3">
      <c r="A1203" t="s">
        <v>8219</v>
      </c>
      <c r="B1203">
        <v>54</v>
      </c>
      <c r="D1203" t="s">
        <v>8221</v>
      </c>
      <c r="E1203">
        <v>1</v>
      </c>
    </row>
    <row r="1204" spans="1:5" x14ac:dyDescent="0.3">
      <c r="A1204" t="s">
        <v>8219</v>
      </c>
      <c r="B1204">
        <v>54</v>
      </c>
      <c r="D1204" t="s">
        <v>8221</v>
      </c>
      <c r="E1204">
        <v>1</v>
      </c>
    </row>
    <row r="1205" spans="1:5" x14ac:dyDescent="0.3">
      <c r="A1205" t="s">
        <v>8219</v>
      </c>
      <c r="B1205">
        <v>54</v>
      </c>
      <c r="D1205" t="s">
        <v>8221</v>
      </c>
      <c r="E1205">
        <v>1</v>
      </c>
    </row>
    <row r="1206" spans="1:5" x14ac:dyDescent="0.3">
      <c r="A1206" t="s">
        <v>8219</v>
      </c>
      <c r="B1206">
        <v>54</v>
      </c>
      <c r="D1206" t="s">
        <v>8221</v>
      </c>
      <c r="E1206">
        <v>1</v>
      </c>
    </row>
    <row r="1207" spans="1:5" x14ac:dyDescent="0.3">
      <c r="A1207" t="s">
        <v>8219</v>
      </c>
      <c r="B1207">
        <v>54</v>
      </c>
      <c r="D1207" t="s">
        <v>8221</v>
      </c>
      <c r="E1207">
        <v>1</v>
      </c>
    </row>
    <row r="1208" spans="1:5" x14ac:dyDescent="0.3">
      <c r="A1208" t="s">
        <v>8219</v>
      </c>
      <c r="B1208">
        <v>53</v>
      </c>
      <c r="D1208" t="s">
        <v>8221</v>
      </c>
      <c r="E1208">
        <v>1</v>
      </c>
    </row>
    <row r="1209" spans="1:5" x14ac:dyDescent="0.3">
      <c r="A1209" t="s">
        <v>8219</v>
      </c>
      <c r="B1209">
        <v>53</v>
      </c>
      <c r="D1209" t="s">
        <v>8221</v>
      </c>
      <c r="E1209">
        <v>1</v>
      </c>
    </row>
    <row r="1210" spans="1:5" x14ac:dyDescent="0.3">
      <c r="A1210" t="s">
        <v>8219</v>
      </c>
      <c r="B1210">
        <v>53</v>
      </c>
      <c r="D1210" t="s">
        <v>8221</v>
      </c>
      <c r="E1210">
        <v>1</v>
      </c>
    </row>
    <row r="1211" spans="1:5" x14ac:dyDescent="0.3">
      <c r="A1211" t="s">
        <v>8219</v>
      </c>
      <c r="B1211">
        <v>53</v>
      </c>
      <c r="D1211" t="s">
        <v>8221</v>
      </c>
      <c r="E1211">
        <v>1</v>
      </c>
    </row>
    <row r="1212" spans="1:5" x14ac:dyDescent="0.3">
      <c r="A1212" t="s">
        <v>8219</v>
      </c>
      <c r="B1212">
        <v>53</v>
      </c>
      <c r="D1212" t="s">
        <v>8221</v>
      </c>
      <c r="E1212">
        <v>1</v>
      </c>
    </row>
    <row r="1213" spans="1:5" x14ac:dyDescent="0.3">
      <c r="A1213" t="s">
        <v>8219</v>
      </c>
      <c r="B1213">
        <v>53</v>
      </c>
      <c r="D1213" t="s">
        <v>8221</v>
      </c>
      <c r="E1213">
        <v>1</v>
      </c>
    </row>
    <row r="1214" spans="1:5" x14ac:dyDescent="0.3">
      <c r="A1214" t="s">
        <v>8219</v>
      </c>
      <c r="B1214">
        <v>53</v>
      </c>
      <c r="D1214" t="s">
        <v>8221</v>
      </c>
      <c r="E1214">
        <v>1</v>
      </c>
    </row>
    <row r="1215" spans="1:5" x14ac:dyDescent="0.3">
      <c r="A1215" t="s">
        <v>8219</v>
      </c>
      <c r="B1215">
        <v>52</v>
      </c>
      <c r="D1215" t="s">
        <v>8221</v>
      </c>
      <c r="E1215">
        <v>1</v>
      </c>
    </row>
    <row r="1216" spans="1:5" x14ac:dyDescent="0.3">
      <c r="A1216" t="s">
        <v>8219</v>
      </c>
      <c r="B1216">
        <v>52</v>
      </c>
      <c r="D1216" t="s">
        <v>8221</v>
      </c>
      <c r="E1216">
        <v>1</v>
      </c>
    </row>
    <row r="1217" spans="1:5" x14ac:dyDescent="0.3">
      <c r="A1217" t="s">
        <v>8219</v>
      </c>
      <c r="B1217">
        <v>52</v>
      </c>
      <c r="D1217" t="s">
        <v>8221</v>
      </c>
      <c r="E1217">
        <v>1</v>
      </c>
    </row>
    <row r="1218" spans="1:5" x14ac:dyDescent="0.3">
      <c r="A1218" t="s">
        <v>8219</v>
      </c>
      <c r="B1218">
        <v>52</v>
      </c>
      <c r="D1218" t="s">
        <v>8221</v>
      </c>
      <c r="E1218">
        <v>1</v>
      </c>
    </row>
    <row r="1219" spans="1:5" x14ac:dyDescent="0.3">
      <c r="A1219" t="s">
        <v>8219</v>
      </c>
      <c r="B1219">
        <v>52</v>
      </c>
      <c r="D1219" t="s">
        <v>8221</v>
      </c>
      <c r="E1219">
        <v>1</v>
      </c>
    </row>
    <row r="1220" spans="1:5" x14ac:dyDescent="0.3">
      <c r="A1220" t="s">
        <v>8219</v>
      </c>
      <c r="B1220">
        <v>52</v>
      </c>
      <c r="D1220" t="s">
        <v>8221</v>
      </c>
      <c r="E1220">
        <v>1</v>
      </c>
    </row>
    <row r="1221" spans="1:5" x14ac:dyDescent="0.3">
      <c r="A1221" t="s">
        <v>8219</v>
      </c>
      <c r="B1221">
        <v>52</v>
      </c>
      <c r="D1221" t="s">
        <v>8221</v>
      </c>
      <c r="E1221">
        <v>1</v>
      </c>
    </row>
    <row r="1222" spans="1:5" x14ac:dyDescent="0.3">
      <c r="A1222" t="s">
        <v>8219</v>
      </c>
      <c r="B1222">
        <v>52</v>
      </c>
      <c r="D1222" t="s">
        <v>8221</v>
      </c>
      <c r="E1222">
        <v>1</v>
      </c>
    </row>
    <row r="1223" spans="1:5" x14ac:dyDescent="0.3">
      <c r="A1223" t="s">
        <v>8219</v>
      </c>
      <c r="B1223">
        <v>52</v>
      </c>
      <c r="D1223" t="s">
        <v>8221</v>
      </c>
      <c r="E1223">
        <v>1</v>
      </c>
    </row>
    <row r="1224" spans="1:5" x14ac:dyDescent="0.3">
      <c r="A1224" t="s">
        <v>8219</v>
      </c>
      <c r="B1224">
        <v>52</v>
      </c>
      <c r="D1224" t="s">
        <v>8221</v>
      </c>
      <c r="E1224">
        <v>1</v>
      </c>
    </row>
    <row r="1225" spans="1:5" x14ac:dyDescent="0.3">
      <c r="A1225" t="s">
        <v>8219</v>
      </c>
      <c r="B1225">
        <v>52</v>
      </c>
      <c r="D1225" t="s">
        <v>8221</v>
      </c>
      <c r="E1225">
        <v>1</v>
      </c>
    </row>
    <row r="1226" spans="1:5" x14ac:dyDescent="0.3">
      <c r="A1226" t="s">
        <v>8219</v>
      </c>
      <c r="B1226">
        <v>52</v>
      </c>
      <c r="D1226" t="s">
        <v>8221</v>
      </c>
      <c r="E1226">
        <v>1</v>
      </c>
    </row>
    <row r="1227" spans="1:5" x14ac:dyDescent="0.3">
      <c r="A1227" t="s">
        <v>8219</v>
      </c>
      <c r="B1227">
        <v>52</v>
      </c>
      <c r="D1227" t="s">
        <v>8221</v>
      </c>
      <c r="E1227">
        <v>1</v>
      </c>
    </row>
    <row r="1228" spans="1:5" x14ac:dyDescent="0.3">
      <c r="A1228" t="s">
        <v>8219</v>
      </c>
      <c r="B1228">
        <v>52</v>
      </c>
      <c r="D1228" t="s">
        <v>8221</v>
      </c>
      <c r="E1228">
        <v>1</v>
      </c>
    </row>
    <row r="1229" spans="1:5" x14ac:dyDescent="0.3">
      <c r="A1229" t="s">
        <v>8219</v>
      </c>
      <c r="B1229">
        <v>52</v>
      </c>
      <c r="D1229" t="s">
        <v>8221</v>
      </c>
      <c r="E1229">
        <v>1</v>
      </c>
    </row>
    <row r="1230" spans="1:5" x14ac:dyDescent="0.3">
      <c r="A1230" t="s">
        <v>8219</v>
      </c>
      <c r="B1230">
        <v>52</v>
      </c>
      <c r="D1230" t="s">
        <v>8221</v>
      </c>
      <c r="E1230">
        <v>1</v>
      </c>
    </row>
    <row r="1231" spans="1:5" x14ac:dyDescent="0.3">
      <c r="A1231" t="s">
        <v>8219</v>
      </c>
      <c r="B1231">
        <v>52</v>
      </c>
      <c r="D1231" t="s">
        <v>8221</v>
      </c>
      <c r="E1231">
        <v>1</v>
      </c>
    </row>
    <row r="1232" spans="1:5" x14ac:dyDescent="0.3">
      <c r="A1232" t="s">
        <v>8219</v>
      </c>
      <c r="B1232">
        <v>52</v>
      </c>
      <c r="D1232" t="s">
        <v>8221</v>
      </c>
      <c r="E1232">
        <v>1</v>
      </c>
    </row>
    <row r="1233" spans="1:5" x14ac:dyDescent="0.3">
      <c r="A1233" t="s">
        <v>8219</v>
      </c>
      <c r="B1233">
        <v>52</v>
      </c>
      <c r="D1233" t="s">
        <v>8221</v>
      </c>
      <c r="E1233">
        <v>1</v>
      </c>
    </row>
    <row r="1234" spans="1:5" x14ac:dyDescent="0.3">
      <c r="A1234" t="s">
        <v>8219</v>
      </c>
      <c r="B1234">
        <v>51</v>
      </c>
      <c r="D1234" t="s">
        <v>8221</v>
      </c>
      <c r="E1234">
        <v>1</v>
      </c>
    </row>
    <row r="1235" spans="1:5" x14ac:dyDescent="0.3">
      <c r="A1235" t="s">
        <v>8219</v>
      </c>
      <c r="B1235">
        <v>51</v>
      </c>
      <c r="D1235" t="s">
        <v>8221</v>
      </c>
      <c r="E1235">
        <v>1</v>
      </c>
    </row>
    <row r="1236" spans="1:5" x14ac:dyDescent="0.3">
      <c r="A1236" t="s">
        <v>8219</v>
      </c>
      <c r="B1236">
        <v>51</v>
      </c>
      <c r="D1236" t="s">
        <v>8221</v>
      </c>
      <c r="E1236">
        <v>1</v>
      </c>
    </row>
    <row r="1237" spans="1:5" x14ac:dyDescent="0.3">
      <c r="A1237" t="s">
        <v>8219</v>
      </c>
      <c r="B1237">
        <v>51</v>
      </c>
      <c r="D1237" t="s">
        <v>8221</v>
      </c>
      <c r="E1237">
        <v>1</v>
      </c>
    </row>
    <row r="1238" spans="1:5" x14ac:dyDescent="0.3">
      <c r="A1238" t="s">
        <v>8219</v>
      </c>
      <c r="B1238">
        <v>51</v>
      </c>
      <c r="D1238" t="s">
        <v>8221</v>
      </c>
      <c r="E1238">
        <v>1</v>
      </c>
    </row>
    <row r="1239" spans="1:5" x14ac:dyDescent="0.3">
      <c r="A1239" t="s">
        <v>8219</v>
      </c>
      <c r="B1239">
        <v>51</v>
      </c>
      <c r="D1239" t="s">
        <v>8221</v>
      </c>
      <c r="E1239">
        <v>1</v>
      </c>
    </row>
    <row r="1240" spans="1:5" x14ac:dyDescent="0.3">
      <c r="A1240" t="s">
        <v>8219</v>
      </c>
      <c r="B1240">
        <v>51</v>
      </c>
      <c r="D1240" t="s">
        <v>8221</v>
      </c>
      <c r="E1240">
        <v>1</v>
      </c>
    </row>
    <row r="1241" spans="1:5" x14ac:dyDescent="0.3">
      <c r="A1241" t="s">
        <v>8219</v>
      </c>
      <c r="B1241">
        <v>51</v>
      </c>
      <c r="D1241" t="s">
        <v>8221</v>
      </c>
      <c r="E1241">
        <v>1</v>
      </c>
    </row>
    <row r="1242" spans="1:5" x14ac:dyDescent="0.3">
      <c r="A1242" t="s">
        <v>8219</v>
      </c>
      <c r="B1242">
        <v>51</v>
      </c>
      <c r="D1242" t="s">
        <v>8221</v>
      </c>
      <c r="E1242">
        <v>1</v>
      </c>
    </row>
    <row r="1243" spans="1:5" x14ac:dyDescent="0.3">
      <c r="A1243" t="s">
        <v>8219</v>
      </c>
      <c r="B1243">
        <v>51</v>
      </c>
      <c r="D1243" t="s">
        <v>8221</v>
      </c>
      <c r="E1243">
        <v>1</v>
      </c>
    </row>
    <row r="1244" spans="1:5" x14ac:dyDescent="0.3">
      <c r="A1244" t="s">
        <v>8219</v>
      </c>
      <c r="B1244">
        <v>50</v>
      </c>
      <c r="D1244" t="s">
        <v>8221</v>
      </c>
      <c r="E1244">
        <v>1</v>
      </c>
    </row>
    <row r="1245" spans="1:5" x14ac:dyDescent="0.3">
      <c r="A1245" t="s">
        <v>8219</v>
      </c>
      <c r="B1245">
        <v>50</v>
      </c>
      <c r="D1245" t="s">
        <v>8221</v>
      </c>
      <c r="E1245">
        <v>0</v>
      </c>
    </row>
    <row r="1246" spans="1:5" x14ac:dyDescent="0.3">
      <c r="A1246" t="s">
        <v>8219</v>
      </c>
      <c r="B1246">
        <v>50</v>
      </c>
      <c r="D1246" t="s">
        <v>8221</v>
      </c>
      <c r="E1246">
        <v>0</v>
      </c>
    </row>
    <row r="1247" spans="1:5" x14ac:dyDescent="0.3">
      <c r="A1247" t="s">
        <v>8219</v>
      </c>
      <c r="B1247">
        <v>50</v>
      </c>
      <c r="D1247" t="s">
        <v>8221</v>
      </c>
      <c r="E1247">
        <v>0</v>
      </c>
    </row>
    <row r="1248" spans="1:5" x14ac:dyDescent="0.3">
      <c r="A1248" t="s">
        <v>8219</v>
      </c>
      <c r="B1248">
        <v>50</v>
      </c>
      <c r="D1248" t="s">
        <v>8221</v>
      </c>
      <c r="E1248">
        <v>0</v>
      </c>
    </row>
    <row r="1249" spans="1:5" x14ac:dyDescent="0.3">
      <c r="A1249" t="s">
        <v>8219</v>
      </c>
      <c r="B1249">
        <v>50</v>
      </c>
      <c r="D1249" t="s">
        <v>8221</v>
      </c>
      <c r="E1249">
        <v>0</v>
      </c>
    </row>
    <row r="1250" spans="1:5" x14ac:dyDescent="0.3">
      <c r="A1250" t="s">
        <v>8219</v>
      </c>
      <c r="B1250">
        <v>50</v>
      </c>
      <c r="D1250" t="s">
        <v>8221</v>
      </c>
      <c r="E1250">
        <v>0</v>
      </c>
    </row>
    <row r="1251" spans="1:5" x14ac:dyDescent="0.3">
      <c r="A1251" t="s">
        <v>8219</v>
      </c>
      <c r="B1251">
        <v>50</v>
      </c>
      <c r="D1251" t="s">
        <v>8221</v>
      </c>
      <c r="E1251">
        <v>0</v>
      </c>
    </row>
    <row r="1252" spans="1:5" x14ac:dyDescent="0.3">
      <c r="A1252" t="s">
        <v>8219</v>
      </c>
      <c r="B1252">
        <v>50</v>
      </c>
      <c r="D1252" t="s">
        <v>8221</v>
      </c>
      <c r="E1252">
        <v>0</v>
      </c>
    </row>
    <row r="1253" spans="1:5" x14ac:dyDescent="0.3">
      <c r="A1253" t="s">
        <v>8219</v>
      </c>
      <c r="B1253">
        <v>50</v>
      </c>
      <c r="D1253" t="s">
        <v>8221</v>
      </c>
      <c r="E1253">
        <v>0</v>
      </c>
    </row>
    <row r="1254" spans="1:5" x14ac:dyDescent="0.3">
      <c r="A1254" t="s">
        <v>8219</v>
      </c>
      <c r="B1254">
        <v>50</v>
      </c>
      <c r="D1254" t="s">
        <v>8221</v>
      </c>
      <c r="E1254">
        <v>0</v>
      </c>
    </row>
    <row r="1255" spans="1:5" x14ac:dyDescent="0.3">
      <c r="A1255" t="s">
        <v>8219</v>
      </c>
      <c r="B1255">
        <v>50</v>
      </c>
      <c r="D1255" t="s">
        <v>8221</v>
      </c>
      <c r="E1255">
        <v>0</v>
      </c>
    </row>
    <row r="1256" spans="1:5" x14ac:dyDescent="0.3">
      <c r="A1256" t="s">
        <v>8219</v>
      </c>
      <c r="B1256">
        <v>50</v>
      </c>
      <c r="D1256" t="s">
        <v>8221</v>
      </c>
      <c r="E1256">
        <v>0</v>
      </c>
    </row>
    <row r="1257" spans="1:5" x14ac:dyDescent="0.3">
      <c r="A1257" t="s">
        <v>8219</v>
      </c>
      <c r="B1257">
        <v>50</v>
      </c>
      <c r="D1257" t="s">
        <v>8221</v>
      </c>
      <c r="E1257">
        <v>0</v>
      </c>
    </row>
    <row r="1258" spans="1:5" x14ac:dyDescent="0.3">
      <c r="A1258" t="s">
        <v>8219</v>
      </c>
      <c r="B1258">
        <v>50</v>
      </c>
      <c r="D1258" t="s">
        <v>8221</v>
      </c>
      <c r="E1258">
        <v>0</v>
      </c>
    </row>
    <row r="1259" spans="1:5" x14ac:dyDescent="0.3">
      <c r="A1259" t="s">
        <v>8219</v>
      </c>
      <c r="B1259">
        <v>50</v>
      </c>
      <c r="D1259" t="s">
        <v>8221</v>
      </c>
      <c r="E1259">
        <v>0</v>
      </c>
    </row>
    <row r="1260" spans="1:5" x14ac:dyDescent="0.3">
      <c r="A1260" t="s">
        <v>8219</v>
      </c>
      <c r="B1260">
        <v>50</v>
      </c>
      <c r="D1260" t="s">
        <v>8221</v>
      </c>
      <c r="E1260">
        <v>0</v>
      </c>
    </row>
    <row r="1261" spans="1:5" x14ac:dyDescent="0.3">
      <c r="A1261" t="s">
        <v>8219</v>
      </c>
      <c r="B1261">
        <v>50</v>
      </c>
      <c r="D1261" t="s">
        <v>8221</v>
      </c>
      <c r="E1261">
        <v>0</v>
      </c>
    </row>
    <row r="1262" spans="1:5" x14ac:dyDescent="0.3">
      <c r="A1262" t="s">
        <v>8219</v>
      </c>
      <c r="B1262">
        <v>50</v>
      </c>
      <c r="D1262" t="s">
        <v>8221</v>
      </c>
      <c r="E1262">
        <v>0</v>
      </c>
    </row>
    <row r="1263" spans="1:5" x14ac:dyDescent="0.3">
      <c r="A1263" t="s">
        <v>8219</v>
      </c>
      <c r="B1263">
        <v>49</v>
      </c>
      <c r="D1263" t="s">
        <v>8221</v>
      </c>
      <c r="E1263">
        <v>0</v>
      </c>
    </row>
    <row r="1264" spans="1:5" x14ac:dyDescent="0.3">
      <c r="A1264" t="s">
        <v>8219</v>
      </c>
      <c r="B1264">
        <v>49</v>
      </c>
      <c r="D1264" t="s">
        <v>8221</v>
      </c>
      <c r="E1264">
        <v>0</v>
      </c>
    </row>
    <row r="1265" spans="1:5" x14ac:dyDescent="0.3">
      <c r="A1265" t="s">
        <v>8219</v>
      </c>
      <c r="B1265">
        <v>49</v>
      </c>
      <c r="D1265" t="s">
        <v>8221</v>
      </c>
      <c r="E1265">
        <v>0</v>
      </c>
    </row>
    <row r="1266" spans="1:5" x14ac:dyDescent="0.3">
      <c r="A1266" t="s">
        <v>8219</v>
      </c>
      <c r="B1266">
        <v>49</v>
      </c>
      <c r="D1266" t="s">
        <v>8221</v>
      </c>
      <c r="E1266">
        <v>0</v>
      </c>
    </row>
    <row r="1267" spans="1:5" x14ac:dyDescent="0.3">
      <c r="A1267" t="s">
        <v>8219</v>
      </c>
      <c r="B1267">
        <v>49</v>
      </c>
      <c r="D1267" t="s">
        <v>8221</v>
      </c>
      <c r="E1267">
        <v>0</v>
      </c>
    </row>
    <row r="1268" spans="1:5" x14ac:dyDescent="0.3">
      <c r="A1268" t="s">
        <v>8219</v>
      </c>
      <c r="B1268">
        <v>49</v>
      </c>
      <c r="D1268" t="s">
        <v>8221</v>
      </c>
      <c r="E1268">
        <v>0</v>
      </c>
    </row>
    <row r="1269" spans="1:5" x14ac:dyDescent="0.3">
      <c r="A1269" t="s">
        <v>8219</v>
      </c>
      <c r="B1269">
        <v>49</v>
      </c>
      <c r="D1269" t="s">
        <v>8221</v>
      </c>
      <c r="E1269">
        <v>0</v>
      </c>
    </row>
    <row r="1270" spans="1:5" x14ac:dyDescent="0.3">
      <c r="A1270" t="s">
        <v>8219</v>
      </c>
      <c r="B1270">
        <v>49</v>
      </c>
      <c r="D1270" t="s">
        <v>8221</v>
      </c>
      <c r="E1270">
        <v>0</v>
      </c>
    </row>
    <row r="1271" spans="1:5" x14ac:dyDescent="0.3">
      <c r="A1271" t="s">
        <v>8219</v>
      </c>
      <c r="B1271">
        <v>49</v>
      </c>
      <c r="D1271" t="s">
        <v>8221</v>
      </c>
      <c r="E1271">
        <v>0</v>
      </c>
    </row>
    <row r="1272" spans="1:5" x14ac:dyDescent="0.3">
      <c r="A1272" t="s">
        <v>8219</v>
      </c>
      <c r="B1272">
        <v>49</v>
      </c>
      <c r="D1272" t="s">
        <v>8221</v>
      </c>
      <c r="E1272">
        <v>0</v>
      </c>
    </row>
    <row r="1273" spans="1:5" x14ac:dyDescent="0.3">
      <c r="A1273" t="s">
        <v>8219</v>
      </c>
      <c r="B1273">
        <v>49</v>
      </c>
      <c r="D1273" t="s">
        <v>8221</v>
      </c>
      <c r="E1273">
        <v>0</v>
      </c>
    </row>
    <row r="1274" spans="1:5" x14ac:dyDescent="0.3">
      <c r="A1274" t="s">
        <v>8219</v>
      </c>
      <c r="B1274">
        <v>49</v>
      </c>
      <c r="D1274" t="s">
        <v>8221</v>
      </c>
      <c r="E1274">
        <v>0</v>
      </c>
    </row>
    <row r="1275" spans="1:5" x14ac:dyDescent="0.3">
      <c r="A1275" t="s">
        <v>8219</v>
      </c>
      <c r="B1275">
        <v>49</v>
      </c>
      <c r="D1275" t="s">
        <v>8221</v>
      </c>
      <c r="E1275">
        <v>0</v>
      </c>
    </row>
    <row r="1276" spans="1:5" x14ac:dyDescent="0.3">
      <c r="A1276" t="s">
        <v>8219</v>
      </c>
      <c r="B1276">
        <v>49</v>
      </c>
      <c r="D1276" t="s">
        <v>8221</v>
      </c>
      <c r="E1276">
        <v>0</v>
      </c>
    </row>
    <row r="1277" spans="1:5" x14ac:dyDescent="0.3">
      <c r="A1277" t="s">
        <v>8219</v>
      </c>
      <c r="B1277">
        <v>49</v>
      </c>
      <c r="D1277" t="s">
        <v>8221</v>
      </c>
      <c r="E1277">
        <v>0</v>
      </c>
    </row>
    <row r="1278" spans="1:5" x14ac:dyDescent="0.3">
      <c r="A1278" t="s">
        <v>8219</v>
      </c>
      <c r="B1278">
        <v>49</v>
      </c>
      <c r="D1278" t="s">
        <v>8221</v>
      </c>
      <c r="E1278">
        <v>0</v>
      </c>
    </row>
    <row r="1279" spans="1:5" x14ac:dyDescent="0.3">
      <c r="A1279" t="s">
        <v>8219</v>
      </c>
      <c r="B1279">
        <v>49</v>
      </c>
      <c r="D1279" t="s">
        <v>8221</v>
      </c>
      <c r="E1279">
        <v>0</v>
      </c>
    </row>
    <row r="1280" spans="1:5" x14ac:dyDescent="0.3">
      <c r="A1280" t="s">
        <v>8219</v>
      </c>
      <c r="B1280">
        <v>48</v>
      </c>
      <c r="D1280" t="s">
        <v>8221</v>
      </c>
      <c r="E1280">
        <v>0</v>
      </c>
    </row>
    <row r="1281" spans="1:5" x14ac:dyDescent="0.3">
      <c r="A1281" t="s">
        <v>8219</v>
      </c>
      <c r="B1281">
        <v>48</v>
      </c>
      <c r="D1281" t="s">
        <v>8221</v>
      </c>
      <c r="E1281">
        <v>0</v>
      </c>
    </row>
    <row r="1282" spans="1:5" x14ac:dyDescent="0.3">
      <c r="A1282" t="s">
        <v>8219</v>
      </c>
      <c r="B1282">
        <v>48</v>
      </c>
      <c r="D1282" t="s">
        <v>8221</v>
      </c>
      <c r="E1282">
        <v>0</v>
      </c>
    </row>
    <row r="1283" spans="1:5" x14ac:dyDescent="0.3">
      <c r="A1283" t="s">
        <v>8219</v>
      </c>
      <c r="B1283">
        <v>48</v>
      </c>
      <c r="D1283" t="s">
        <v>8221</v>
      </c>
      <c r="E1283">
        <v>0</v>
      </c>
    </row>
    <row r="1284" spans="1:5" x14ac:dyDescent="0.3">
      <c r="A1284" t="s">
        <v>8219</v>
      </c>
      <c r="B1284">
        <v>48</v>
      </c>
      <c r="D1284" t="s">
        <v>8221</v>
      </c>
      <c r="E1284">
        <v>0</v>
      </c>
    </row>
    <row r="1285" spans="1:5" x14ac:dyDescent="0.3">
      <c r="A1285" t="s">
        <v>8219</v>
      </c>
      <c r="B1285">
        <v>48</v>
      </c>
      <c r="D1285" t="s">
        <v>8221</v>
      </c>
      <c r="E1285">
        <v>0</v>
      </c>
    </row>
    <row r="1286" spans="1:5" x14ac:dyDescent="0.3">
      <c r="A1286" t="s">
        <v>8219</v>
      </c>
      <c r="B1286">
        <v>48</v>
      </c>
      <c r="D1286" t="s">
        <v>8221</v>
      </c>
      <c r="E1286">
        <v>0</v>
      </c>
    </row>
    <row r="1287" spans="1:5" x14ac:dyDescent="0.3">
      <c r="A1287" t="s">
        <v>8219</v>
      </c>
      <c r="B1287">
        <v>48</v>
      </c>
      <c r="D1287" t="s">
        <v>8221</v>
      </c>
      <c r="E1287">
        <v>0</v>
      </c>
    </row>
    <row r="1288" spans="1:5" x14ac:dyDescent="0.3">
      <c r="A1288" t="s">
        <v>8219</v>
      </c>
      <c r="B1288">
        <v>48</v>
      </c>
      <c r="D1288" t="s">
        <v>8221</v>
      </c>
      <c r="E1288">
        <v>0</v>
      </c>
    </row>
    <row r="1289" spans="1:5" x14ac:dyDescent="0.3">
      <c r="A1289" t="s">
        <v>8219</v>
      </c>
      <c r="B1289">
        <v>48</v>
      </c>
      <c r="D1289" t="s">
        <v>8221</v>
      </c>
      <c r="E1289">
        <v>0</v>
      </c>
    </row>
    <row r="1290" spans="1:5" x14ac:dyDescent="0.3">
      <c r="A1290" t="s">
        <v>8219</v>
      </c>
      <c r="B1290">
        <v>48</v>
      </c>
      <c r="D1290" t="s">
        <v>8221</v>
      </c>
      <c r="E1290">
        <v>0</v>
      </c>
    </row>
    <row r="1291" spans="1:5" x14ac:dyDescent="0.3">
      <c r="A1291" t="s">
        <v>8219</v>
      </c>
      <c r="B1291">
        <v>48</v>
      </c>
      <c r="D1291" t="s">
        <v>8221</v>
      </c>
      <c r="E1291">
        <v>0</v>
      </c>
    </row>
    <row r="1292" spans="1:5" x14ac:dyDescent="0.3">
      <c r="A1292" t="s">
        <v>8219</v>
      </c>
      <c r="B1292">
        <v>48</v>
      </c>
      <c r="D1292" t="s">
        <v>8221</v>
      </c>
      <c r="E1292">
        <v>0</v>
      </c>
    </row>
    <row r="1293" spans="1:5" x14ac:dyDescent="0.3">
      <c r="A1293" t="s">
        <v>8219</v>
      </c>
      <c r="B1293">
        <v>48</v>
      </c>
      <c r="D1293" t="s">
        <v>8221</v>
      </c>
      <c r="E1293">
        <v>0</v>
      </c>
    </row>
    <row r="1294" spans="1:5" x14ac:dyDescent="0.3">
      <c r="A1294" t="s">
        <v>8219</v>
      </c>
      <c r="B1294">
        <v>47</v>
      </c>
      <c r="D1294" t="s">
        <v>8221</v>
      </c>
      <c r="E1294">
        <v>0</v>
      </c>
    </row>
    <row r="1295" spans="1:5" x14ac:dyDescent="0.3">
      <c r="A1295" t="s">
        <v>8219</v>
      </c>
      <c r="B1295">
        <v>47</v>
      </c>
      <c r="D1295" t="s">
        <v>8221</v>
      </c>
      <c r="E1295">
        <v>0</v>
      </c>
    </row>
    <row r="1296" spans="1:5" x14ac:dyDescent="0.3">
      <c r="A1296" t="s">
        <v>8219</v>
      </c>
      <c r="B1296">
        <v>47</v>
      </c>
      <c r="D1296" t="s">
        <v>8221</v>
      </c>
      <c r="E1296">
        <v>0</v>
      </c>
    </row>
    <row r="1297" spans="1:5" x14ac:dyDescent="0.3">
      <c r="A1297" t="s">
        <v>8219</v>
      </c>
      <c r="B1297">
        <v>47</v>
      </c>
      <c r="D1297" t="s">
        <v>8221</v>
      </c>
      <c r="E1297">
        <v>0</v>
      </c>
    </row>
    <row r="1298" spans="1:5" x14ac:dyDescent="0.3">
      <c r="A1298" t="s">
        <v>8219</v>
      </c>
      <c r="B1298">
        <v>47</v>
      </c>
      <c r="D1298" t="s">
        <v>8221</v>
      </c>
      <c r="E1298">
        <v>0</v>
      </c>
    </row>
    <row r="1299" spans="1:5" x14ac:dyDescent="0.3">
      <c r="A1299" t="s">
        <v>8219</v>
      </c>
      <c r="B1299">
        <v>47</v>
      </c>
      <c r="D1299" t="s">
        <v>8221</v>
      </c>
      <c r="E1299">
        <v>0</v>
      </c>
    </row>
    <row r="1300" spans="1:5" x14ac:dyDescent="0.3">
      <c r="A1300" t="s">
        <v>8219</v>
      </c>
      <c r="B1300">
        <v>47</v>
      </c>
      <c r="D1300" t="s">
        <v>8221</v>
      </c>
      <c r="E1300">
        <v>0</v>
      </c>
    </row>
    <row r="1301" spans="1:5" x14ac:dyDescent="0.3">
      <c r="A1301" t="s">
        <v>8219</v>
      </c>
      <c r="B1301">
        <v>47</v>
      </c>
      <c r="D1301" t="s">
        <v>8221</v>
      </c>
      <c r="E1301">
        <v>0</v>
      </c>
    </row>
    <row r="1302" spans="1:5" x14ac:dyDescent="0.3">
      <c r="A1302" t="s">
        <v>8219</v>
      </c>
      <c r="B1302">
        <v>47</v>
      </c>
      <c r="D1302" t="s">
        <v>8221</v>
      </c>
      <c r="E1302">
        <v>0</v>
      </c>
    </row>
    <row r="1303" spans="1:5" x14ac:dyDescent="0.3">
      <c r="A1303" t="s">
        <v>8219</v>
      </c>
      <c r="B1303">
        <v>47</v>
      </c>
      <c r="D1303" t="s">
        <v>8221</v>
      </c>
      <c r="E1303">
        <v>0</v>
      </c>
    </row>
    <row r="1304" spans="1:5" x14ac:dyDescent="0.3">
      <c r="A1304" t="s">
        <v>8219</v>
      </c>
      <c r="B1304">
        <v>47</v>
      </c>
      <c r="D1304" t="s">
        <v>8221</v>
      </c>
      <c r="E1304">
        <v>0</v>
      </c>
    </row>
    <row r="1305" spans="1:5" x14ac:dyDescent="0.3">
      <c r="A1305" t="s">
        <v>8219</v>
      </c>
      <c r="B1305">
        <v>47</v>
      </c>
      <c r="D1305" t="s">
        <v>8221</v>
      </c>
      <c r="E1305">
        <v>0</v>
      </c>
    </row>
    <row r="1306" spans="1:5" x14ac:dyDescent="0.3">
      <c r="A1306" t="s">
        <v>8219</v>
      </c>
      <c r="B1306">
        <v>47</v>
      </c>
      <c r="D1306" t="s">
        <v>8221</v>
      </c>
      <c r="E1306">
        <v>0</v>
      </c>
    </row>
    <row r="1307" spans="1:5" x14ac:dyDescent="0.3">
      <c r="A1307" t="s">
        <v>8219</v>
      </c>
      <c r="B1307">
        <v>47</v>
      </c>
      <c r="D1307" t="s">
        <v>8221</v>
      </c>
      <c r="E1307">
        <v>0</v>
      </c>
    </row>
    <row r="1308" spans="1:5" x14ac:dyDescent="0.3">
      <c r="A1308" t="s">
        <v>8219</v>
      </c>
      <c r="B1308">
        <v>47</v>
      </c>
      <c r="D1308" t="s">
        <v>8221</v>
      </c>
      <c r="E1308">
        <v>0</v>
      </c>
    </row>
    <row r="1309" spans="1:5" x14ac:dyDescent="0.3">
      <c r="A1309" t="s">
        <v>8219</v>
      </c>
      <c r="B1309">
        <v>47</v>
      </c>
      <c r="D1309" t="s">
        <v>8221</v>
      </c>
      <c r="E1309">
        <v>0</v>
      </c>
    </row>
    <row r="1310" spans="1:5" x14ac:dyDescent="0.3">
      <c r="A1310" t="s">
        <v>8219</v>
      </c>
      <c r="B1310">
        <v>47</v>
      </c>
      <c r="D1310" t="s">
        <v>8221</v>
      </c>
      <c r="E1310">
        <v>0</v>
      </c>
    </row>
    <row r="1311" spans="1:5" x14ac:dyDescent="0.3">
      <c r="A1311" t="s">
        <v>8219</v>
      </c>
      <c r="B1311">
        <v>47</v>
      </c>
      <c r="D1311" t="s">
        <v>8221</v>
      </c>
      <c r="E1311">
        <v>0</v>
      </c>
    </row>
    <row r="1312" spans="1:5" x14ac:dyDescent="0.3">
      <c r="A1312" t="s">
        <v>8219</v>
      </c>
      <c r="B1312">
        <v>47</v>
      </c>
      <c r="D1312" t="s">
        <v>8221</v>
      </c>
      <c r="E1312">
        <v>0</v>
      </c>
    </row>
    <row r="1313" spans="1:5" x14ac:dyDescent="0.3">
      <c r="A1313" t="s">
        <v>8219</v>
      </c>
      <c r="B1313">
        <v>47</v>
      </c>
      <c r="D1313" t="s">
        <v>8221</v>
      </c>
      <c r="E1313">
        <v>0</v>
      </c>
    </row>
    <row r="1314" spans="1:5" x14ac:dyDescent="0.3">
      <c r="A1314" t="s">
        <v>8219</v>
      </c>
      <c r="B1314">
        <v>47</v>
      </c>
      <c r="D1314" t="s">
        <v>8221</v>
      </c>
      <c r="E1314">
        <v>0</v>
      </c>
    </row>
    <row r="1315" spans="1:5" x14ac:dyDescent="0.3">
      <c r="A1315" t="s">
        <v>8219</v>
      </c>
      <c r="B1315">
        <v>46</v>
      </c>
      <c r="D1315" t="s">
        <v>8221</v>
      </c>
      <c r="E1315">
        <v>0</v>
      </c>
    </row>
    <row r="1316" spans="1:5" x14ac:dyDescent="0.3">
      <c r="A1316" t="s">
        <v>8219</v>
      </c>
      <c r="B1316">
        <v>46</v>
      </c>
      <c r="D1316" t="s">
        <v>8221</v>
      </c>
      <c r="E1316">
        <v>0</v>
      </c>
    </row>
    <row r="1317" spans="1:5" x14ac:dyDescent="0.3">
      <c r="A1317" t="s">
        <v>8219</v>
      </c>
      <c r="B1317">
        <v>46</v>
      </c>
      <c r="D1317" t="s">
        <v>8221</v>
      </c>
      <c r="E1317">
        <v>0</v>
      </c>
    </row>
    <row r="1318" spans="1:5" x14ac:dyDescent="0.3">
      <c r="A1318" t="s">
        <v>8219</v>
      </c>
      <c r="B1318">
        <v>46</v>
      </c>
      <c r="D1318" t="s">
        <v>8221</v>
      </c>
      <c r="E1318">
        <v>0</v>
      </c>
    </row>
    <row r="1319" spans="1:5" x14ac:dyDescent="0.3">
      <c r="A1319" t="s">
        <v>8219</v>
      </c>
      <c r="B1319">
        <v>46</v>
      </c>
      <c r="D1319" t="s">
        <v>8221</v>
      </c>
      <c r="E1319">
        <v>0</v>
      </c>
    </row>
    <row r="1320" spans="1:5" x14ac:dyDescent="0.3">
      <c r="A1320" t="s">
        <v>8219</v>
      </c>
      <c r="B1320">
        <v>46</v>
      </c>
      <c r="D1320" t="s">
        <v>8221</v>
      </c>
      <c r="E1320">
        <v>0</v>
      </c>
    </row>
    <row r="1321" spans="1:5" x14ac:dyDescent="0.3">
      <c r="A1321" t="s">
        <v>8219</v>
      </c>
      <c r="B1321">
        <v>46</v>
      </c>
      <c r="D1321" t="s">
        <v>8221</v>
      </c>
      <c r="E1321">
        <v>0</v>
      </c>
    </row>
    <row r="1322" spans="1:5" x14ac:dyDescent="0.3">
      <c r="A1322" t="s">
        <v>8219</v>
      </c>
      <c r="B1322">
        <v>46</v>
      </c>
      <c r="D1322" t="s">
        <v>8221</v>
      </c>
      <c r="E1322">
        <v>0</v>
      </c>
    </row>
    <row r="1323" spans="1:5" x14ac:dyDescent="0.3">
      <c r="A1323" t="s">
        <v>8219</v>
      </c>
      <c r="B1323">
        <v>46</v>
      </c>
      <c r="D1323" t="s">
        <v>8221</v>
      </c>
      <c r="E1323">
        <v>0</v>
      </c>
    </row>
    <row r="1324" spans="1:5" x14ac:dyDescent="0.3">
      <c r="A1324" t="s">
        <v>8219</v>
      </c>
      <c r="B1324">
        <v>46</v>
      </c>
      <c r="D1324" t="s">
        <v>8221</v>
      </c>
      <c r="E1324">
        <v>0</v>
      </c>
    </row>
    <row r="1325" spans="1:5" x14ac:dyDescent="0.3">
      <c r="A1325" t="s">
        <v>8219</v>
      </c>
      <c r="B1325">
        <v>46</v>
      </c>
      <c r="D1325" t="s">
        <v>8221</v>
      </c>
      <c r="E1325">
        <v>0</v>
      </c>
    </row>
    <row r="1326" spans="1:5" x14ac:dyDescent="0.3">
      <c r="A1326" t="s">
        <v>8219</v>
      </c>
      <c r="B1326">
        <v>46</v>
      </c>
      <c r="D1326" t="s">
        <v>8221</v>
      </c>
      <c r="E1326">
        <v>0</v>
      </c>
    </row>
    <row r="1327" spans="1:5" x14ac:dyDescent="0.3">
      <c r="A1327" t="s">
        <v>8219</v>
      </c>
      <c r="B1327">
        <v>46</v>
      </c>
      <c r="D1327" t="s">
        <v>8221</v>
      </c>
      <c r="E1327">
        <v>0</v>
      </c>
    </row>
    <row r="1328" spans="1:5" x14ac:dyDescent="0.3">
      <c r="A1328" t="s">
        <v>8219</v>
      </c>
      <c r="B1328">
        <v>46</v>
      </c>
      <c r="D1328" t="s">
        <v>8221</v>
      </c>
      <c r="E1328">
        <v>0</v>
      </c>
    </row>
    <row r="1329" spans="1:5" x14ac:dyDescent="0.3">
      <c r="A1329" t="s">
        <v>8219</v>
      </c>
      <c r="B1329">
        <v>46</v>
      </c>
      <c r="D1329" t="s">
        <v>8221</v>
      </c>
      <c r="E1329">
        <v>0</v>
      </c>
    </row>
    <row r="1330" spans="1:5" x14ac:dyDescent="0.3">
      <c r="A1330" t="s">
        <v>8219</v>
      </c>
      <c r="B1330">
        <v>46</v>
      </c>
      <c r="D1330" t="s">
        <v>8221</v>
      </c>
      <c r="E1330">
        <v>0</v>
      </c>
    </row>
    <row r="1331" spans="1:5" x14ac:dyDescent="0.3">
      <c r="A1331" t="s">
        <v>8219</v>
      </c>
      <c r="B1331">
        <v>46</v>
      </c>
      <c r="D1331" t="s">
        <v>8221</v>
      </c>
      <c r="E1331">
        <v>0</v>
      </c>
    </row>
    <row r="1332" spans="1:5" x14ac:dyDescent="0.3">
      <c r="A1332" t="s">
        <v>8219</v>
      </c>
      <c r="B1332">
        <v>46</v>
      </c>
      <c r="D1332" t="s">
        <v>8221</v>
      </c>
      <c r="E1332">
        <v>0</v>
      </c>
    </row>
    <row r="1333" spans="1:5" x14ac:dyDescent="0.3">
      <c r="A1333" t="s">
        <v>8219</v>
      </c>
      <c r="B1333">
        <v>46</v>
      </c>
      <c r="D1333" t="s">
        <v>8221</v>
      </c>
      <c r="E1333">
        <v>0</v>
      </c>
    </row>
    <row r="1334" spans="1:5" x14ac:dyDescent="0.3">
      <c r="A1334" t="s">
        <v>8219</v>
      </c>
      <c r="B1334">
        <v>46</v>
      </c>
      <c r="D1334" t="s">
        <v>8221</v>
      </c>
      <c r="E1334">
        <v>0</v>
      </c>
    </row>
    <row r="1335" spans="1:5" x14ac:dyDescent="0.3">
      <c r="A1335" t="s">
        <v>8219</v>
      </c>
      <c r="B1335">
        <v>46</v>
      </c>
      <c r="D1335" t="s">
        <v>8221</v>
      </c>
      <c r="E1335">
        <v>0</v>
      </c>
    </row>
    <row r="1336" spans="1:5" x14ac:dyDescent="0.3">
      <c r="A1336" t="s">
        <v>8219</v>
      </c>
      <c r="B1336">
        <v>45</v>
      </c>
      <c r="D1336" t="s">
        <v>8221</v>
      </c>
      <c r="E1336">
        <v>0</v>
      </c>
    </row>
    <row r="1337" spans="1:5" x14ac:dyDescent="0.3">
      <c r="A1337" t="s">
        <v>8219</v>
      </c>
      <c r="B1337">
        <v>45</v>
      </c>
      <c r="D1337" t="s">
        <v>8221</v>
      </c>
      <c r="E1337">
        <v>0</v>
      </c>
    </row>
    <row r="1338" spans="1:5" x14ac:dyDescent="0.3">
      <c r="A1338" t="s">
        <v>8219</v>
      </c>
      <c r="B1338">
        <v>45</v>
      </c>
      <c r="D1338" t="s">
        <v>8221</v>
      </c>
      <c r="E1338">
        <v>0</v>
      </c>
    </row>
    <row r="1339" spans="1:5" x14ac:dyDescent="0.3">
      <c r="A1339" t="s">
        <v>8219</v>
      </c>
      <c r="B1339">
        <v>45</v>
      </c>
      <c r="D1339" t="s">
        <v>8221</v>
      </c>
      <c r="E1339">
        <v>0</v>
      </c>
    </row>
    <row r="1340" spans="1:5" x14ac:dyDescent="0.3">
      <c r="A1340" t="s">
        <v>8219</v>
      </c>
      <c r="B1340">
        <v>45</v>
      </c>
      <c r="D1340" t="s">
        <v>8221</v>
      </c>
      <c r="E1340">
        <v>0</v>
      </c>
    </row>
    <row r="1341" spans="1:5" x14ac:dyDescent="0.3">
      <c r="A1341" t="s">
        <v>8219</v>
      </c>
      <c r="B1341">
        <v>45</v>
      </c>
      <c r="D1341" t="s">
        <v>8221</v>
      </c>
      <c r="E1341">
        <v>0</v>
      </c>
    </row>
    <row r="1342" spans="1:5" x14ac:dyDescent="0.3">
      <c r="A1342" t="s">
        <v>8219</v>
      </c>
      <c r="B1342">
        <v>45</v>
      </c>
      <c r="D1342" t="s">
        <v>8221</v>
      </c>
      <c r="E1342">
        <v>0</v>
      </c>
    </row>
    <row r="1343" spans="1:5" x14ac:dyDescent="0.3">
      <c r="A1343" t="s">
        <v>8219</v>
      </c>
      <c r="B1343">
        <v>45</v>
      </c>
      <c r="D1343" t="s">
        <v>8221</v>
      </c>
      <c r="E1343">
        <v>0</v>
      </c>
    </row>
    <row r="1344" spans="1:5" x14ac:dyDescent="0.3">
      <c r="A1344" t="s">
        <v>8219</v>
      </c>
      <c r="B1344">
        <v>45</v>
      </c>
      <c r="D1344" t="s">
        <v>8221</v>
      </c>
      <c r="E1344">
        <v>0</v>
      </c>
    </row>
    <row r="1345" spans="1:5" x14ac:dyDescent="0.3">
      <c r="A1345" t="s">
        <v>8219</v>
      </c>
      <c r="B1345">
        <v>45</v>
      </c>
      <c r="D1345" t="s">
        <v>8221</v>
      </c>
      <c r="E1345">
        <v>0</v>
      </c>
    </row>
    <row r="1346" spans="1:5" x14ac:dyDescent="0.3">
      <c r="A1346" t="s">
        <v>8219</v>
      </c>
      <c r="B1346">
        <v>45</v>
      </c>
      <c r="D1346" t="s">
        <v>8221</v>
      </c>
      <c r="E1346">
        <v>0</v>
      </c>
    </row>
    <row r="1347" spans="1:5" x14ac:dyDescent="0.3">
      <c r="A1347" t="s">
        <v>8219</v>
      </c>
      <c r="B1347">
        <v>45</v>
      </c>
      <c r="D1347" t="s">
        <v>8221</v>
      </c>
      <c r="E1347">
        <v>0</v>
      </c>
    </row>
    <row r="1348" spans="1:5" x14ac:dyDescent="0.3">
      <c r="A1348" t="s">
        <v>8219</v>
      </c>
      <c r="B1348">
        <v>45</v>
      </c>
      <c r="D1348" t="s">
        <v>8221</v>
      </c>
      <c r="E1348">
        <v>0</v>
      </c>
    </row>
    <row r="1349" spans="1:5" x14ac:dyDescent="0.3">
      <c r="A1349" t="s">
        <v>8219</v>
      </c>
      <c r="B1349">
        <v>45</v>
      </c>
      <c r="D1349" t="s">
        <v>8221</v>
      </c>
      <c r="E1349">
        <v>0</v>
      </c>
    </row>
    <row r="1350" spans="1:5" x14ac:dyDescent="0.3">
      <c r="A1350" t="s">
        <v>8219</v>
      </c>
      <c r="B1350">
        <v>45</v>
      </c>
      <c r="D1350" t="s">
        <v>8221</v>
      </c>
      <c r="E1350">
        <v>0</v>
      </c>
    </row>
    <row r="1351" spans="1:5" x14ac:dyDescent="0.3">
      <c r="A1351" t="s">
        <v>8219</v>
      </c>
      <c r="B1351">
        <v>44</v>
      </c>
      <c r="D1351" t="s">
        <v>8221</v>
      </c>
      <c r="E1351">
        <v>0</v>
      </c>
    </row>
    <row r="1352" spans="1:5" x14ac:dyDescent="0.3">
      <c r="A1352" t="s">
        <v>8219</v>
      </c>
      <c r="B1352">
        <v>44</v>
      </c>
      <c r="D1352" t="s">
        <v>8221</v>
      </c>
      <c r="E1352">
        <v>0</v>
      </c>
    </row>
    <row r="1353" spans="1:5" x14ac:dyDescent="0.3">
      <c r="A1353" t="s">
        <v>8219</v>
      </c>
      <c r="B1353">
        <v>44</v>
      </c>
      <c r="D1353" t="s">
        <v>8221</v>
      </c>
      <c r="E1353">
        <v>0</v>
      </c>
    </row>
    <row r="1354" spans="1:5" x14ac:dyDescent="0.3">
      <c r="A1354" t="s">
        <v>8219</v>
      </c>
      <c r="B1354">
        <v>44</v>
      </c>
      <c r="D1354" t="s">
        <v>8221</v>
      </c>
      <c r="E1354">
        <v>0</v>
      </c>
    </row>
    <row r="1355" spans="1:5" x14ac:dyDescent="0.3">
      <c r="A1355" t="s">
        <v>8219</v>
      </c>
      <c r="B1355">
        <v>44</v>
      </c>
      <c r="D1355" t="s">
        <v>8221</v>
      </c>
      <c r="E1355">
        <v>0</v>
      </c>
    </row>
    <row r="1356" spans="1:5" x14ac:dyDescent="0.3">
      <c r="A1356" t="s">
        <v>8219</v>
      </c>
      <c r="B1356">
        <v>44</v>
      </c>
      <c r="D1356" t="s">
        <v>8221</v>
      </c>
      <c r="E1356">
        <v>0</v>
      </c>
    </row>
    <row r="1357" spans="1:5" x14ac:dyDescent="0.3">
      <c r="A1357" t="s">
        <v>8219</v>
      </c>
      <c r="B1357">
        <v>44</v>
      </c>
      <c r="D1357" t="s">
        <v>8221</v>
      </c>
      <c r="E1357">
        <v>0</v>
      </c>
    </row>
    <row r="1358" spans="1:5" x14ac:dyDescent="0.3">
      <c r="A1358" t="s">
        <v>8219</v>
      </c>
      <c r="B1358">
        <v>44</v>
      </c>
      <c r="D1358" t="s">
        <v>8221</v>
      </c>
      <c r="E1358">
        <v>0</v>
      </c>
    </row>
    <row r="1359" spans="1:5" x14ac:dyDescent="0.3">
      <c r="A1359" t="s">
        <v>8219</v>
      </c>
      <c r="B1359">
        <v>44</v>
      </c>
      <c r="D1359" t="s">
        <v>8221</v>
      </c>
      <c r="E1359">
        <v>0</v>
      </c>
    </row>
    <row r="1360" spans="1:5" x14ac:dyDescent="0.3">
      <c r="A1360" t="s">
        <v>8219</v>
      </c>
      <c r="B1360">
        <v>44</v>
      </c>
      <c r="D1360" t="s">
        <v>8221</v>
      </c>
      <c r="E1360">
        <v>0</v>
      </c>
    </row>
    <row r="1361" spans="1:5" x14ac:dyDescent="0.3">
      <c r="A1361" t="s">
        <v>8219</v>
      </c>
      <c r="B1361">
        <v>44</v>
      </c>
      <c r="D1361" t="s">
        <v>8221</v>
      </c>
      <c r="E1361">
        <v>0</v>
      </c>
    </row>
    <row r="1362" spans="1:5" x14ac:dyDescent="0.3">
      <c r="A1362" t="s">
        <v>8219</v>
      </c>
      <c r="B1362">
        <v>44</v>
      </c>
      <c r="D1362" t="s">
        <v>8221</v>
      </c>
      <c r="E1362">
        <v>0</v>
      </c>
    </row>
    <row r="1363" spans="1:5" x14ac:dyDescent="0.3">
      <c r="A1363" t="s">
        <v>8219</v>
      </c>
      <c r="B1363">
        <v>44</v>
      </c>
      <c r="D1363" t="s">
        <v>8221</v>
      </c>
      <c r="E1363">
        <v>0</v>
      </c>
    </row>
    <row r="1364" spans="1:5" x14ac:dyDescent="0.3">
      <c r="A1364" t="s">
        <v>8219</v>
      </c>
      <c r="B1364">
        <v>44</v>
      </c>
      <c r="D1364" t="s">
        <v>8221</v>
      </c>
      <c r="E1364">
        <v>0</v>
      </c>
    </row>
    <row r="1365" spans="1:5" x14ac:dyDescent="0.3">
      <c r="A1365" t="s">
        <v>8219</v>
      </c>
      <c r="B1365">
        <v>44</v>
      </c>
      <c r="D1365" t="s">
        <v>8221</v>
      </c>
      <c r="E1365">
        <v>0</v>
      </c>
    </row>
    <row r="1366" spans="1:5" x14ac:dyDescent="0.3">
      <c r="A1366" t="s">
        <v>8219</v>
      </c>
      <c r="B1366">
        <v>43</v>
      </c>
      <c r="D1366" t="s">
        <v>8221</v>
      </c>
      <c r="E1366">
        <v>0</v>
      </c>
    </row>
    <row r="1367" spans="1:5" x14ac:dyDescent="0.3">
      <c r="A1367" t="s">
        <v>8219</v>
      </c>
      <c r="B1367">
        <v>43</v>
      </c>
      <c r="D1367" t="s">
        <v>8221</v>
      </c>
      <c r="E1367">
        <v>0</v>
      </c>
    </row>
    <row r="1368" spans="1:5" x14ac:dyDescent="0.3">
      <c r="A1368" t="s">
        <v>8219</v>
      </c>
      <c r="B1368">
        <v>43</v>
      </c>
      <c r="D1368" t="s">
        <v>8221</v>
      </c>
      <c r="E1368">
        <v>0</v>
      </c>
    </row>
    <row r="1369" spans="1:5" x14ac:dyDescent="0.3">
      <c r="A1369" t="s">
        <v>8219</v>
      </c>
      <c r="B1369">
        <v>43</v>
      </c>
      <c r="D1369" t="s">
        <v>8221</v>
      </c>
      <c r="E1369">
        <v>0</v>
      </c>
    </row>
    <row r="1370" spans="1:5" x14ac:dyDescent="0.3">
      <c r="A1370" t="s">
        <v>8219</v>
      </c>
      <c r="B1370">
        <v>43</v>
      </c>
      <c r="D1370" t="s">
        <v>8221</v>
      </c>
      <c r="E1370">
        <v>0</v>
      </c>
    </row>
    <row r="1371" spans="1:5" x14ac:dyDescent="0.3">
      <c r="A1371" t="s">
        <v>8219</v>
      </c>
      <c r="B1371">
        <v>43</v>
      </c>
      <c r="D1371" t="s">
        <v>8221</v>
      </c>
      <c r="E1371">
        <v>0</v>
      </c>
    </row>
    <row r="1372" spans="1:5" x14ac:dyDescent="0.3">
      <c r="A1372" t="s">
        <v>8219</v>
      </c>
      <c r="B1372">
        <v>43</v>
      </c>
      <c r="D1372" t="s">
        <v>8221</v>
      </c>
      <c r="E1372">
        <v>0</v>
      </c>
    </row>
    <row r="1373" spans="1:5" x14ac:dyDescent="0.3">
      <c r="A1373" t="s">
        <v>8219</v>
      </c>
      <c r="B1373">
        <v>43</v>
      </c>
      <c r="D1373" t="s">
        <v>8221</v>
      </c>
      <c r="E1373">
        <v>0</v>
      </c>
    </row>
    <row r="1374" spans="1:5" x14ac:dyDescent="0.3">
      <c r="A1374" t="s">
        <v>8219</v>
      </c>
      <c r="B1374">
        <v>43</v>
      </c>
      <c r="D1374" t="s">
        <v>8221</v>
      </c>
      <c r="E1374">
        <v>0</v>
      </c>
    </row>
    <row r="1375" spans="1:5" x14ac:dyDescent="0.3">
      <c r="A1375" t="s">
        <v>8219</v>
      </c>
      <c r="B1375">
        <v>43</v>
      </c>
      <c r="D1375" t="s">
        <v>8221</v>
      </c>
      <c r="E1375">
        <v>0</v>
      </c>
    </row>
    <row r="1376" spans="1:5" x14ac:dyDescent="0.3">
      <c r="A1376" t="s">
        <v>8219</v>
      </c>
      <c r="B1376">
        <v>43</v>
      </c>
      <c r="D1376" t="s">
        <v>8221</v>
      </c>
      <c r="E1376">
        <v>0</v>
      </c>
    </row>
    <row r="1377" spans="1:5" x14ac:dyDescent="0.3">
      <c r="A1377" t="s">
        <v>8219</v>
      </c>
      <c r="B1377">
        <v>43</v>
      </c>
      <c r="D1377" t="s">
        <v>8221</v>
      </c>
      <c r="E1377">
        <v>0</v>
      </c>
    </row>
    <row r="1378" spans="1:5" x14ac:dyDescent="0.3">
      <c r="A1378" t="s">
        <v>8219</v>
      </c>
      <c r="B1378">
        <v>43</v>
      </c>
      <c r="D1378" t="s">
        <v>8221</v>
      </c>
      <c r="E1378">
        <v>0</v>
      </c>
    </row>
    <row r="1379" spans="1:5" x14ac:dyDescent="0.3">
      <c r="A1379" t="s">
        <v>8219</v>
      </c>
      <c r="B1379">
        <v>42</v>
      </c>
      <c r="D1379" t="s">
        <v>8221</v>
      </c>
      <c r="E1379">
        <v>0</v>
      </c>
    </row>
    <row r="1380" spans="1:5" x14ac:dyDescent="0.3">
      <c r="A1380" t="s">
        <v>8219</v>
      </c>
      <c r="B1380">
        <v>42</v>
      </c>
      <c r="D1380" t="s">
        <v>8221</v>
      </c>
      <c r="E1380">
        <v>0</v>
      </c>
    </row>
    <row r="1381" spans="1:5" x14ac:dyDescent="0.3">
      <c r="A1381" t="s">
        <v>8219</v>
      </c>
      <c r="B1381">
        <v>42</v>
      </c>
      <c r="D1381" t="s">
        <v>8221</v>
      </c>
      <c r="E1381">
        <v>0</v>
      </c>
    </row>
    <row r="1382" spans="1:5" x14ac:dyDescent="0.3">
      <c r="A1382" t="s">
        <v>8219</v>
      </c>
      <c r="B1382">
        <v>42</v>
      </c>
      <c r="D1382" t="s">
        <v>8221</v>
      </c>
      <c r="E1382">
        <v>0</v>
      </c>
    </row>
    <row r="1383" spans="1:5" x14ac:dyDescent="0.3">
      <c r="A1383" t="s">
        <v>8219</v>
      </c>
      <c r="B1383">
        <v>42</v>
      </c>
      <c r="D1383" t="s">
        <v>8221</v>
      </c>
      <c r="E1383">
        <v>0</v>
      </c>
    </row>
    <row r="1384" spans="1:5" x14ac:dyDescent="0.3">
      <c r="A1384" t="s">
        <v>8219</v>
      </c>
      <c r="B1384">
        <v>42</v>
      </c>
      <c r="D1384" t="s">
        <v>8221</v>
      </c>
      <c r="E1384">
        <v>0</v>
      </c>
    </row>
    <row r="1385" spans="1:5" x14ac:dyDescent="0.3">
      <c r="A1385" t="s">
        <v>8219</v>
      </c>
      <c r="B1385">
        <v>42</v>
      </c>
      <c r="D1385" t="s">
        <v>8221</v>
      </c>
      <c r="E1385">
        <v>0</v>
      </c>
    </row>
    <row r="1386" spans="1:5" x14ac:dyDescent="0.3">
      <c r="A1386" t="s">
        <v>8219</v>
      </c>
      <c r="B1386">
        <v>42</v>
      </c>
      <c r="D1386" t="s">
        <v>8221</v>
      </c>
      <c r="E1386">
        <v>0</v>
      </c>
    </row>
    <row r="1387" spans="1:5" x14ac:dyDescent="0.3">
      <c r="A1387" t="s">
        <v>8219</v>
      </c>
      <c r="B1387">
        <v>42</v>
      </c>
      <c r="D1387" t="s">
        <v>8221</v>
      </c>
      <c r="E1387">
        <v>0</v>
      </c>
    </row>
    <row r="1388" spans="1:5" x14ac:dyDescent="0.3">
      <c r="A1388" t="s">
        <v>8219</v>
      </c>
      <c r="B1388">
        <v>42</v>
      </c>
      <c r="D1388" t="s">
        <v>8221</v>
      </c>
      <c r="E1388">
        <v>0</v>
      </c>
    </row>
    <row r="1389" spans="1:5" x14ac:dyDescent="0.3">
      <c r="A1389" t="s">
        <v>8219</v>
      </c>
      <c r="B1389">
        <v>42</v>
      </c>
      <c r="D1389" t="s">
        <v>8221</v>
      </c>
      <c r="E1389">
        <v>0</v>
      </c>
    </row>
    <row r="1390" spans="1:5" x14ac:dyDescent="0.3">
      <c r="A1390" t="s">
        <v>8219</v>
      </c>
      <c r="B1390">
        <v>42</v>
      </c>
      <c r="D1390" t="s">
        <v>8221</v>
      </c>
      <c r="E1390">
        <v>0</v>
      </c>
    </row>
    <row r="1391" spans="1:5" x14ac:dyDescent="0.3">
      <c r="A1391" t="s">
        <v>8219</v>
      </c>
      <c r="B1391">
        <v>42</v>
      </c>
      <c r="D1391" t="s">
        <v>8221</v>
      </c>
      <c r="E1391">
        <v>0</v>
      </c>
    </row>
    <row r="1392" spans="1:5" x14ac:dyDescent="0.3">
      <c r="A1392" t="s">
        <v>8219</v>
      </c>
      <c r="B1392">
        <v>42</v>
      </c>
      <c r="D1392" t="s">
        <v>8221</v>
      </c>
      <c r="E1392">
        <v>0</v>
      </c>
    </row>
    <row r="1393" spans="1:5" x14ac:dyDescent="0.3">
      <c r="A1393" t="s">
        <v>8219</v>
      </c>
      <c r="B1393">
        <v>41</v>
      </c>
      <c r="D1393" t="s">
        <v>8221</v>
      </c>
      <c r="E1393">
        <v>0</v>
      </c>
    </row>
    <row r="1394" spans="1:5" x14ac:dyDescent="0.3">
      <c r="A1394" t="s">
        <v>8219</v>
      </c>
      <c r="B1394">
        <v>41</v>
      </c>
      <c r="D1394" t="s">
        <v>8221</v>
      </c>
      <c r="E1394">
        <v>0</v>
      </c>
    </row>
    <row r="1395" spans="1:5" x14ac:dyDescent="0.3">
      <c r="A1395" t="s">
        <v>8219</v>
      </c>
      <c r="B1395">
        <v>41</v>
      </c>
      <c r="D1395" t="s">
        <v>8221</v>
      </c>
      <c r="E1395">
        <v>0</v>
      </c>
    </row>
    <row r="1396" spans="1:5" x14ac:dyDescent="0.3">
      <c r="A1396" t="s">
        <v>8219</v>
      </c>
      <c r="B1396">
        <v>41</v>
      </c>
      <c r="D1396" t="s">
        <v>8221</v>
      </c>
      <c r="E1396">
        <v>0</v>
      </c>
    </row>
    <row r="1397" spans="1:5" x14ac:dyDescent="0.3">
      <c r="A1397" t="s">
        <v>8219</v>
      </c>
      <c r="B1397">
        <v>41</v>
      </c>
      <c r="D1397" t="s">
        <v>8221</v>
      </c>
      <c r="E1397">
        <v>0</v>
      </c>
    </row>
    <row r="1398" spans="1:5" x14ac:dyDescent="0.3">
      <c r="A1398" t="s">
        <v>8219</v>
      </c>
      <c r="B1398">
        <v>41</v>
      </c>
      <c r="D1398" t="s">
        <v>8221</v>
      </c>
      <c r="E1398">
        <v>0</v>
      </c>
    </row>
    <row r="1399" spans="1:5" x14ac:dyDescent="0.3">
      <c r="A1399" t="s">
        <v>8219</v>
      </c>
      <c r="B1399">
        <v>41</v>
      </c>
      <c r="D1399" t="s">
        <v>8221</v>
      </c>
      <c r="E1399">
        <v>0</v>
      </c>
    </row>
    <row r="1400" spans="1:5" x14ac:dyDescent="0.3">
      <c r="A1400" t="s">
        <v>8219</v>
      </c>
      <c r="B1400">
        <v>41</v>
      </c>
      <c r="D1400" t="s">
        <v>8221</v>
      </c>
      <c r="E1400">
        <v>0</v>
      </c>
    </row>
    <row r="1401" spans="1:5" x14ac:dyDescent="0.3">
      <c r="A1401" t="s">
        <v>8219</v>
      </c>
      <c r="B1401">
        <v>41</v>
      </c>
      <c r="D1401" t="s">
        <v>8221</v>
      </c>
      <c r="E1401">
        <v>0</v>
      </c>
    </row>
    <row r="1402" spans="1:5" x14ac:dyDescent="0.3">
      <c r="A1402" t="s">
        <v>8219</v>
      </c>
      <c r="B1402">
        <v>41</v>
      </c>
      <c r="D1402" t="s">
        <v>8221</v>
      </c>
      <c r="E1402">
        <v>0</v>
      </c>
    </row>
    <row r="1403" spans="1:5" x14ac:dyDescent="0.3">
      <c r="A1403" t="s">
        <v>8219</v>
      </c>
      <c r="B1403">
        <v>41</v>
      </c>
      <c r="D1403" t="s">
        <v>8221</v>
      </c>
      <c r="E1403">
        <v>0</v>
      </c>
    </row>
    <row r="1404" spans="1:5" x14ac:dyDescent="0.3">
      <c r="A1404" t="s">
        <v>8219</v>
      </c>
      <c r="B1404">
        <v>41</v>
      </c>
      <c r="D1404" t="s">
        <v>8221</v>
      </c>
      <c r="E1404">
        <v>0</v>
      </c>
    </row>
    <row r="1405" spans="1:5" x14ac:dyDescent="0.3">
      <c r="A1405" t="s">
        <v>8219</v>
      </c>
      <c r="B1405">
        <v>41</v>
      </c>
      <c r="D1405" t="s">
        <v>8221</v>
      </c>
      <c r="E1405">
        <v>0</v>
      </c>
    </row>
    <row r="1406" spans="1:5" x14ac:dyDescent="0.3">
      <c r="A1406" t="s">
        <v>8219</v>
      </c>
      <c r="B1406">
        <v>41</v>
      </c>
      <c r="D1406" t="s">
        <v>8221</v>
      </c>
      <c r="E1406">
        <v>0</v>
      </c>
    </row>
    <row r="1407" spans="1:5" x14ac:dyDescent="0.3">
      <c r="A1407" t="s">
        <v>8219</v>
      </c>
      <c r="B1407">
        <v>41</v>
      </c>
      <c r="D1407" t="s">
        <v>8221</v>
      </c>
      <c r="E1407">
        <v>0</v>
      </c>
    </row>
    <row r="1408" spans="1:5" x14ac:dyDescent="0.3">
      <c r="A1408" t="s">
        <v>8219</v>
      </c>
      <c r="B1408">
        <v>41</v>
      </c>
      <c r="D1408" t="s">
        <v>8221</v>
      </c>
      <c r="E1408">
        <v>0</v>
      </c>
    </row>
    <row r="1409" spans="1:5" x14ac:dyDescent="0.3">
      <c r="A1409" t="s">
        <v>8219</v>
      </c>
      <c r="B1409">
        <v>41</v>
      </c>
      <c r="D1409" t="s">
        <v>8221</v>
      </c>
      <c r="E1409">
        <v>0</v>
      </c>
    </row>
    <row r="1410" spans="1:5" x14ac:dyDescent="0.3">
      <c r="A1410" t="s">
        <v>8219</v>
      </c>
      <c r="B1410">
        <v>41</v>
      </c>
      <c r="D1410" t="s">
        <v>8221</v>
      </c>
      <c r="E1410">
        <v>0</v>
      </c>
    </row>
    <row r="1411" spans="1:5" x14ac:dyDescent="0.3">
      <c r="A1411" t="s">
        <v>8219</v>
      </c>
      <c r="B1411">
        <v>41</v>
      </c>
      <c r="D1411" t="s">
        <v>8221</v>
      </c>
      <c r="E1411">
        <v>0</v>
      </c>
    </row>
    <row r="1412" spans="1:5" x14ac:dyDescent="0.3">
      <c r="A1412" t="s">
        <v>8219</v>
      </c>
      <c r="B1412">
        <v>40</v>
      </c>
      <c r="D1412" t="s">
        <v>8221</v>
      </c>
      <c r="E1412">
        <v>0</v>
      </c>
    </row>
    <row r="1413" spans="1:5" x14ac:dyDescent="0.3">
      <c r="A1413" t="s">
        <v>8219</v>
      </c>
      <c r="B1413">
        <v>40</v>
      </c>
      <c r="D1413" t="s">
        <v>8221</v>
      </c>
      <c r="E1413">
        <v>0</v>
      </c>
    </row>
    <row r="1414" spans="1:5" x14ac:dyDescent="0.3">
      <c r="A1414" t="s">
        <v>8219</v>
      </c>
      <c r="B1414">
        <v>40</v>
      </c>
      <c r="D1414" t="s">
        <v>8221</v>
      </c>
      <c r="E1414">
        <v>0</v>
      </c>
    </row>
    <row r="1415" spans="1:5" x14ac:dyDescent="0.3">
      <c r="A1415" t="s">
        <v>8219</v>
      </c>
      <c r="B1415">
        <v>40</v>
      </c>
      <c r="D1415" t="s">
        <v>8221</v>
      </c>
      <c r="E1415">
        <v>0</v>
      </c>
    </row>
    <row r="1416" spans="1:5" x14ac:dyDescent="0.3">
      <c r="A1416" t="s">
        <v>8219</v>
      </c>
      <c r="B1416">
        <v>40</v>
      </c>
      <c r="D1416" t="s">
        <v>8221</v>
      </c>
      <c r="E1416">
        <v>0</v>
      </c>
    </row>
    <row r="1417" spans="1:5" x14ac:dyDescent="0.3">
      <c r="A1417" t="s">
        <v>8219</v>
      </c>
      <c r="B1417">
        <v>40</v>
      </c>
      <c r="D1417" t="s">
        <v>8221</v>
      </c>
      <c r="E1417">
        <v>0</v>
      </c>
    </row>
    <row r="1418" spans="1:5" x14ac:dyDescent="0.3">
      <c r="A1418" t="s">
        <v>8219</v>
      </c>
      <c r="B1418">
        <v>40</v>
      </c>
      <c r="D1418" t="s">
        <v>8221</v>
      </c>
      <c r="E1418">
        <v>0</v>
      </c>
    </row>
    <row r="1419" spans="1:5" x14ac:dyDescent="0.3">
      <c r="A1419" t="s">
        <v>8219</v>
      </c>
      <c r="B1419">
        <v>40</v>
      </c>
      <c r="D1419" t="s">
        <v>8221</v>
      </c>
      <c r="E1419">
        <v>0</v>
      </c>
    </row>
    <row r="1420" spans="1:5" x14ac:dyDescent="0.3">
      <c r="A1420" t="s">
        <v>8219</v>
      </c>
      <c r="B1420">
        <v>40</v>
      </c>
      <c r="D1420" t="s">
        <v>8221</v>
      </c>
      <c r="E1420">
        <v>0</v>
      </c>
    </row>
    <row r="1421" spans="1:5" x14ac:dyDescent="0.3">
      <c r="A1421" t="s">
        <v>8219</v>
      </c>
      <c r="B1421">
        <v>40</v>
      </c>
      <c r="D1421" t="s">
        <v>8221</v>
      </c>
      <c r="E1421">
        <v>0</v>
      </c>
    </row>
    <row r="1422" spans="1:5" x14ac:dyDescent="0.3">
      <c r="A1422" t="s">
        <v>8219</v>
      </c>
      <c r="B1422">
        <v>40</v>
      </c>
      <c r="D1422" t="s">
        <v>8221</v>
      </c>
      <c r="E1422">
        <v>0</v>
      </c>
    </row>
    <row r="1423" spans="1:5" x14ac:dyDescent="0.3">
      <c r="A1423" t="s">
        <v>8219</v>
      </c>
      <c r="B1423">
        <v>39</v>
      </c>
      <c r="D1423" t="s">
        <v>8221</v>
      </c>
      <c r="E1423">
        <v>0</v>
      </c>
    </row>
    <row r="1424" spans="1:5" x14ac:dyDescent="0.3">
      <c r="A1424" t="s">
        <v>8219</v>
      </c>
      <c r="B1424">
        <v>39</v>
      </c>
      <c r="D1424" t="s">
        <v>8221</v>
      </c>
      <c r="E1424">
        <v>0</v>
      </c>
    </row>
    <row r="1425" spans="1:5" x14ac:dyDescent="0.3">
      <c r="A1425" t="s">
        <v>8219</v>
      </c>
      <c r="B1425">
        <v>39</v>
      </c>
      <c r="D1425" t="s">
        <v>8221</v>
      </c>
      <c r="E1425">
        <v>0</v>
      </c>
    </row>
    <row r="1426" spans="1:5" x14ac:dyDescent="0.3">
      <c r="A1426" t="s">
        <v>8219</v>
      </c>
      <c r="B1426">
        <v>39</v>
      </c>
      <c r="D1426" t="s">
        <v>8221</v>
      </c>
      <c r="E1426">
        <v>0</v>
      </c>
    </row>
    <row r="1427" spans="1:5" x14ac:dyDescent="0.3">
      <c r="A1427" t="s">
        <v>8219</v>
      </c>
      <c r="B1427">
        <v>39</v>
      </c>
      <c r="D1427" t="s">
        <v>8221</v>
      </c>
      <c r="E1427">
        <v>0</v>
      </c>
    </row>
    <row r="1428" spans="1:5" x14ac:dyDescent="0.3">
      <c r="A1428" t="s">
        <v>8219</v>
      </c>
      <c r="B1428">
        <v>39</v>
      </c>
      <c r="D1428" t="s">
        <v>8221</v>
      </c>
      <c r="E1428">
        <v>0</v>
      </c>
    </row>
    <row r="1429" spans="1:5" x14ac:dyDescent="0.3">
      <c r="A1429" t="s">
        <v>8219</v>
      </c>
      <c r="B1429">
        <v>39</v>
      </c>
      <c r="D1429" t="s">
        <v>8221</v>
      </c>
      <c r="E1429">
        <v>0</v>
      </c>
    </row>
    <row r="1430" spans="1:5" x14ac:dyDescent="0.3">
      <c r="A1430" t="s">
        <v>8219</v>
      </c>
      <c r="B1430">
        <v>39</v>
      </c>
      <c r="D1430" t="s">
        <v>8221</v>
      </c>
      <c r="E1430">
        <v>0</v>
      </c>
    </row>
    <row r="1431" spans="1:5" x14ac:dyDescent="0.3">
      <c r="A1431" t="s">
        <v>8219</v>
      </c>
      <c r="B1431">
        <v>39</v>
      </c>
      <c r="D1431" t="s">
        <v>8221</v>
      </c>
      <c r="E1431">
        <v>0</v>
      </c>
    </row>
    <row r="1432" spans="1:5" x14ac:dyDescent="0.3">
      <c r="A1432" t="s">
        <v>8219</v>
      </c>
      <c r="B1432">
        <v>39</v>
      </c>
      <c r="D1432" t="s">
        <v>8221</v>
      </c>
      <c r="E1432">
        <v>0</v>
      </c>
    </row>
    <row r="1433" spans="1:5" x14ac:dyDescent="0.3">
      <c r="A1433" t="s">
        <v>8219</v>
      </c>
      <c r="B1433">
        <v>39</v>
      </c>
      <c r="D1433" t="s">
        <v>8221</v>
      </c>
      <c r="E1433">
        <v>0</v>
      </c>
    </row>
    <row r="1434" spans="1:5" x14ac:dyDescent="0.3">
      <c r="A1434" t="s">
        <v>8219</v>
      </c>
      <c r="B1434">
        <v>39</v>
      </c>
      <c r="D1434" t="s">
        <v>8221</v>
      </c>
      <c r="E1434">
        <v>0</v>
      </c>
    </row>
    <row r="1435" spans="1:5" x14ac:dyDescent="0.3">
      <c r="A1435" t="s">
        <v>8219</v>
      </c>
      <c r="B1435">
        <v>39</v>
      </c>
      <c r="D1435" t="s">
        <v>8221</v>
      </c>
      <c r="E1435">
        <v>0</v>
      </c>
    </row>
    <row r="1436" spans="1:5" x14ac:dyDescent="0.3">
      <c r="A1436" t="s">
        <v>8219</v>
      </c>
      <c r="B1436">
        <v>39</v>
      </c>
      <c r="D1436" t="s">
        <v>8221</v>
      </c>
      <c r="E1436">
        <v>0</v>
      </c>
    </row>
    <row r="1437" spans="1:5" x14ac:dyDescent="0.3">
      <c r="A1437" t="s">
        <v>8219</v>
      </c>
      <c r="B1437">
        <v>39</v>
      </c>
      <c r="D1437" t="s">
        <v>8221</v>
      </c>
      <c r="E1437">
        <v>0</v>
      </c>
    </row>
    <row r="1438" spans="1:5" x14ac:dyDescent="0.3">
      <c r="A1438" t="s">
        <v>8219</v>
      </c>
      <c r="B1438">
        <v>39</v>
      </c>
      <c r="D1438" t="s">
        <v>8221</v>
      </c>
      <c r="E1438">
        <v>0</v>
      </c>
    </row>
    <row r="1439" spans="1:5" x14ac:dyDescent="0.3">
      <c r="A1439" t="s">
        <v>8219</v>
      </c>
      <c r="B1439">
        <v>39</v>
      </c>
      <c r="D1439" t="s">
        <v>8221</v>
      </c>
      <c r="E1439">
        <v>0</v>
      </c>
    </row>
    <row r="1440" spans="1:5" x14ac:dyDescent="0.3">
      <c r="A1440" t="s">
        <v>8219</v>
      </c>
      <c r="B1440">
        <v>38</v>
      </c>
      <c r="D1440" t="s">
        <v>8221</v>
      </c>
      <c r="E1440">
        <v>0</v>
      </c>
    </row>
    <row r="1441" spans="1:5" x14ac:dyDescent="0.3">
      <c r="A1441" t="s">
        <v>8219</v>
      </c>
      <c r="B1441">
        <v>38</v>
      </c>
      <c r="D1441" t="s">
        <v>8221</v>
      </c>
      <c r="E1441">
        <v>0</v>
      </c>
    </row>
    <row r="1442" spans="1:5" x14ac:dyDescent="0.3">
      <c r="A1442" t="s">
        <v>8219</v>
      </c>
      <c r="B1442">
        <v>38</v>
      </c>
      <c r="D1442" t="s">
        <v>8221</v>
      </c>
      <c r="E1442">
        <v>0</v>
      </c>
    </row>
    <row r="1443" spans="1:5" x14ac:dyDescent="0.3">
      <c r="A1443" t="s">
        <v>8219</v>
      </c>
      <c r="B1443">
        <v>38</v>
      </c>
      <c r="D1443" t="s">
        <v>8221</v>
      </c>
      <c r="E1443">
        <v>0</v>
      </c>
    </row>
    <row r="1444" spans="1:5" x14ac:dyDescent="0.3">
      <c r="A1444" t="s">
        <v>8219</v>
      </c>
      <c r="B1444">
        <v>38</v>
      </c>
      <c r="D1444" t="s">
        <v>8221</v>
      </c>
      <c r="E1444">
        <v>0</v>
      </c>
    </row>
    <row r="1445" spans="1:5" x14ac:dyDescent="0.3">
      <c r="A1445" t="s">
        <v>8219</v>
      </c>
      <c r="B1445">
        <v>38</v>
      </c>
      <c r="D1445" t="s">
        <v>8221</v>
      </c>
      <c r="E1445">
        <v>0</v>
      </c>
    </row>
    <row r="1446" spans="1:5" x14ac:dyDescent="0.3">
      <c r="A1446" t="s">
        <v>8219</v>
      </c>
      <c r="B1446">
        <v>38</v>
      </c>
      <c r="D1446" t="s">
        <v>8221</v>
      </c>
      <c r="E1446">
        <v>0</v>
      </c>
    </row>
    <row r="1447" spans="1:5" x14ac:dyDescent="0.3">
      <c r="A1447" t="s">
        <v>8219</v>
      </c>
      <c r="B1447">
        <v>38</v>
      </c>
      <c r="D1447" t="s">
        <v>8221</v>
      </c>
      <c r="E1447">
        <v>0</v>
      </c>
    </row>
    <row r="1448" spans="1:5" x14ac:dyDescent="0.3">
      <c r="A1448" t="s">
        <v>8219</v>
      </c>
      <c r="B1448">
        <v>38</v>
      </c>
      <c r="D1448" t="s">
        <v>8221</v>
      </c>
      <c r="E1448">
        <v>0</v>
      </c>
    </row>
    <row r="1449" spans="1:5" x14ac:dyDescent="0.3">
      <c r="A1449" t="s">
        <v>8219</v>
      </c>
      <c r="B1449">
        <v>38</v>
      </c>
      <c r="D1449" t="s">
        <v>8221</v>
      </c>
      <c r="E1449">
        <v>0</v>
      </c>
    </row>
    <row r="1450" spans="1:5" x14ac:dyDescent="0.3">
      <c r="A1450" t="s">
        <v>8219</v>
      </c>
      <c r="B1450">
        <v>38</v>
      </c>
      <c r="D1450" t="s">
        <v>8221</v>
      </c>
      <c r="E1450">
        <v>0</v>
      </c>
    </row>
    <row r="1451" spans="1:5" x14ac:dyDescent="0.3">
      <c r="A1451" t="s">
        <v>8219</v>
      </c>
      <c r="B1451">
        <v>38</v>
      </c>
      <c r="D1451" t="s">
        <v>8221</v>
      </c>
      <c r="E1451">
        <v>0</v>
      </c>
    </row>
    <row r="1452" spans="1:5" x14ac:dyDescent="0.3">
      <c r="A1452" t="s">
        <v>8219</v>
      </c>
      <c r="B1452">
        <v>38</v>
      </c>
      <c r="D1452" t="s">
        <v>8221</v>
      </c>
      <c r="E1452">
        <v>0</v>
      </c>
    </row>
    <row r="1453" spans="1:5" x14ac:dyDescent="0.3">
      <c r="A1453" t="s">
        <v>8219</v>
      </c>
      <c r="B1453">
        <v>38</v>
      </c>
      <c r="D1453" t="s">
        <v>8221</v>
      </c>
      <c r="E1453">
        <v>0</v>
      </c>
    </row>
    <row r="1454" spans="1:5" x14ac:dyDescent="0.3">
      <c r="A1454" t="s">
        <v>8219</v>
      </c>
      <c r="B1454">
        <v>38</v>
      </c>
      <c r="D1454" t="s">
        <v>8221</v>
      </c>
      <c r="E1454">
        <v>0</v>
      </c>
    </row>
    <row r="1455" spans="1:5" x14ac:dyDescent="0.3">
      <c r="A1455" t="s">
        <v>8219</v>
      </c>
      <c r="B1455">
        <v>38</v>
      </c>
      <c r="D1455" t="s">
        <v>8221</v>
      </c>
      <c r="E1455">
        <v>0</v>
      </c>
    </row>
    <row r="1456" spans="1:5" x14ac:dyDescent="0.3">
      <c r="A1456" t="s">
        <v>8219</v>
      </c>
      <c r="B1456">
        <v>38</v>
      </c>
      <c r="D1456" t="s">
        <v>8221</v>
      </c>
      <c r="E1456">
        <v>0</v>
      </c>
    </row>
    <row r="1457" spans="1:5" x14ac:dyDescent="0.3">
      <c r="A1457" t="s">
        <v>8219</v>
      </c>
      <c r="B1457">
        <v>38</v>
      </c>
      <c r="D1457" t="s">
        <v>8221</v>
      </c>
      <c r="E1457">
        <v>0</v>
      </c>
    </row>
    <row r="1458" spans="1:5" x14ac:dyDescent="0.3">
      <c r="A1458" t="s">
        <v>8219</v>
      </c>
      <c r="B1458">
        <v>38</v>
      </c>
      <c r="D1458" t="s">
        <v>8221</v>
      </c>
      <c r="E1458">
        <v>0</v>
      </c>
    </row>
    <row r="1459" spans="1:5" x14ac:dyDescent="0.3">
      <c r="A1459" t="s">
        <v>8219</v>
      </c>
      <c r="B1459">
        <v>38</v>
      </c>
      <c r="D1459" t="s">
        <v>8221</v>
      </c>
      <c r="E1459">
        <v>0</v>
      </c>
    </row>
    <row r="1460" spans="1:5" x14ac:dyDescent="0.3">
      <c r="A1460" t="s">
        <v>8219</v>
      </c>
      <c r="B1460">
        <v>38</v>
      </c>
      <c r="D1460" t="s">
        <v>8221</v>
      </c>
      <c r="E1460">
        <v>0</v>
      </c>
    </row>
    <row r="1461" spans="1:5" x14ac:dyDescent="0.3">
      <c r="A1461" t="s">
        <v>8219</v>
      </c>
      <c r="B1461">
        <v>38</v>
      </c>
      <c r="D1461" t="s">
        <v>8221</v>
      </c>
      <c r="E1461">
        <v>0</v>
      </c>
    </row>
    <row r="1462" spans="1:5" x14ac:dyDescent="0.3">
      <c r="A1462" t="s">
        <v>8219</v>
      </c>
      <c r="B1462">
        <v>38</v>
      </c>
      <c r="D1462" t="s">
        <v>8221</v>
      </c>
      <c r="E1462">
        <v>0</v>
      </c>
    </row>
    <row r="1463" spans="1:5" x14ac:dyDescent="0.3">
      <c r="A1463" t="s">
        <v>8219</v>
      </c>
      <c r="B1463">
        <v>38</v>
      </c>
      <c r="D1463" t="s">
        <v>8221</v>
      </c>
      <c r="E1463">
        <v>0</v>
      </c>
    </row>
    <row r="1464" spans="1:5" x14ac:dyDescent="0.3">
      <c r="A1464" t="s">
        <v>8219</v>
      </c>
      <c r="B1464">
        <v>38</v>
      </c>
      <c r="D1464" t="s">
        <v>8221</v>
      </c>
      <c r="E1464">
        <v>0</v>
      </c>
    </row>
    <row r="1465" spans="1:5" x14ac:dyDescent="0.3">
      <c r="A1465" t="s">
        <v>8219</v>
      </c>
      <c r="B1465">
        <v>38</v>
      </c>
      <c r="D1465" t="s">
        <v>8221</v>
      </c>
      <c r="E1465">
        <v>0</v>
      </c>
    </row>
    <row r="1466" spans="1:5" x14ac:dyDescent="0.3">
      <c r="A1466" t="s">
        <v>8219</v>
      </c>
      <c r="B1466">
        <v>38</v>
      </c>
      <c r="D1466" t="s">
        <v>8221</v>
      </c>
      <c r="E1466">
        <v>0</v>
      </c>
    </row>
    <row r="1467" spans="1:5" x14ac:dyDescent="0.3">
      <c r="A1467" t="s">
        <v>8219</v>
      </c>
      <c r="B1467">
        <v>38</v>
      </c>
      <c r="D1467" t="s">
        <v>8221</v>
      </c>
      <c r="E1467">
        <v>0</v>
      </c>
    </row>
    <row r="1468" spans="1:5" x14ac:dyDescent="0.3">
      <c r="A1468" t="s">
        <v>8219</v>
      </c>
      <c r="B1468">
        <v>38</v>
      </c>
      <c r="D1468" t="s">
        <v>8221</v>
      </c>
      <c r="E1468">
        <v>0</v>
      </c>
    </row>
    <row r="1469" spans="1:5" x14ac:dyDescent="0.3">
      <c r="A1469" t="s">
        <v>8219</v>
      </c>
      <c r="B1469">
        <v>37</v>
      </c>
      <c r="D1469" t="s">
        <v>8221</v>
      </c>
      <c r="E1469">
        <v>0</v>
      </c>
    </row>
    <row r="1470" spans="1:5" x14ac:dyDescent="0.3">
      <c r="A1470" t="s">
        <v>8219</v>
      </c>
      <c r="B1470">
        <v>37</v>
      </c>
      <c r="D1470" t="s">
        <v>8221</v>
      </c>
      <c r="E1470">
        <v>0</v>
      </c>
    </row>
    <row r="1471" spans="1:5" x14ac:dyDescent="0.3">
      <c r="A1471" t="s">
        <v>8219</v>
      </c>
      <c r="B1471">
        <v>37</v>
      </c>
      <c r="D1471" t="s">
        <v>8221</v>
      </c>
      <c r="E1471">
        <v>0</v>
      </c>
    </row>
    <row r="1472" spans="1:5" x14ac:dyDescent="0.3">
      <c r="A1472" t="s">
        <v>8219</v>
      </c>
      <c r="B1472">
        <v>37</v>
      </c>
      <c r="D1472" t="s">
        <v>8221</v>
      </c>
      <c r="E1472">
        <v>0</v>
      </c>
    </row>
    <row r="1473" spans="1:5" x14ac:dyDescent="0.3">
      <c r="A1473" t="s">
        <v>8219</v>
      </c>
      <c r="B1473">
        <v>37</v>
      </c>
      <c r="D1473" t="s">
        <v>8221</v>
      </c>
      <c r="E1473">
        <v>0</v>
      </c>
    </row>
    <row r="1474" spans="1:5" x14ac:dyDescent="0.3">
      <c r="A1474" t="s">
        <v>8219</v>
      </c>
      <c r="B1474">
        <v>37</v>
      </c>
      <c r="D1474" t="s">
        <v>8221</v>
      </c>
      <c r="E1474">
        <v>0</v>
      </c>
    </row>
    <row r="1475" spans="1:5" x14ac:dyDescent="0.3">
      <c r="A1475" t="s">
        <v>8219</v>
      </c>
      <c r="B1475">
        <v>37</v>
      </c>
      <c r="D1475" t="s">
        <v>8221</v>
      </c>
      <c r="E1475">
        <v>0</v>
      </c>
    </row>
    <row r="1476" spans="1:5" x14ac:dyDescent="0.3">
      <c r="A1476" t="s">
        <v>8219</v>
      </c>
      <c r="B1476">
        <v>37</v>
      </c>
      <c r="D1476" t="s">
        <v>8221</v>
      </c>
      <c r="E1476">
        <v>0</v>
      </c>
    </row>
    <row r="1477" spans="1:5" x14ac:dyDescent="0.3">
      <c r="A1477" t="s">
        <v>8219</v>
      </c>
      <c r="B1477">
        <v>37</v>
      </c>
      <c r="D1477" t="s">
        <v>8221</v>
      </c>
      <c r="E1477">
        <v>0</v>
      </c>
    </row>
    <row r="1478" spans="1:5" x14ac:dyDescent="0.3">
      <c r="A1478" t="s">
        <v>8219</v>
      </c>
      <c r="B1478">
        <v>37</v>
      </c>
      <c r="D1478" t="s">
        <v>8221</v>
      </c>
      <c r="E1478">
        <v>0</v>
      </c>
    </row>
    <row r="1479" spans="1:5" x14ac:dyDescent="0.3">
      <c r="A1479" t="s">
        <v>8219</v>
      </c>
      <c r="B1479">
        <v>37</v>
      </c>
      <c r="D1479" t="s">
        <v>8221</v>
      </c>
      <c r="E1479">
        <v>0</v>
      </c>
    </row>
    <row r="1480" spans="1:5" x14ac:dyDescent="0.3">
      <c r="A1480" t="s">
        <v>8219</v>
      </c>
      <c r="B1480">
        <v>37</v>
      </c>
      <c r="D1480" t="s">
        <v>8221</v>
      </c>
      <c r="E1480">
        <v>0</v>
      </c>
    </row>
    <row r="1481" spans="1:5" x14ac:dyDescent="0.3">
      <c r="A1481" t="s">
        <v>8219</v>
      </c>
      <c r="B1481">
        <v>37</v>
      </c>
      <c r="D1481" t="s">
        <v>8221</v>
      </c>
      <c r="E1481">
        <v>0</v>
      </c>
    </row>
    <row r="1482" spans="1:5" x14ac:dyDescent="0.3">
      <c r="A1482" t="s">
        <v>8219</v>
      </c>
      <c r="B1482">
        <v>37</v>
      </c>
      <c r="D1482" t="s">
        <v>8221</v>
      </c>
      <c r="E1482">
        <v>0</v>
      </c>
    </row>
    <row r="1483" spans="1:5" x14ac:dyDescent="0.3">
      <c r="A1483" t="s">
        <v>8219</v>
      </c>
      <c r="B1483">
        <v>37</v>
      </c>
      <c r="D1483" t="s">
        <v>8221</v>
      </c>
      <c r="E1483">
        <v>0</v>
      </c>
    </row>
    <row r="1484" spans="1:5" x14ac:dyDescent="0.3">
      <c r="A1484" t="s">
        <v>8219</v>
      </c>
      <c r="B1484">
        <v>37</v>
      </c>
      <c r="D1484" t="s">
        <v>8221</v>
      </c>
      <c r="E1484">
        <v>0</v>
      </c>
    </row>
    <row r="1485" spans="1:5" x14ac:dyDescent="0.3">
      <c r="A1485" t="s">
        <v>8219</v>
      </c>
      <c r="B1485">
        <v>37</v>
      </c>
      <c r="D1485" t="s">
        <v>8221</v>
      </c>
      <c r="E1485">
        <v>0</v>
      </c>
    </row>
    <row r="1486" spans="1:5" x14ac:dyDescent="0.3">
      <c r="A1486" t="s">
        <v>8219</v>
      </c>
      <c r="B1486">
        <v>36</v>
      </c>
      <c r="D1486" t="s">
        <v>8221</v>
      </c>
      <c r="E1486">
        <v>0</v>
      </c>
    </row>
    <row r="1487" spans="1:5" x14ac:dyDescent="0.3">
      <c r="A1487" t="s">
        <v>8219</v>
      </c>
      <c r="B1487">
        <v>36</v>
      </c>
      <c r="D1487" t="s">
        <v>8221</v>
      </c>
      <c r="E1487">
        <v>0</v>
      </c>
    </row>
    <row r="1488" spans="1:5" x14ac:dyDescent="0.3">
      <c r="A1488" t="s">
        <v>8219</v>
      </c>
      <c r="B1488">
        <v>36</v>
      </c>
      <c r="D1488" t="s">
        <v>8221</v>
      </c>
      <c r="E1488">
        <v>0</v>
      </c>
    </row>
    <row r="1489" spans="1:5" x14ac:dyDescent="0.3">
      <c r="A1489" t="s">
        <v>8219</v>
      </c>
      <c r="B1489">
        <v>36</v>
      </c>
      <c r="D1489" t="s">
        <v>8221</v>
      </c>
      <c r="E1489">
        <v>0</v>
      </c>
    </row>
    <row r="1490" spans="1:5" x14ac:dyDescent="0.3">
      <c r="A1490" t="s">
        <v>8219</v>
      </c>
      <c r="B1490">
        <v>36</v>
      </c>
      <c r="D1490" t="s">
        <v>8221</v>
      </c>
      <c r="E1490">
        <v>0</v>
      </c>
    </row>
    <row r="1491" spans="1:5" x14ac:dyDescent="0.3">
      <c r="A1491" t="s">
        <v>8219</v>
      </c>
      <c r="B1491">
        <v>36</v>
      </c>
      <c r="D1491" t="s">
        <v>8221</v>
      </c>
      <c r="E1491">
        <v>0</v>
      </c>
    </row>
    <row r="1492" spans="1:5" x14ac:dyDescent="0.3">
      <c r="A1492" t="s">
        <v>8219</v>
      </c>
      <c r="B1492">
        <v>36</v>
      </c>
      <c r="D1492" t="s">
        <v>8221</v>
      </c>
      <c r="E1492">
        <v>0</v>
      </c>
    </row>
    <row r="1493" spans="1:5" x14ac:dyDescent="0.3">
      <c r="A1493" t="s">
        <v>8219</v>
      </c>
      <c r="B1493">
        <v>36</v>
      </c>
      <c r="D1493" t="s">
        <v>8221</v>
      </c>
      <c r="E1493">
        <v>0</v>
      </c>
    </row>
    <row r="1494" spans="1:5" x14ac:dyDescent="0.3">
      <c r="A1494" t="s">
        <v>8219</v>
      </c>
      <c r="B1494">
        <v>36</v>
      </c>
      <c r="D1494" t="s">
        <v>8221</v>
      </c>
      <c r="E1494">
        <v>0</v>
      </c>
    </row>
    <row r="1495" spans="1:5" x14ac:dyDescent="0.3">
      <c r="A1495" t="s">
        <v>8219</v>
      </c>
      <c r="B1495">
        <v>36</v>
      </c>
      <c r="D1495" t="s">
        <v>8221</v>
      </c>
      <c r="E1495">
        <v>0</v>
      </c>
    </row>
    <row r="1496" spans="1:5" x14ac:dyDescent="0.3">
      <c r="A1496" t="s">
        <v>8219</v>
      </c>
      <c r="B1496">
        <v>36</v>
      </c>
      <c r="D1496" t="s">
        <v>8221</v>
      </c>
      <c r="E1496">
        <v>0</v>
      </c>
    </row>
    <row r="1497" spans="1:5" x14ac:dyDescent="0.3">
      <c r="A1497" t="s">
        <v>8219</v>
      </c>
      <c r="B1497">
        <v>36</v>
      </c>
      <c r="D1497" t="s">
        <v>8221</v>
      </c>
      <c r="E1497">
        <v>0</v>
      </c>
    </row>
    <row r="1498" spans="1:5" x14ac:dyDescent="0.3">
      <c r="A1498" t="s">
        <v>8219</v>
      </c>
      <c r="B1498">
        <v>36</v>
      </c>
      <c r="D1498" t="s">
        <v>8221</v>
      </c>
      <c r="E1498">
        <v>0</v>
      </c>
    </row>
    <row r="1499" spans="1:5" x14ac:dyDescent="0.3">
      <c r="A1499" t="s">
        <v>8219</v>
      </c>
      <c r="B1499">
        <v>36</v>
      </c>
      <c r="D1499" t="s">
        <v>8221</v>
      </c>
      <c r="E1499">
        <v>0</v>
      </c>
    </row>
    <row r="1500" spans="1:5" x14ac:dyDescent="0.3">
      <c r="A1500" t="s">
        <v>8219</v>
      </c>
      <c r="B1500">
        <v>36</v>
      </c>
      <c r="D1500" t="s">
        <v>8221</v>
      </c>
      <c r="E1500">
        <v>0</v>
      </c>
    </row>
    <row r="1501" spans="1:5" x14ac:dyDescent="0.3">
      <c r="A1501" t="s">
        <v>8219</v>
      </c>
      <c r="B1501">
        <v>35</v>
      </c>
      <c r="D1501" t="s">
        <v>8221</v>
      </c>
      <c r="E1501">
        <v>0</v>
      </c>
    </row>
    <row r="1502" spans="1:5" x14ac:dyDescent="0.3">
      <c r="A1502" t="s">
        <v>8219</v>
      </c>
      <c r="B1502">
        <v>35</v>
      </c>
      <c r="D1502" t="s">
        <v>8221</v>
      </c>
      <c r="E1502">
        <v>0</v>
      </c>
    </row>
    <row r="1503" spans="1:5" x14ac:dyDescent="0.3">
      <c r="A1503" t="s">
        <v>8219</v>
      </c>
      <c r="B1503">
        <v>35</v>
      </c>
      <c r="D1503" t="s">
        <v>8221</v>
      </c>
      <c r="E1503">
        <v>0</v>
      </c>
    </row>
    <row r="1504" spans="1:5" x14ac:dyDescent="0.3">
      <c r="A1504" t="s">
        <v>8219</v>
      </c>
      <c r="B1504">
        <v>35</v>
      </c>
      <c r="D1504" t="s">
        <v>8221</v>
      </c>
      <c r="E1504">
        <v>0</v>
      </c>
    </row>
    <row r="1505" spans="1:5" x14ac:dyDescent="0.3">
      <c r="A1505" t="s">
        <v>8219</v>
      </c>
      <c r="B1505">
        <v>35</v>
      </c>
      <c r="D1505" t="s">
        <v>8221</v>
      </c>
      <c r="E1505">
        <v>0</v>
      </c>
    </row>
    <row r="1506" spans="1:5" x14ac:dyDescent="0.3">
      <c r="A1506" t="s">
        <v>8219</v>
      </c>
      <c r="B1506">
        <v>35</v>
      </c>
      <c r="D1506" t="s">
        <v>8221</v>
      </c>
      <c r="E1506">
        <v>0</v>
      </c>
    </row>
    <row r="1507" spans="1:5" x14ac:dyDescent="0.3">
      <c r="A1507" t="s">
        <v>8219</v>
      </c>
      <c r="B1507">
        <v>35</v>
      </c>
      <c r="D1507" t="s">
        <v>8221</v>
      </c>
      <c r="E1507">
        <v>0</v>
      </c>
    </row>
    <row r="1508" spans="1:5" x14ac:dyDescent="0.3">
      <c r="A1508" t="s">
        <v>8219</v>
      </c>
      <c r="B1508">
        <v>35</v>
      </c>
      <c r="D1508" t="s">
        <v>8221</v>
      </c>
      <c r="E1508">
        <v>0</v>
      </c>
    </row>
    <row r="1509" spans="1:5" x14ac:dyDescent="0.3">
      <c r="A1509" t="s">
        <v>8219</v>
      </c>
      <c r="B1509">
        <v>35</v>
      </c>
      <c r="D1509" t="s">
        <v>8221</v>
      </c>
      <c r="E1509">
        <v>0</v>
      </c>
    </row>
    <row r="1510" spans="1:5" x14ac:dyDescent="0.3">
      <c r="A1510" t="s">
        <v>8219</v>
      </c>
      <c r="B1510">
        <v>35</v>
      </c>
      <c r="D1510" t="s">
        <v>8221</v>
      </c>
      <c r="E1510">
        <v>0</v>
      </c>
    </row>
    <row r="1511" spans="1:5" x14ac:dyDescent="0.3">
      <c r="A1511" t="s">
        <v>8219</v>
      </c>
      <c r="B1511">
        <v>35</v>
      </c>
      <c r="D1511" t="s">
        <v>8221</v>
      </c>
      <c r="E1511">
        <v>0</v>
      </c>
    </row>
    <row r="1512" spans="1:5" x14ac:dyDescent="0.3">
      <c r="A1512" t="s">
        <v>8219</v>
      </c>
      <c r="B1512">
        <v>35</v>
      </c>
      <c r="D1512" t="s">
        <v>8221</v>
      </c>
      <c r="E1512">
        <v>0</v>
      </c>
    </row>
    <row r="1513" spans="1:5" x14ac:dyDescent="0.3">
      <c r="A1513" t="s">
        <v>8219</v>
      </c>
      <c r="B1513">
        <v>35</v>
      </c>
      <c r="D1513" t="s">
        <v>8221</v>
      </c>
      <c r="E1513">
        <v>0</v>
      </c>
    </row>
    <row r="1514" spans="1:5" x14ac:dyDescent="0.3">
      <c r="A1514" t="s">
        <v>8219</v>
      </c>
      <c r="B1514">
        <v>35</v>
      </c>
      <c r="D1514" t="s">
        <v>8221</v>
      </c>
      <c r="E1514">
        <v>0</v>
      </c>
    </row>
    <row r="1515" spans="1:5" x14ac:dyDescent="0.3">
      <c r="A1515" t="s">
        <v>8219</v>
      </c>
      <c r="B1515">
        <v>35</v>
      </c>
      <c r="D1515" t="s">
        <v>8221</v>
      </c>
      <c r="E1515">
        <v>0</v>
      </c>
    </row>
    <row r="1516" spans="1:5" x14ac:dyDescent="0.3">
      <c r="A1516" t="s">
        <v>8219</v>
      </c>
      <c r="B1516">
        <v>35</v>
      </c>
      <c r="D1516" t="s">
        <v>8221</v>
      </c>
      <c r="E1516">
        <v>0</v>
      </c>
    </row>
    <row r="1517" spans="1:5" x14ac:dyDescent="0.3">
      <c r="A1517" t="s">
        <v>8219</v>
      </c>
      <c r="B1517">
        <v>35</v>
      </c>
      <c r="D1517" t="s">
        <v>8221</v>
      </c>
      <c r="E1517">
        <v>0</v>
      </c>
    </row>
    <row r="1518" spans="1:5" x14ac:dyDescent="0.3">
      <c r="A1518" t="s">
        <v>8219</v>
      </c>
      <c r="B1518">
        <v>35</v>
      </c>
      <c r="D1518" t="s">
        <v>8221</v>
      </c>
      <c r="E1518">
        <v>0</v>
      </c>
    </row>
    <row r="1519" spans="1:5" x14ac:dyDescent="0.3">
      <c r="A1519" t="s">
        <v>8219</v>
      </c>
      <c r="B1519">
        <v>35</v>
      </c>
      <c r="D1519" t="s">
        <v>8221</v>
      </c>
      <c r="E1519">
        <v>0</v>
      </c>
    </row>
    <row r="1520" spans="1:5" x14ac:dyDescent="0.3">
      <c r="A1520" t="s">
        <v>8219</v>
      </c>
      <c r="B1520">
        <v>35</v>
      </c>
      <c r="D1520" t="s">
        <v>8221</v>
      </c>
      <c r="E1520">
        <v>0</v>
      </c>
    </row>
    <row r="1521" spans="1:5" x14ac:dyDescent="0.3">
      <c r="A1521" t="s">
        <v>8219</v>
      </c>
      <c r="B1521">
        <v>35</v>
      </c>
      <c r="D1521" t="s">
        <v>8221</v>
      </c>
      <c r="E1521">
        <v>0</v>
      </c>
    </row>
    <row r="1522" spans="1:5" x14ac:dyDescent="0.3">
      <c r="A1522" t="s">
        <v>8219</v>
      </c>
      <c r="B1522">
        <v>35</v>
      </c>
      <c r="D1522" t="s">
        <v>8221</v>
      </c>
      <c r="E1522">
        <v>0</v>
      </c>
    </row>
    <row r="1523" spans="1:5" x14ac:dyDescent="0.3">
      <c r="A1523" t="s">
        <v>8219</v>
      </c>
      <c r="B1523">
        <v>35</v>
      </c>
      <c r="D1523" t="s">
        <v>8221</v>
      </c>
      <c r="E1523">
        <v>0</v>
      </c>
    </row>
    <row r="1524" spans="1:5" x14ac:dyDescent="0.3">
      <c r="A1524" t="s">
        <v>8219</v>
      </c>
      <c r="B1524">
        <v>34</v>
      </c>
      <c r="D1524" t="s">
        <v>8221</v>
      </c>
      <c r="E1524">
        <v>0</v>
      </c>
    </row>
    <row r="1525" spans="1:5" x14ac:dyDescent="0.3">
      <c r="A1525" t="s">
        <v>8219</v>
      </c>
      <c r="B1525">
        <v>34</v>
      </c>
      <c r="D1525" t="s">
        <v>8221</v>
      </c>
      <c r="E1525">
        <v>0</v>
      </c>
    </row>
    <row r="1526" spans="1:5" x14ac:dyDescent="0.3">
      <c r="A1526" t="s">
        <v>8219</v>
      </c>
      <c r="B1526">
        <v>34</v>
      </c>
      <c r="D1526" t="s">
        <v>8221</v>
      </c>
      <c r="E1526">
        <v>0</v>
      </c>
    </row>
    <row r="1527" spans="1:5" x14ac:dyDescent="0.3">
      <c r="A1527" t="s">
        <v>8219</v>
      </c>
      <c r="B1527">
        <v>34</v>
      </c>
      <c r="D1527" t="s">
        <v>8221</v>
      </c>
      <c r="E1527">
        <v>0</v>
      </c>
    </row>
    <row r="1528" spans="1:5" x14ac:dyDescent="0.3">
      <c r="A1528" t="s">
        <v>8219</v>
      </c>
      <c r="B1528">
        <v>34</v>
      </c>
      <c r="D1528" t="s">
        <v>8221</v>
      </c>
      <c r="E1528">
        <v>0</v>
      </c>
    </row>
    <row r="1529" spans="1:5" x14ac:dyDescent="0.3">
      <c r="A1529" t="s">
        <v>8219</v>
      </c>
      <c r="B1529">
        <v>34</v>
      </c>
      <c r="D1529" t="s">
        <v>8221</v>
      </c>
      <c r="E1529">
        <v>0</v>
      </c>
    </row>
    <row r="1530" spans="1:5" x14ac:dyDescent="0.3">
      <c r="A1530" t="s">
        <v>8219</v>
      </c>
      <c r="B1530">
        <v>34</v>
      </c>
      <c r="D1530" t="s">
        <v>8221</v>
      </c>
      <c r="E1530">
        <v>0</v>
      </c>
    </row>
    <row r="1531" spans="1:5" x14ac:dyDescent="0.3">
      <c r="A1531" t="s">
        <v>8219</v>
      </c>
      <c r="B1531">
        <v>34</v>
      </c>
      <c r="D1531" t="s">
        <v>8221</v>
      </c>
      <c r="E1531">
        <v>0</v>
      </c>
    </row>
    <row r="1532" spans="1:5" x14ac:dyDescent="0.3">
      <c r="A1532" t="s">
        <v>8219</v>
      </c>
      <c r="B1532">
        <v>34</v>
      </c>
    </row>
    <row r="1533" spans="1:5" x14ac:dyDescent="0.3">
      <c r="A1533" t="s">
        <v>8219</v>
      </c>
      <c r="B1533">
        <v>34</v>
      </c>
    </row>
    <row r="1534" spans="1:5" x14ac:dyDescent="0.3">
      <c r="A1534" t="s">
        <v>8219</v>
      </c>
      <c r="B1534">
        <v>34</v>
      </c>
    </row>
    <row r="1535" spans="1:5" x14ac:dyDescent="0.3">
      <c r="A1535" t="s">
        <v>8219</v>
      </c>
      <c r="B1535">
        <v>34</v>
      </c>
    </row>
    <row r="1536" spans="1:5" x14ac:dyDescent="0.3">
      <c r="A1536" t="s">
        <v>8219</v>
      </c>
      <c r="B1536">
        <v>34</v>
      </c>
    </row>
    <row r="1537" spans="1:2" x14ac:dyDescent="0.3">
      <c r="A1537" t="s">
        <v>8219</v>
      </c>
      <c r="B1537">
        <v>34</v>
      </c>
    </row>
    <row r="1538" spans="1:2" x14ac:dyDescent="0.3">
      <c r="A1538" t="s">
        <v>8219</v>
      </c>
      <c r="B1538">
        <v>34</v>
      </c>
    </row>
    <row r="1539" spans="1:2" x14ac:dyDescent="0.3">
      <c r="A1539" t="s">
        <v>8219</v>
      </c>
      <c r="B1539">
        <v>34</v>
      </c>
    </row>
    <row r="1540" spans="1:2" x14ac:dyDescent="0.3">
      <c r="A1540" t="s">
        <v>8219</v>
      </c>
      <c r="B1540">
        <v>34</v>
      </c>
    </row>
    <row r="1541" spans="1:2" x14ac:dyDescent="0.3">
      <c r="A1541" t="s">
        <v>8219</v>
      </c>
      <c r="B1541">
        <v>34</v>
      </c>
    </row>
    <row r="1542" spans="1:2" x14ac:dyDescent="0.3">
      <c r="A1542" t="s">
        <v>8219</v>
      </c>
      <c r="B1542">
        <v>34</v>
      </c>
    </row>
    <row r="1543" spans="1:2" x14ac:dyDescent="0.3">
      <c r="A1543" t="s">
        <v>8219</v>
      </c>
      <c r="B1543">
        <v>34</v>
      </c>
    </row>
    <row r="1544" spans="1:2" x14ac:dyDescent="0.3">
      <c r="A1544" t="s">
        <v>8219</v>
      </c>
      <c r="B1544">
        <v>34</v>
      </c>
    </row>
    <row r="1545" spans="1:2" x14ac:dyDescent="0.3">
      <c r="A1545" t="s">
        <v>8219</v>
      </c>
      <c r="B1545">
        <v>34</v>
      </c>
    </row>
    <row r="1546" spans="1:2" x14ac:dyDescent="0.3">
      <c r="A1546" t="s">
        <v>8219</v>
      </c>
      <c r="B1546">
        <v>34</v>
      </c>
    </row>
    <row r="1547" spans="1:2" x14ac:dyDescent="0.3">
      <c r="A1547" t="s">
        <v>8219</v>
      </c>
      <c r="B1547">
        <v>34</v>
      </c>
    </row>
    <row r="1548" spans="1:2" x14ac:dyDescent="0.3">
      <c r="A1548" t="s">
        <v>8219</v>
      </c>
      <c r="B1548">
        <v>34</v>
      </c>
    </row>
    <row r="1549" spans="1:2" x14ac:dyDescent="0.3">
      <c r="A1549" t="s">
        <v>8219</v>
      </c>
      <c r="B1549">
        <v>34</v>
      </c>
    </row>
    <row r="1550" spans="1:2" x14ac:dyDescent="0.3">
      <c r="A1550" t="s">
        <v>8219</v>
      </c>
      <c r="B1550">
        <v>33</v>
      </c>
    </row>
    <row r="1551" spans="1:2" x14ac:dyDescent="0.3">
      <c r="A1551" t="s">
        <v>8219</v>
      </c>
      <c r="B1551">
        <v>33</v>
      </c>
    </row>
    <row r="1552" spans="1:2" x14ac:dyDescent="0.3">
      <c r="A1552" t="s">
        <v>8219</v>
      </c>
      <c r="B1552">
        <v>33</v>
      </c>
    </row>
    <row r="1553" spans="1:2" x14ac:dyDescent="0.3">
      <c r="A1553" t="s">
        <v>8219</v>
      </c>
      <c r="B1553">
        <v>33</v>
      </c>
    </row>
    <row r="1554" spans="1:2" x14ac:dyDescent="0.3">
      <c r="A1554" t="s">
        <v>8219</v>
      </c>
      <c r="B1554">
        <v>33</v>
      </c>
    </row>
    <row r="1555" spans="1:2" x14ac:dyDescent="0.3">
      <c r="A1555" t="s">
        <v>8219</v>
      </c>
      <c r="B1555">
        <v>33</v>
      </c>
    </row>
    <row r="1556" spans="1:2" x14ac:dyDescent="0.3">
      <c r="A1556" t="s">
        <v>8219</v>
      </c>
      <c r="B1556">
        <v>33</v>
      </c>
    </row>
    <row r="1557" spans="1:2" x14ac:dyDescent="0.3">
      <c r="A1557" t="s">
        <v>8219</v>
      </c>
      <c r="B1557">
        <v>33</v>
      </c>
    </row>
    <row r="1558" spans="1:2" x14ac:dyDescent="0.3">
      <c r="A1558" t="s">
        <v>8219</v>
      </c>
      <c r="B1558">
        <v>33</v>
      </c>
    </row>
    <row r="1559" spans="1:2" x14ac:dyDescent="0.3">
      <c r="A1559" t="s">
        <v>8219</v>
      </c>
      <c r="B1559">
        <v>33</v>
      </c>
    </row>
    <row r="1560" spans="1:2" x14ac:dyDescent="0.3">
      <c r="A1560" t="s">
        <v>8219</v>
      </c>
      <c r="B1560">
        <v>33</v>
      </c>
    </row>
    <row r="1561" spans="1:2" x14ac:dyDescent="0.3">
      <c r="A1561" t="s">
        <v>8219</v>
      </c>
      <c r="B1561">
        <v>33</v>
      </c>
    </row>
    <row r="1562" spans="1:2" x14ac:dyDescent="0.3">
      <c r="A1562" t="s">
        <v>8219</v>
      </c>
      <c r="B1562">
        <v>33</v>
      </c>
    </row>
    <row r="1563" spans="1:2" x14ac:dyDescent="0.3">
      <c r="A1563" t="s">
        <v>8219</v>
      </c>
      <c r="B1563">
        <v>33</v>
      </c>
    </row>
    <row r="1564" spans="1:2" x14ac:dyDescent="0.3">
      <c r="A1564" t="s">
        <v>8219</v>
      </c>
      <c r="B1564">
        <v>33</v>
      </c>
    </row>
    <row r="1565" spans="1:2" x14ac:dyDescent="0.3">
      <c r="A1565" t="s">
        <v>8219</v>
      </c>
      <c r="B1565">
        <v>33</v>
      </c>
    </row>
    <row r="1566" spans="1:2" x14ac:dyDescent="0.3">
      <c r="A1566" t="s">
        <v>8219</v>
      </c>
      <c r="B1566">
        <v>33</v>
      </c>
    </row>
    <row r="1567" spans="1:2" x14ac:dyDescent="0.3">
      <c r="A1567" t="s">
        <v>8219</v>
      </c>
      <c r="B1567">
        <v>33</v>
      </c>
    </row>
    <row r="1568" spans="1:2" x14ac:dyDescent="0.3">
      <c r="A1568" t="s">
        <v>8219</v>
      </c>
      <c r="B1568">
        <v>33</v>
      </c>
    </row>
    <row r="1569" spans="1:2" x14ac:dyDescent="0.3">
      <c r="A1569" t="s">
        <v>8219</v>
      </c>
      <c r="B1569">
        <v>33</v>
      </c>
    </row>
    <row r="1570" spans="1:2" x14ac:dyDescent="0.3">
      <c r="A1570" t="s">
        <v>8219</v>
      </c>
      <c r="B1570">
        <v>33</v>
      </c>
    </row>
    <row r="1571" spans="1:2" x14ac:dyDescent="0.3">
      <c r="A1571" t="s">
        <v>8219</v>
      </c>
      <c r="B1571">
        <v>33</v>
      </c>
    </row>
    <row r="1572" spans="1:2" x14ac:dyDescent="0.3">
      <c r="A1572" t="s">
        <v>8219</v>
      </c>
      <c r="B1572">
        <v>33</v>
      </c>
    </row>
    <row r="1573" spans="1:2" x14ac:dyDescent="0.3">
      <c r="A1573" t="s">
        <v>8219</v>
      </c>
      <c r="B1573">
        <v>33</v>
      </c>
    </row>
    <row r="1574" spans="1:2" x14ac:dyDescent="0.3">
      <c r="A1574" t="s">
        <v>8219</v>
      </c>
      <c r="B1574">
        <v>32</v>
      </c>
    </row>
    <row r="1575" spans="1:2" x14ac:dyDescent="0.3">
      <c r="A1575" t="s">
        <v>8219</v>
      </c>
      <c r="B1575">
        <v>32</v>
      </c>
    </row>
    <row r="1576" spans="1:2" x14ac:dyDescent="0.3">
      <c r="A1576" t="s">
        <v>8219</v>
      </c>
      <c r="B1576">
        <v>32</v>
      </c>
    </row>
    <row r="1577" spans="1:2" x14ac:dyDescent="0.3">
      <c r="A1577" t="s">
        <v>8219</v>
      </c>
      <c r="B1577">
        <v>32</v>
      </c>
    </row>
    <row r="1578" spans="1:2" x14ac:dyDescent="0.3">
      <c r="A1578" t="s">
        <v>8219</v>
      </c>
      <c r="B1578">
        <v>32</v>
      </c>
    </row>
    <row r="1579" spans="1:2" x14ac:dyDescent="0.3">
      <c r="A1579" t="s">
        <v>8219</v>
      </c>
      <c r="B1579">
        <v>32</v>
      </c>
    </row>
    <row r="1580" spans="1:2" x14ac:dyDescent="0.3">
      <c r="A1580" t="s">
        <v>8219</v>
      </c>
      <c r="B1580">
        <v>32</v>
      </c>
    </row>
    <row r="1581" spans="1:2" x14ac:dyDescent="0.3">
      <c r="A1581" t="s">
        <v>8219</v>
      </c>
      <c r="B1581">
        <v>32</v>
      </c>
    </row>
    <row r="1582" spans="1:2" x14ac:dyDescent="0.3">
      <c r="A1582" t="s">
        <v>8219</v>
      </c>
      <c r="B1582">
        <v>32</v>
      </c>
    </row>
    <row r="1583" spans="1:2" x14ac:dyDescent="0.3">
      <c r="A1583" t="s">
        <v>8219</v>
      </c>
      <c r="B1583">
        <v>32</v>
      </c>
    </row>
    <row r="1584" spans="1:2" x14ac:dyDescent="0.3">
      <c r="A1584" t="s">
        <v>8219</v>
      </c>
      <c r="B1584">
        <v>32</v>
      </c>
    </row>
    <row r="1585" spans="1:2" x14ac:dyDescent="0.3">
      <c r="A1585" t="s">
        <v>8219</v>
      </c>
      <c r="B1585">
        <v>32</v>
      </c>
    </row>
    <row r="1586" spans="1:2" x14ac:dyDescent="0.3">
      <c r="A1586" t="s">
        <v>8219</v>
      </c>
      <c r="B1586">
        <v>32</v>
      </c>
    </row>
    <row r="1587" spans="1:2" x14ac:dyDescent="0.3">
      <c r="A1587" t="s">
        <v>8219</v>
      </c>
      <c r="B1587">
        <v>32</v>
      </c>
    </row>
    <row r="1588" spans="1:2" x14ac:dyDescent="0.3">
      <c r="A1588" t="s">
        <v>8219</v>
      </c>
      <c r="B1588">
        <v>32</v>
      </c>
    </row>
    <row r="1589" spans="1:2" x14ac:dyDescent="0.3">
      <c r="A1589" t="s">
        <v>8219</v>
      </c>
      <c r="B1589">
        <v>32</v>
      </c>
    </row>
    <row r="1590" spans="1:2" x14ac:dyDescent="0.3">
      <c r="A1590" t="s">
        <v>8219</v>
      </c>
      <c r="B1590">
        <v>32</v>
      </c>
    </row>
    <row r="1591" spans="1:2" x14ac:dyDescent="0.3">
      <c r="A1591" t="s">
        <v>8219</v>
      </c>
      <c r="B1591">
        <v>32</v>
      </c>
    </row>
    <row r="1592" spans="1:2" x14ac:dyDescent="0.3">
      <c r="A1592" t="s">
        <v>8219</v>
      </c>
      <c r="B1592">
        <v>32</v>
      </c>
    </row>
    <row r="1593" spans="1:2" x14ac:dyDescent="0.3">
      <c r="A1593" t="s">
        <v>8219</v>
      </c>
      <c r="B1593">
        <v>31</v>
      </c>
    </row>
    <row r="1594" spans="1:2" x14ac:dyDescent="0.3">
      <c r="A1594" t="s">
        <v>8219</v>
      </c>
      <c r="B1594">
        <v>31</v>
      </c>
    </row>
    <row r="1595" spans="1:2" x14ac:dyDescent="0.3">
      <c r="A1595" t="s">
        <v>8219</v>
      </c>
      <c r="B1595">
        <v>31</v>
      </c>
    </row>
    <row r="1596" spans="1:2" x14ac:dyDescent="0.3">
      <c r="A1596" t="s">
        <v>8219</v>
      </c>
      <c r="B1596">
        <v>31</v>
      </c>
    </row>
    <row r="1597" spans="1:2" x14ac:dyDescent="0.3">
      <c r="A1597" t="s">
        <v>8219</v>
      </c>
      <c r="B1597">
        <v>31</v>
      </c>
    </row>
    <row r="1598" spans="1:2" x14ac:dyDescent="0.3">
      <c r="A1598" t="s">
        <v>8219</v>
      </c>
      <c r="B1598">
        <v>31</v>
      </c>
    </row>
    <row r="1599" spans="1:2" x14ac:dyDescent="0.3">
      <c r="A1599" t="s">
        <v>8219</v>
      </c>
      <c r="B1599">
        <v>31</v>
      </c>
    </row>
    <row r="1600" spans="1:2" x14ac:dyDescent="0.3">
      <c r="A1600" t="s">
        <v>8219</v>
      </c>
      <c r="B1600">
        <v>31</v>
      </c>
    </row>
    <row r="1601" spans="1:2" x14ac:dyDescent="0.3">
      <c r="A1601" t="s">
        <v>8219</v>
      </c>
      <c r="B1601">
        <v>31</v>
      </c>
    </row>
    <row r="1602" spans="1:2" x14ac:dyDescent="0.3">
      <c r="A1602" t="s">
        <v>8219</v>
      </c>
      <c r="B1602">
        <v>31</v>
      </c>
    </row>
    <row r="1603" spans="1:2" x14ac:dyDescent="0.3">
      <c r="A1603" t="s">
        <v>8219</v>
      </c>
      <c r="B1603">
        <v>31</v>
      </c>
    </row>
    <row r="1604" spans="1:2" x14ac:dyDescent="0.3">
      <c r="A1604" t="s">
        <v>8219</v>
      </c>
      <c r="B1604">
        <v>31</v>
      </c>
    </row>
    <row r="1605" spans="1:2" x14ac:dyDescent="0.3">
      <c r="A1605" t="s">
        <v>8219</v>
      </c>
      <c r="B1605">
        <v>31</v>
      </c>
    </row>
    <row r="1606" spans="1:2" x14ac:dyDescent="0.3">
      <c r="A1606" t="s">
        <v>8219</v>
      </c>
      <c r="B1606">
        <v>31</v>
      </c>
    </row>
    <row r="1607" spans="1:2" x14ac:dyDescent="0.3">
      <c r="A1607" t="s">
        <v>8219</v>
      </c>
      <c r="B1607">
        <v>31</v>
      </c>
    </row>
    <row r="1608" spans="1:2" x14ac:dyDescent="0.3">
      <c r="A1608" t="s">
        <v>8219</v>
      </c>
      <c r="B1608">
        <v>31</v>
      </c>
    </row>
    <row r="1609" spans="1:2" x14ac:dyDescent="0.3">
      <c r="A1609" t="s">
        <v>8219</v>
      </c>
      <c r="B1609">
        <v>31</v>
      </c>
    </row>
    <row r="1610" spans="1:2" x14ac:dyDescent="0.3">
      <c r="A1610" t="s">
        <v>8219</v>
      </c>
      <c r="B1610">
        <v>31</v>
      </c>
    </row>
    <row r="1611" spans="1:2" x14ac:dyDescent="0.3">
      <c r="A1611" t="s">
        <v>8219</v>
      </c>
      <c r="B1611">
        <v>31</v>
      </c>
    </row>
    <row r="1612" spans="1:2" x14ac:dyDescent="0.3">
      <c r="A1612" t="s">
        <v>8219</v>
      </c>
      <c r="B1612">
        <v>31</v>
      </c>
    </row>
    <row r="1613" spans="1:2" x14ac:dyDescent="0.3">
      <c r="A1613" t="s">
        <v>8219</v>
      </c>
      <c r="B1613">
        <v>30</v>
      </c>
    </row>
    <row r="1614" spans="1:2" x14ac:dyDescent="0.3">
      <c r="A1614" t="s">
        <v>8219</v>
      </c>
      <c r="B1614">
        <v>30</v>
      </c>
    </row>
    <row r="1615" spans="1:2" x14ac:dyDescent="0.3">
      <c r="A1615" t="s">
        <v>8219</v>
      </c>
      <c r="B1615">
        <v>30</v>
      </c>
    </row>
    <row r="1616" spans="1:2" x14ac:dyDescent="0.3">
      <c r="A1616" t="s">
        <v>8219</v>
      </c>
      <c r="B1616">
        <v>30</v>
      </c>
    </row>
    <row r="1617" spans="1:2" x14ac:dyDescent="0.3">
      <c r="A1617" t="s">
        <v>8219</v>
      </c>
      <c r="B1617">
        <v>30</v>
      </c>
    </row>
    <row r="1618" spans="1:2" x14ac:dyDescent="0.3">
      <c r="A1618" t="s">
        <v>8219</v>
      </c>
      <c r="B1618">
        <v>30</v>
      </c>
    </row>
    <row r="1619" spans="1:2" x14ac:dyDescent="0.3">
      <c r="A1619" t="s">
        <v>8219</v>
      </c>
      <c r="B1619">
        <v>30</v>
      </c>
    </row>
    <row r="1620" spans="1:2" x14ac:dyDescent="0.3">
      <c r="A1620" t="s">
        <v>8219</v>
      </c>
      <c r="B1620">
        <v>30</v>
      </c>
    </row>
    <row r="1621" spans="1:2" x14ac:dyDescent="0.3">
      <c r="A1621" t="s">
        <v>8219</v>
      </c>
      <c r="B1621">
        <v>30</v>
      </c>
    </row>
    <row r="1622" spans="1:2" x14ac:dyDescent="0.3">
      <c r="A1622" t="s">
        <v>8219</v>
      </c>
      <c r="B1622">
        <v>30</v>
      </c>
    </row>
    <row r="1623" spans="1:2" x14ac:dyDescent="0.3">
      <c r="A1623" t="s">
        <v>8219</v>
      </c>
      <c r="B1623">
        <v>30</v>
      </c>
    </row>
    <row r="1624" spans="1:2" x14ac:dyDescent="0.3">
      <c r="A1624" t="s">
        <v>8219</v>
      </c>
      <c r="B1624">
        <v>30</v>
      </c>
    </row>
    <row r="1625" spans="1:2" x14ac:dyDescent="0.3">
      <c r="A1625" t="s">
        <v>8219</v>
      </c>
      <c r="B1625">
        <v>30</v>
      </c>
    </row>
    <row r="1626" spans="1:2" x14ac:dyDescent="0.3">
      <c r="A1626" t="s">
        <v>8219</v>
      </c>
      <c r="B1626">
        <v>30</v>
      </c>
    </row>
    <row r="1627" spans="1:2" x14ac:dyDescent="0.3">
      <c r="A1627" t="s">
        <v>8219</v>
      </c>
      <c r="B1627">
        <v>30</v>
      </c>
    </row>
    <row r="1628" spans="1:2" x14ac:dyDescent="0.3">
      <c r="A1628" t="s">
        <v>8219</v>
      </c>
      <c r="B1628">
        <v>30</v>
      </c>
    </row>
    <row r="1629" spans="1:2" x14ac:dyDescent="0.3">
      <c r="A1629" t="s">
        <v>8219</v>
      </c>
      <c r="B1629">
        <v>30</v>
      </c>
    </row>
    <row r="1630" spans="1:2" x14ac:dyDescent="0.3">
      <c r="A1630" t="s">
        <v>8219</v>
      </c>
      <c r="B1630">
        <v>30</v>
      </c>
    </row>
    <row r="1631" spans="1:2" x14ac:dyDescent="0.3">
      <c r="A1631" t="s">
        <v>8219</v>
      </c>
      <c r="B1631">
        <v>30</v>
      </c>
    </row>
    <row r="1632" spans="1:2" x14ac:dyDescent="0.3">
      <c r="A1632" t="s">
        <v>8219</v>
      </c>
      <c r="B1632">
        <v>30</v>
      </c>
    </row>
    <row r="1633" spans="1:2" x14ac:dyDescent="0.3">
      <c r="A1633" t="s">
        <v>8219</v>
      </c>
      <c r="B1633">
        <v>30</v>
      </c>
    </row>
    <row r="1634" spans="1:2" x14ac:dyDescent="0.3">
      <c r="A1634" t="s">
        <v>8219</v>
      </c>
      <c r="B1634">
        <v>30</v>
      </c>
    </row>
    <row r="1635" spans="1:2" x14ac:dyDescent="0.3">
      <c r="A1635" t="s">
        <v>8219</v>
      </c>
      <c r="B1635">
        <v>30</v>
      </c>
    </row>
    <row r="1636" spans="1:2" x14ac:dyDescent="0.3">
      <c r="A1636" t="s">
        <v>8219</v>
      </c>
      <c r="B1636">
        <v>30</v>
      </c>
    </row>
    <row r="1637" spans="1:2" x14ac:dyDescent="0.3">
      <c r="A1637" t="s">
        <v>8219</v>
      </c>
      <c r="B1637">
        <v>29</v>
      </c>
    </row>
    <row r="1638" spans="1:2" x14ac:dyDescent="0.3">
      <c r="A1638" t="s">
        <v>8219</v>
      </c>
      <c r="B1638">
        <v>29</v>
      </c>
    </row>
    <row r="1639" spans="1:2" x14ac:dyDescent="0.3">
      <c r="A1639" t="s">
        <v>8219</v>
      </c>
      <c r="B1639">
        <v>29</v>
      </c>
    </row>
    <row r="1640" spans="1:2" x14ac:dyDescent="0.3">
      <c r="A1640" t="s">
        <v>8219</v>
      </c>
      <c r="B1640">
        <v>29</v>
      </c>
    </row>
    <row r="1641" spans="1:2" x14ac:dyDescent="0.3">
      <c r="A1641" t="s">
        <v>8219</v>
      </c>
      <c r="B1641">
        <v>29</v>
      </c>
    </row>
    <row r="1642" spans="1:2" x14ac:dyDescent="0.3">
      <c r="A1642" t="s">
        <v>8219</v>
      </c>
      <c r="B1642">
        <v>29</v>
      </c>
    </row>
    <row r="1643" spans="1:2" x14ac:dyDescent="0.3">
      <c r="A1643" t="s">
        <v>8219</v>
      </c>
      <c r="B1643">
        <v>29</v>
      </c>
    </row>
    <row r="1644" spans="1:2" x14ac:dyDescent="0.3">
      <c r="A1644" t="s">
        <v>8219</v>
      </c>
      <c r="B1644">
        <v>29</v>
      </c>
    </row>
    <row r="1645" spans="1:2" x14ac:dyDescent="0.3">
      <c r="A1645" t="s">
        <v>8219</v>
      </c>
      <c r="B1645">
        <v>29</v>
      </c>
    </row>
    <row r="1646" spans="1:2" x14ac:dyDescent="0.3">
      <c r="A1646" t="s">
        <v>8219</v>
      </c>
      <c r="B1646">
        <v>29</v>
      </c>
    </row>
    <row r="1647" spans="1:2" x14ac:dyDescent="0.3">
      <c r="A1647" t="s">
        <v>8219</v>
      </c>
      <c r="B1647">
        <v>29</v>
      </c>
    </row>
    <row r="1648" spans="1:2" x14ac:dyDescent="0.3">
      <c r="A1648" t="s">
        <v>8219</v>
      </c>
      <c r="B1648">
        <v>29</v>
      </c>
    </row>
    <row r="1649" spans="1:2" x14ac:dyDescent="0.3">
      <c r="A1649" t="s">
        <v>8219</v>
      </c>
      <c r="B1649">
        <v>29</v>
      </c>
    </row>
    <row r="1650" spans="1:2" x14ac:dyDescent="0.3">
      <c r="A1650" t="s">
        <v>8219</v>
      </c>
      <c r="B1650">
        <v>29</v>
      </c>
    </row>
    <row r="1651" spans="1:2" x14ac:dyDescent="0.3">
      <c r="A1651" t="s">
        <v>8219</v>
      </c>
      <c r="B1651">
        <v>29</v>
      </c>
    </row>
    <row r="1652" spans="1:2" x14ac:dyDescent="0.3">
      <c r="A1652" t="s">
        <v>8219</v>
      </c>
      <c r="B1652">
        <v>29</v>
      </c>
    </row>
    <row r="1653" spans="1:2" x14ac:dyDescent="0.3">
      <c r="A1653" t="s">
        <v>8219</v>
      </c>
      <c r="B1653">
        <v>29</v>
      </c>
    </row>
    <row r="1654" spans="1:2" x14ac:dyDescent="0.3">
      <c r="A1654" t="s">
        <v>8219</v>
      </c>
      <c r="B1654">
        <v>29</v>
      </c>
    </row>
    <row r="1655" spans="1:2" x14ac:dyDescent="0.3">
      <c r="A1655" t="s">
        <v>8219</v>
      </c>
      <c r="B1655">
        <v>28</v>
      </c>
    </row>
    <row r="1656" spans="1:2" x14ac:dyDescent="0.3">
      <c r="A1656" t="s">
        <v>8219</v>
      </c>
      <c r="B1656">
        <v>28</v>
      </c>
    </row>
    <row r="1657" spans="1:2" x14ac:dyDescent="0.3">
      <c r="A1657" t="s">
        <v>8219</v>
      </c>
      <c r="B1657">
        <v>28</v>
      </c>
    </row>
    <row r="1658" spans="1:2" x14ac:dyDescent="0.3">
      <c r="A1658" t="s">
        <v>8219</v>
      </c>
      <c r="B1658">
        <v>28</v>
      </c>
    </row>
    <row r="1659" spans="1:2" x14ac:dyDescent="0.3">
      <c r="A1659" t="s">
        <v>8219</v>
      </c>
      <c r="B1659">
        <v>28</v>
      </c>
    </row>
    <row r="1660" spans="1:2" x14ac:dyDescent="0.3">
      <c r="A1660" t="s">
        <v>8219</v>
      </c>
      <c r="B1660">
        <v>28</v>
      </c>
    </row>
    <row r="1661" spans="1:2" x14ac:dyDescent="0.3">
      <c r="A1661" t="s">
        <v>8219</v>
      </c>
      <c r="B1661">
        <v>28</v>
      </c>
    </row>
    <row r="1662" spans="1:2" x14ac:dyDescent="0.3">
      <c r="A1662" t="s">
        <v>8219</v>
      </c>
      <c r="B1662">
        <v>28</v>
      </c>
    </row>
    <row r="1663" spans="1:2" x14ac:dyDescent="0.3">
      <c r="A1663" t="s">
        <v>8219</v>
      </c>
      <c r="B1663">
        <v>28</v>
      </c>
    </row>
    <row r="1664" spans="1:2" x14ac:dyDescent="0.3">
      <c r="A1664" t="s">
        <v>8219</v>
      </c>
      <c r="B1664">
        <v>28</v>
      </c>
    </row>
    <row r="1665" spans="1:2" x14ac:dyDescent="0.3">
      <c r="A1665" t="s">
        <v>8219</v>
      </c>
      <c r="B1665">
        <v>28</v>
      </c>
    </row>
    <row r="1666" spans="1:2" x14ac:dyDescent="0.3">
      <c r="A1666" t="s">
        <v>8219</v>
      </c>
      <c r="B1666">
        <v>28</v>
      </c>
    </row>
    <row r="1667" spans="1:2" x14ac:dyDescent="0.3">
      <c r="A1667" t="s">
        <v>8219</v>
      </c>
      <c r="B1667">
        <v>28</v>
      </c>
    </row>
    <row r="1668" spans="1:2" x14ac:dyDescent="0.3">
      <c r="A1668" t="s">
        <v>8219</v>
      </c>
      <c r="B1668">
        <v>28</v>
      </c>
    </row>
    <row r="1669" spans="1:2" x14ac:dyDescent="0.3">
      <c r="A1669" t="s">
        <v>8219</v>
      </c>
      <c r="B1669">
        <v>28</v>
      </c>
    </row>
    <row r="1670" spans="1:2" x14ac:dyDescent="0.3">
      <c r="A1670" t="s">
        <v>8219</v>
      </c>
      <c r="B1670">
        <v>28</v>
      </c>
    </row>
    <row r="1671" spans="1:2" x14ac:dyDescent="0.3">
      <c r="A1671" t="s">
        <v>8219</v>
      </c>
      <c r="B1671">
        <v>28</v>
      </c>
    </row>
    <row r="1672" spans="1:2" x14ac:dyDescent="0.3">
      <c r="A1672" t="s">
        <v>8219</v>
      </c>
      <c r="B1672">
        <v>28</v>
      </c>
    </row>
    <row r="1673" spans="1:2" x14ac:dyDescent="0.3">
      <c r="A1673" t="s">
        <v>8219</v>
      </c>
      <c r="B1673">
        <v>28</v>
      </c>
    </row>
    <row r="1674" spans="1:2" x14ac:dyDescent="0.3">
      <c r="A1674" t="s">
        <v>8219</v>
      </c>
      <c r="B1674">
        <v>28</v>
      </c>
    </row>
    <row r="1675" spans="1:2" x14ac:dyDescent="0.3">
      <c r="A1675" t="s">
        <v>8219</v>
      </c>
      <c r="B1675">
        <v>28</v>
      </c>
    </row>
    <row r="1676" spans="1:2" x14ac:dyDescent="0.3">
      <c r="A1676" t="s">
        <v>8219</v>
      </c>
      <c r="B1676">
        <v>28</v>
      </c>
    </row>
    <row r="1677" spans="1:2" x14ac:dyDescent="0.3">
      <c r="A1677" t="s">
        <v>8219</v>
      </c>
      <c r="B1677">
        <v>28</v>
      </c>
    </row>
    <row r="1678" spans="1:2" x14ac:dyDescent="0.3">
      <c r="A1678" t="s">
        <v>8219</v>
      </c>
      <c r="B1678">
        <v>28</v>
      </c>
    </row>
    <row r="1679" spans="1:2" x14ac:dyDescent="0.3">
      <c r="A1679" t="s">
        <v>8219</v>
      </c>
      <c r="B1679">
        <v>28</v>
      </c>
    </row>
    <row r="1680" spans="1:2" x14ac:dyDescent="0.3">
      <c r="A1680" t="s">
        <v>8219</v>
      </c>
      <c r="B1680">
        <v>28</v>
      </c>
    </row>
    <row r="1681" spans="1:2" x14ac:dyDescent="0.3">
      <c r="A1681" t="s">
        <v>8219</v>
      </c>
      <c r="B1681">
        <v>28</v>
      </c>
    </row>
    <row r="1682" spans="1:2" x14ac:dyDescent="0.3">
      <c r="A1682" t="s">
        <v>8219</v>
      </c>
      <c r="B1682">
        <v>28</v>
      </c>
    </row>
    <row r="1683" spans="1:2" x14ac:dyDescent="0.3">
      <c r="A1683" t="s">
        <v>8219</v>
      </c>
      <c r="B1683">
        <v>28</v>
      </c>
    </row>
    <row r="1684" spans="1:2" x14ac:dyDescent="0.3">
      <c r="A1684" t="s">
        <v>8219</v>
      </c>
      <c r="B1684">
        <v>27</v>
      </c>
    </row>
    <row r="1685" spans="1:2" x14ac:dyDescent="0.3">
      <c r="A1685" t="s">
        <v>8219</v>
      </c>
      <c r="B1685">
        <v>27</v>
      </c>
    </row>
    <row r="1686" spans="1:2" x14ac:dyDescent="0.3">
      <c r="A1686" t="s">
        <v>8219</v>
      </c>
      <c r="B1686">
        <v>27</v>
      </c>
    </row>
    <row r="1687" spans="1:2" x14ac:dyDescent="0.3">
      <c r="A1687" t="s">
        <v>8219</v>
      </c>
      <c r="B1687">
        <v>27</v>
      </c>
    </row>
    <row r="1688" spans="1:2" x14ac:dyDescent="0.3">
      <c r="A1688" t="s">
        <v>8219</v>
      </c>
      <c r="B1688">
        <v>27</v>
      </c>
    </row>
    <row r="1689" spans="1:2" x14ac:dyDescent="0.3">
      <c r="A1689" t="s">
        <v>8219</v>
      </c>
      <c r="B1689">
        <v>27</v>
      </c>
    </row>
    <row r="1690" spans="1:2" x14ac:dyDescent="0.3">
      <c r="A1690" t="s">
        <v>8219</v>
      </c>
      <c r="B1690">
        <v>27</v>
      </c>
    </row>
    <row r="1691" spans="1:2" x14ac:dyDescent="0.3">
      <c r="A1691" t="s">
        <v>8219</v>
      </c>
      <c r="B1691">
        <v>27</v>
      </c>
    </row>
    <row r="1692" spans="1:2" x14ac:dyDescent="0.3">
      <c r="A1692" t="s">
        <v>8219</v>
      </c>
      <c r="B1692">
        <v>27</v>
      </c>
    </row>
    <row r="1693" spans="1:2" x14ac:dyDescent="0.3">
      <c r="A1693" t="s">
        <v>8219</v>
      </c>
      <c r="B1693">
        <v>27</v>
      </c>
    </row>
    <row r="1694" spans="1:2" x14ac:dyDescent="0.3">
      <c r="A1694" t="s">
        <v>8219</v>
      </c>
      <c r="B1694">
        <v>27</v>
      </c>
    </row>
    <row r="1695" spans="1:2" x14ac:dyDescent="0.3">
      <c r="A1695" t="s">
        <v>8219</v>
      </c>
      <c r="B1695">
        <v>27</v>
      </c>
    </row>
    <row r="1696" spans="1:2" x14ac:dyDescent="0.3">
      <c r="A1696" t="s">
        <v>8219</v>
      </c>
      <c r="B1696">
        <v>27</v>
      </c>
    </row>
    <row r="1697" spans="1:2" x14ac:dyDescent="0.3">
      <c r="A1697" t="s">
        <v>8219</v>
      </c>
      <c r="B1697">
        <v>27</v>
      </c>
    </row>
    <row r="1698" spans="1:2" x14ac:dyDescent="0.3">
      <c r="A1698" t="s">
        <v>8219</v>
      </c>
      <c r="B1698">
        <v>27</v>
      </c>
    </row>
    <row r="1699" spans="1:2" x14ac:dyDescent="0.3">
      <c r="A1699" t="s">
        <v>8219</v>
      </c>
      <c r="B1699">
        <v>27</v>
      </c>
    </row>
    <row r="1700" spans="1:2" x14ac:dyDescent="0.3">
      <c r="A1700" t="s">
        <v>8219</v>
      </c>
      <c r="B1700">
        <v>27</v>
      </c>
    </row>
    <row r="1701" spans="1:2" x14ac:dyDescent="0.3">
      <c r="A1701" t="s">
        <v>8219</v>
      </c>
      <c r="B1701">
        <v>27</v>
      </c>
    </row>
    <row r="1702" spans="1:2" x14ac:dyDescent="0.3">
      <c r="A1702" t="s">
        <v>8219</v>
      </c>
      <c r="B1702">
        <v>27</v>
      </c>
    </row>
    <row r="1703" spans="1:2" x14ac:dyDescent="0.3">
      <c r="A1703" t="s">
        <v>8219</v>
      </c>
      <c r="B1703">
        <v>27</v>
      </c>
    </row>
    <row r="1704" spans="1:2" x14ac:dyDescent="0.3">
      <c r="A1704" t="s">
        <v>8219</v>
      </c>
      <c r="B1704">
        <v>27</v>
      </c>
    </row>
    <row r="1705" spans="1:2" x14ac:dyDescent="0.3">
      <c r="A1705" t="s">
        <v>8219</v>
      </c>
      <c r="B1705">
        <v>27</v>
      </c>
    </row>
    <row r="1706" spans="1:2" x14ac:dyDescent="0.3">
      <c r="A1706" t="s">
        <v>8219</v>
      </c>
      <c r="B1706">
        <v>27</v>
      </c>
    </row>
    <row r="1707" spans="1:2" x14ac:dyDescent="0.3">
      <c r="A1707" t="s">
        <v>8219</v>
      </c>
      <c r="B1707">
        <v>27</v>
      </c>
    </row>
    <row r="1708" spans="1:2" x14ac:dyDescent="0.3">
      <c r="A1708" t="s">
        <v>8219</v>
      </c>
      <c r="B1708">
        <v>27</v>
      </c>
    </row>
    <row r="1709" spans="1:2" x14ac:dyDescent="0.3">
      <c r="A1709" t="s">
        <v>8219</v>
      </c>
      <c r="B1709">
        <v>27</v>
      </c>
    </row>
    <row r="1710" spans="1:2" x14ac:dyDescent="0.3">
      <c r="A1710" t="s">
        <v>8219</v>
      </c>
      <c r="B1710">
        <v>27</v>
      </c>
    </row>
    <row r="1711" spans="1:2" x14ac:dyDescent="0.3">
      <c r="A1711" t="s">
        <v>8219</v>
      </c>
      <c r="B1711">
        <v>27</v>
      </c>
    </row>
    <row r="1712" spans="1:2" x14ac:dyDescent="0.3">
      <c r="A1712" t="s">
        <v>8219</v>
      </c>
      <c r="B1712">
        <v>27</v>
      </c>
    </row>
    <row r="1713" spans="1:2" x14ac:dyDescent="0.3">
      <c r="A1713" t="s">
        <v>8219</v>
      </c>
      <c r="B1713">
        <v>27</v>
      </c>
    </row>
    <row r="1714" spans="1:2" x14ac:dyDescent="0.3">
      <c r="A1714" t="s">
        <v>8219</v>
      </c>
      <c r="B1714">
        <v>27</v>
      </c>
    </row>
    <row r="1715" spans="1:2" x14ac:dyDescent="0.3">
      <c r="A1715" t="s">
        <v>8219</v>
      </c>
      <c r="B1715">
        <v>27</v>
      </c>
    </row>
    <row r="1716" spans="1:2" x14ac:dyDescent="0.3">
      <c r="A1716" t="s">
        <v>8219</v>
      </c>
      <c r="B1716">
        <v>27</v>
      </c>
    </row>
    <row r="1717" spans="1:2" x14ac:dyDescent="0.3">
      <c r="A1717" t="s">
        <v>8219</v>
      </c>
      <c r="B1717">
        <v>27</v>
      </c>
    </row>
    <row r="1718" spans="1:2" x14ac:dyDescent="0.3">
      <c r="A1718" t="s">
        <v>8219</v>
      </c>
      <c r="B1718">
        <v>27</v>
      </c>
    </row>
    <row r="1719" spans="1:2" x14ac:dyDescent="0.3">
      <c r="A1719" t="s">
        <v>8219</v>
      </c>
      <c r="B1719">
        <v>27</v>
      </c>
    </row>
    <row r="1720" spans="1:2" x14ac:dyDescent="0.3">
      <c r="A1720" t="s">
        <v>8219</v>
      </c>
      <c r="B1720">
        <v>27</v>
      </c>
    </row>
    <row r="1721" spans="1:2" x14ac:dyDescent="0.3">
      <c r="A1721" t="s">
        <v>8219</v>
      </c>
      <c r="B1721">
        <v>26</v>
      </c>
    </row>
    <row r="1722" spans="1:2" x14ac:dyDescent="0.3">
      <c r="A1722" t="s">
        <v>8219</v>
      </c>
      <c r="B1722">
        <v>26</v>
      </c>
    </row>
    <row r="1723" spans="1:2" x14ac:dyDescent="0.3">
      <c r="A1723" t="s">
        <v>8219</v>
      </c>
      <c r="B1723">
        <v>26</v>
      </c>
    </row>
    <row r="1724" spans="1:2" x14ac:dyDescent="0.3">
      <c r="A1724" t="s">
        <v>8219</v>
      </c>
      <c r="B1724">
        <v>26</v>
      </c>
    </row>
    <row r="1725" spans="1:2" x14ac:dyDescent="0.3">
      <c r="A1725" t="s">
        <v>8219</v>
      </c>
      <c r="B1725">
        <v>26</v>
      </c>
    </row>
    <row r="1726" spans="1:2" x14ac:dyDescent="0.3">
      <c r="A1726" t="s">
        <v>8219</v>
      </c>
      <c r="B1726">
        <v>26</v>
      </c>
    </row>
    <row r="1727" spans="1:2" x14ac:dyDescent="0.3">
      <c r="A1727" t="s">
        <v>8219</v>
      </c>
      <c r="B1727">
        <v>26</v>
      </c>
    </row>
    <row r="1728" spans="1:2" x14ac:dyDescent="0.3">
      <c r="A1728" t="s">
        <v>8219</v>
      </c>
      <c r="B1728">
        <v>26</v>
      </c>
    </row>
    <row r="1729" spans="1:2" x14ac:dyDescent="0.3">
      <c r="A1729" t="s">
        <v>8219</v>
      </c>
      <c r="B1729">
        <v>26</v>
      </c>
    </row>
    <row r="1730" spans="1:2" x14ac:dyDescent="0.3">
      <c r="A1730" t="s">
        <v>8219</v>
      </c>
      <c r="B1730">
        <v>26</v>
      </c>
    </row>
    <row r="1731" spans="1:2" x14ac:dyDescent="0.3">
      <c r="A1731" t="s">
        <v>8219</v>
      </c>
      <c r="B1731">
        <v>26</v>
      </c>
    </row>
    <row r="1732" spans="1:2" x14ac:dyDescent="0.3">
      <c r="A1732" t="s">
        <v>8219</v>
      </c>
      <c r="B1732">
        <v>26</v>
      </c>
    </row>
    <row r="1733" spans="1:2" x14ac:dyDescent="0.3">
      <c r="A1733" t="s">
        <v>8219</v>
      </c>
      <c r="B1733">
        <v>26</v>
      </c>
    </row>
    <row r="1734" spans="1:2" x14ac:dyDescent="0.3">
      <c r="A1734" t="s">
        <v>8219</v>
      </c>
      <c r="B1734">
        <v>26</v>
      </c>
    </row>
    <row r="1735" spans="1:2" x14ac:dyDescent="0.3">
      <c r="A1735" t="s">
        <v>8219</v>
      </c>
      <c r="B1735">
        <v>26</v>
      </c>
    </row>
    <row r="1736" spans="1:2" x14ac:dyDescent="0.3">
      <c r="A1736" t="s">
        <v>8219</v>
      </c>
      <c r="B1736">
        <v>26</v>
      </c>
    </row>
    <row r="1737" spans="1:2" x14ac:dyDescent="0.3">
      <c r="A1737" t="s">
        <v>8219</v>
      </c>
      <c r="B1737">
        <v>26</v>
      </c>
    </row>
    <row r="1738" spans="1:2" x14ac:dyDescent="0.3">
      <c r="A1738" t="s">
        <v>8219</v>
      </c>
      <c r="B1738">
        <v>26</v>
      </c>
    </row>
    <row r="1739" spans="1:2" x14ac:dyDescent="0.3">
      <c r="A1739" t="s">
        <v>8219</v>
      </c>
      <c r="B1739">
        <v>26</v>
      </c>
    </row>
    <row r="1740" spans="1:2" x14ac:dyDescent="0.3">
      <c r="A1740" t="s">
        <v>8219</v>
      </c>
      <c r="B1740">
        <v>26</v>
      </c>
    </row>
    <row r="1741" spans="1:2" x14ac:dyDescent="0.3">
      <c r="A1741" t="s">
        <v>8219</v>
      </c>
      <c r="B1741">
        <v>26</v>
      </c>
    </row>
    <row r="1742" spans="1:2" x14ac:dyDescent="0.3">
      <c r="A1742" t="s">
        <v>8219</v>
      </c>
      <c r="B1742">
        <v>26</v>
      </c>
    </row>
    <row r="1743" spans="1:2" x14ac:dyDescent="0.3">
      <c r="A1743" t="s">
        <v>8219</v>
      </c>
      <c r="B1743">
        <v>26</v>
      </c>
    </row>
    <row r="1744" spans="1:2" x14ac:dyDescent="0.3">
      <c r="A1744" t="s">
        <v>8219</v>
      </c>
      <c r="B1744">
        <v>26</v>
      </c>
    </row>
    <row r="1745" spans="1:2" x14ac:dyDescent="0.3">
      <c r="A1745" t="s">
        <v>8219</v>
      </c>
      <c r="B1745">
        <v>26</v>
      </c>
    </row>
    <row r="1746" spans="1:2" x14ac:dyDescent="0.3">
      <c r="A1746" t="s">
        <v>8219</v>
      </c>
      <c r="B1746">
        <v>26</v>
      </c>
    </row>
    <row r="1747" spans="1:2" x14ac:dyDescent="0.3">
      <c r="A1747" t="s">
        <v>8219</v>
      </c>
      <c r="B1747">
        <v>26</v>
      </c>
    </row>
    <row r="1748" spans="1:2" x14ac:dyDescent="0.3">
      <c r="A1748" t="s">
        <v>8219</v>
      </c>
      <c r="B1748">
        <v>26</v>
      </c>
    </row>
    <row r="1749" spans="1:2" x14ac:dyDescent="0.3">
      <c r="A1749" t="s">
        <v>8219</v>
      </c>
      <c r="B1749">
        <v>25</v>
      </c>
    </row>
    <row r="1750" spans="1:2" x14ac:dyDescent="0.3">
      <c r="A1750" t="s">
        <v>8219</v>
      </c>
      <c r="B1750">
        <v>25</v>
      </c>
    </row>
    <row r="1751" spans="1:2" x14ac:dyDescent="0.3">
      <c r="A1751" t="s">
        <v>8219</v>
      </c>
      <c r="B1751">
        <v>25</v>
      </c>
    </row>
    <row r="1752" spans="1:2" x14ac:dyDescent="0.3">
      <c r="A1752" t="s">
        <v>8219</v>
      </c>
      <c r="B1752">
        <v>25</v>
      </c>
    </row>
    <row r="1753" spans="1:2" x14ac:dyDescent="0.3">
      <c r="A1753" t="s">
        <v>8219</v>
      </c>
      <c r="B1753">
        <v>25</v>
      </c>
    </row>
    <row r="1754" spans="1:2" x14ac:dyDescent="0.3">
      <c r="A1754" t="s">
        <v>8219</v>
      </c>
      <c r="B1754">
        <v>25</v>
      </c>
    </row>
    <row r="1755" spans="1:2" x14ac:dyDescent="0.3">
      <c r="A1755" t="s">
        <v>8219</v>
      </c>
      <c r="B1755">
        <v>25</v>
      </c>
    </row>
    <row r="1756" spans="1:2" x14ac:dyDescent="0.3">
      <c r="A1756" t="s">
        <v>8219</v>
      </c>
      <c r="B1756">
        <v>25</v>
      </c>
    </row>
    <row r="1757" spans="1:2" x14ac:dyDescent="0.3">
      <c r="A1757" t="s">
        <v>8219</v>
      </c>
      <c r="B1757">
        <v>25</v>
      </c>
    </row>
    <row r="1758" spans="1:2" x14ac:dyDescent="0.3">
      <c r="A1758" t="s">
        <v>8219</v>
      </c>
      <c r="B1758">
        <v>25</v>
      </c>
    </row>
    <row r="1759" spans="1:2" x14ac:dyDescent="0.3">
      <c r="A1759" t="s">
        <v>8219</v>
      </c>
      <c r="B1759">
        <v>25</v>
      </c>
    </row>
    <row r="1760" spans="1:2" x14ac:dyDescent="0.3">
      <c r="A1760" t="s">
        <v>8219</v>
      </c>
      <c r="B1760">
        <v>25</v>
      </c>
    </row>
    <row r="1761" spans="1:2" x14ac:dyDescent="0.3">
      <c r="A1761" t="s">
        <v>8219</v>
      </c>
      <c r="B1761">
        <v>25</v>
      </c>
    </row>
    <row r="1762" spans="1:2" x14ac:dyDescent="0.3">
      <c r="A1762" t="s">
        <v>8219</v>
      </c>
      <c r="B1762">
        <v>25</v>
      </c>
    </row>
    <row r="1763" spans="1:2" x14ac:dyDescent="0.3">
      <c r="A1763" t="s">
        <v>8219</v>
      </c>
      <c r="B1763">
        <v>25</v>
      </c>
    </row>
    <row r="1764" spans="1:2" x14ac:dyDescent="0.3">
      <c r="A1764" t="s">
        <v>8219</v>
      </c>
      <c r="B1764">
        <v>25</v>
      </c>
    </row>
    <row r="1765" spans="1:2" x14ac:dyDescent="0.3">
      <c r="A1765" t="s">
        <v>8219</v>
      </c>
      <c r="B1765">
        <v>25</v>
      </c>
    </row>
    <row r="1766" spans="1:2" x14ac:dyDescent="0.3">
      <c r="A1766" t="s">
        <v>8219</v>
      </c>
      <c r="B1766">
        <v>25</v>
      </c>
    </row>
    <row r="1767" spans="1:2" x14ac:dyDescent="0.3">
      <c r="A1767" t="s">
        <v>8219</v>
      </c>
      <c r="B1767">
        <v>25</v>
      </c>
    </row>
    <row r="1768" spans="1:2" x14ac:dyDescent="0.3">
      <c r="A1768" t="s">
        <v>8219</v>
      </c>
      <c r="B1768">
        <v>25</v>
      </c>
    </row>
    <row r="1769" spans="1:2" x14ac:dyDescent="0.3">
      <c r="A1769" t="s">
        <v>8219</v>
      </c>
      <c r="B1769">
        <v>25</v>
      </c>
    </row>
    <row r="1770" spans="1:2" x14ac:dyDescent="0.3">
      <c r="A1770" t="s">
        <v>8219</v>
      </c>
      <c r="B1770">
        <v>25</v>
      </c>
    </row>
    <row r="1771" spans="1:2" x14ac:dyDescent="0.3">
      <c r="A1771" t="s">
        <v>8219</v>
      </c>
      <c r="B1771">
        <v>25</v>
      </c>
    </row>
    <row r="1772" spans="1:2" x14ac:dyDescent="0.3">
      <c r="A1772" t="s">
        <v>8219</v>
      </c>
      <c r="B1772">
        <v>25</v>
      </c>
    </row>
    <row r="1773" spans="1:2" x14ac:dyDescent="0.3">
      <c r="A1773" t="s">
        <v>8219</v>
      </c>
      <c r="B1773">
        <v>25</v>
      </c>
    </row>
    <row r="1774" spans="1:2" x14ac:dyDescent="0.3">
      <c r="A1774" t="s">
        <v>8219</v>
      </c>
      <c r="B1774">
        <v>25</v>
      </c>
    </row>
    <row r="1775" spans="1:2" x14ac:dyDescent="0.3">
      <c r="A1775" t="s">
        <v>8219</v>
      </c>
      <c r="B1775">
        <v>25</v>
      </c>
    </row>
    <row r="1776" spans="1:2" x14ac:dyDescent="0.3">
      <c r="A1776" t="s">
        <v>8219</v>
      </c>
      <c r="B1776">
        <v>25</v>
      </c>
    </row>
    <row r="1777" spans="1:2" x14ac:dyDescent="0.3">
      <c r="A1777" t="s">
        <v>8219</v>
      </c>
      <c r="B1777">
        <v>25</v>
      </c>
    </row>
    <row r="1778" spans="1:2" x14ac:dyDescent="0.3">
      <c r="A1778" t="s">
        <v>8219</v>
      </c>
      <c r="B1778">
        <v>25</v>
      </c>
    </row>
    <row r="1779" spans="1:2" x14ac:dyDescent="0.3">
      <c r="A1779" t="s">
        <v>8219</v>
      </c>
      <c r="B1779">
        <v>25</v>
      </c>
    </row>
    <row r="1780" spans="1:2" x14ac:dyDescent="0.3">
      <c r="A1780" t="s">
        <v>8219</v>
      </c>
      <c r="B1780">
        <v>25</v>
      </c>
    </row>
    <row r="1781" spans="1:2" x14ac:dyDescent="0.3">
      <c r="A1781" t="s">
        <v>8219</v>
      </c>
      <c r="B1781">
        <v>24</v>
      </c>
    </row>
    <row r="1782" spans="1:2" x14ac:dyDescent="0.3">
      <c r="A1782" t="s">
        <v>8219</v>
      </c>
      <c r="B1782">
        <v>24</v>
      </c>
    </row>
    <row r="1783" spans="1:2" x14ac:dyDescent="0.3">
      <c r="A1783" t="s">
        <v>8219</v>
      </c>
      <c r="B1783">
        <v>24</v>
      </c>
    </row>
    <row r="1784" spans="1:2" x14ac:dyDescent="0.3">
      <c r="A1784" t="s">
        <v>8219</v>
      </c>
      <c r="B1784">
        <v>24</v>
      </c>
    </row>
    <row r="1785" spans="1:2" x14ac:dyDescent="0.3">
      <c r="A1785" t="s">
        <v>8219</v>
      </c>
      <c r="B1785">
        <v>24</v>
      </c>
    </row>
    <row r="1786" spans="1:2" x14ac:dyDescent="0.3">
      <c r="A1786" t="s">
        <v>8219</v>
      </c>
      <c r="B1786">
        <v>24</v>
      </c>
    </row>
    <row r="1787" spans="1:2" x14ac:dyDescent="0.3">
      <c r="A1787" t="s">
        <v>8219</v>
      </c>
      <c r="B1787">
        <v>24</v>
      </c>
    </row>
    <row r="1788" spans="1:2" x14ac:dyDescent="0.3">
      <c r="A1788" t="s">
        <v>8219</v>
      </c>
      <c r="B1788">
        <v>24</v>
      </c>
    </row>
    <row r="1789" spans="1:2" x14ac:dyDescent="0.3">
      <c r="A1789" t="s">
        <v>8219</v>
      </c>
      <c r="B1789">
        <v>24</v>
      </c>
    </row>
    <row r="1790" spans="1:2" x14ac:dyDescent="0.3">
      <c r="A1790" t="s">
        <v>8219</v>
      </c>
      <c r="B1790">
        <v>24</v>
      </c>
    </row>
    <row r="1791" spans="1:2" x14ac:dyDescent="0.3">
      <c r="A1791" t="s">
        <v>8219</v>
      </c>
      <c r="B1791">
        <v>24</v>
      </c>
    </row>
    <row r="1792" spans="1:2" x14ac:dyDescent="0.3">
      <c r="A1792" t="s">
        <v>8219</v>
      </c>
      <c r="B1792">
        <v>24</v>
      </c>
    </row>
    <row r="1793" spans="1:2" x14ac:dyDescent="0.3">
      <c r="A1793" t="s">
        <v>8219</v>
      </c>
      <c r="B1793">
        <v>24</v>
      </c>
    </row>
    <row r="1794" spans="1:2" x14ac:dyDescent="0.3">
      <c r="A1794" t="s">
        <v>8219</v>
      </c>
      <c r="B1794">
        <v>24</v>
      </c>
    </row>
    <row r="1795" spans="1:2" x14ac:dyDescent="0.3">
      <c r="A1795" t="s">
        <v>8219</v>
      </c>
      <c r="B1795">
        <v>24</v>
      </c>
    </row>
    <row r="1796" spans="1:2" x14ac:dyDescent="0.3">
      <c r="A1796" t="s">
        <v>8219</v>
      </c>
      <c r="B1796">
        <v>24</v>
      </c>
    </row>
    <row r="1797" spans="1:2" x14ac:dyDescent="0.3">
      <c r="A1797" t="s">
        <v>8219</v>
      </c>
      <c r="B1797">
        <v>24</v>
      </c>
    </row>
    <row r="1798" spans="1:2" x14ac:dyDescent="0.3">
      <c r="A1798" t="s">
        <v>8219</v>
      </c>
      <c r="B1798">
        <v>24</v>
      </c>
    </row>
    <row r="1799" spans="1:2" x14ac:dyDescent="0.3">
      <c r="A1799" t="s">
        <v>8219</v>
      </c>
      <c r="B1799">
        <v>24</v>
      </c>
    </row>
    <row r="1800" spans="1:2" x14ac:dyDescent="0.3">
      <c r="A1800" t="s">
        <v>8219</v>
      </c>
      <c r="B1800">
        <v>23</v>
      </c>
    </row>
    <row r="1801" spans="1:2" x14ac:dyDescent="0.3">
      <c r="A1801" t="s">
        <v>8219</v>
      </c>
      <c r="B1801">
        <v>23</v>
      </c>
    </row>
    <row r="1802" spans="1:2" x14ac:dyDescent="0.3">
      <c r="A1802" t="s">
        <v>8219</v>
      </c>
      <c r="B1802">
        <v>23</v>
      </c>
    </row>
    <row r="1803" spans="1:2" x14ac:dyDescent="0.3">
      <c r="A1803" t="s">
        <v>8219</v>
      </c>
      <c r="B1803">
        <v>23</v>
      </c>
    </row>
    <row r="1804" spans="1:2" x14ac:dyDescent="0.3">
      <c r="A1804" t="s">
        <v>8219</v>
      </c>
      <c r="B1804">
        <v>23</v>
      </c>
    </row>
    <row r="1805" spans="1:2" x14ac:dyDescent="0.3">
      <c r="A1805" t="s">
        <v>8219</v>
      </c>
      <c r="B1805">
        <v>23</v>
      </c>
    </row>
    <row r="1806" spans="1:2" x14ac:dyDescent="0.3">
      <c r="A1806" t="s">
        <v>8219</v>
      </c>
      <c r="B1806">
        <v>23</v>
      </c>
    </row>
    <row r="1807" spans="1:2" x14ac:dyDescent="0.3">
      <c r="A1807" t="s">
        <v>8219</v>
      </c>
      <c r="B1807">
        <v>23</v>
      </c>
    </row>
    <row r="1808" spans="1:2" x14ac:dyDescent="0.3">
      <c r="A1808" t="s">
        <v>8219</v>
      </c>
      <c r="B1808">
        <v>23</v>
      </c>
    </row>
    <row r="1809" spans="1:2" x14ac:dyDescent="0.3">
      <c r="A1809" t="s">
        <v>8219</v>
      </c>
      <c r="B1809">
        <v>23</v>
      </c>
    </row>
    <row r="1810" spans="1:2" x14ac:dyDescent="0.3">
      <c r="A1810" t="s">
        <v>8219</v>
      </c>
      <c r="B1810">
        <v>23</v>
      </c>
    </row>
    <row r="1811" spans="1:2" x14ac:dyDescent="0.3">
      <c r="A1811" t="s">
        <v>8219</v>
      </c>
      <c r="B1811">
        <v>23</v>
      </c>
    </row>
    <row r="1812" spans="1:2" x14ac:dyDescent="0.3">
      <c r="A1812" t="s">
        <v>8219</v>
      </c>
      <c r="B1812">
        <v>23</v>
      </c>
    </row>
    <row r="1813" spans="1:2" x14ac:dyDescent="0.3">
      <c r="A1813" t="s">
        <v>8219</v>
      </c>
      <c r="B1813">
        <v>23</v>
      </c>
    </row>
    <row r="1814" spans="1:2" x14ac:dyDescent="0.3">
      <c r="A1814" t="s">
        <v>8219</v>
      </c>
      <c r="B1814">
        <v>23</v>
      </c>
    </row>
    <row r="1815" spans="1:2" x14ac:dyDescent="0.3">
      <c r="A1815" t="s">
        <v>8219</v>
      </c>
      <c r="B1815">
        <v>23</v>
      </c>
    </row>
    <row r="1816" spans="1:2" x14ac:dyDescent="0.3">
      <c r="A1816" t="s">
        <v>8219</v>
      </c>
      <c r="B1816">
        <v>23</v>
      </c>
    </row>
    <row r="1817" spans="1:2" x14ac:dyDescent="0.3">
      <c r="A1817" t="s">
        <v>8219</v>
      </c>
      <c r="B1817">
        <v>23</v>
      </c>
    </row>
    <row r="1818" spans="1:2" x14ac:dyDescent="0.3">
      <c r="A1818" t="s">
        <v>8219</v>
      </c>
      <c r="B1818">
        <v>23</v>
      </c>
    </row>
    <row r="1819" spans="1:2" x14ac:dyDescent="0.3">
      <c r="A1819" t="s">
        <v>8219</v>
      </c>
      <c r="B1819">
        <v>23</v>
      </c>
    </row>
    <row r="1820" spans="1:2" x14ac:dyDescent="0.3">
      <c r="A1820" t="s">
        <v>8219</v>
      </c>
      <c r="B1820">
        <v>23</v>
      </c>
    </row>
    <row r="1821" spans="1:2" x14ac:dyDescent="0.3">
      <c r="A1821" t="s">
        <v>8219</v>
      </c>
      <c r="B1821">
        <v>23</v>
      </c>
    </row>
    <row r="1822" spans="1:2" x14ac:dyDescent="0.3">
      <c r="A1822" t="s">
        <v>8219</v>
      </c>
      <c r="B1822">
        <v>23</v>
      </c>
    </row>
    <row r="1823" spans="1:2" x14ac:dyDescent="0.3">
      <c r="A1823" t="s">
        <v>8219</v>
      </c>
      <c r="B1823">
        <v>23</v>
      </c>
    </row>
    <row r="1824" spans="1:2" x14ac:dyDescent="0.3">
      <c r="A1824" t="s">
        <v>8219</v>
      </c>
      <c r="B1824">
        <v>22</v>
      </c>
    </row>
    <row r="1825" spans="1:2" x14ac:dyDescent="0.3">
      <c r="A1825" t="s">
        <v>8219</v>
      </c>
      <c r="B1825">
        <v>22</v>
      </c>
    </row>
    <row r="1826" spans="1:2" x14ac:dyDescent="0.3">
      <c r="A1826" t="s">
        <v>8219</v>
      </c>
      <c r="B1826">
        <v>22</v>
      </c>
    </row>
    <row r="1827" spans="1:2" x14ac:dyDescent="0.3">
      <c r="A1827" t="s">
        <v>8219</v>
      </c>
      <c r="B1827">
        <v>22</v>
      </c>
    </row>
    <row r="1828" spans="1:2" x14ac:dyDescent="0.3">
      <c r="A1828" t="s">
        <v>8219</v>
      </c>
      <c r="B1828">
        <v>22</v>
      </c>
    </row>
    <row r="1829" spans="1:2" x14ac:dyDescent="0.3">
      <c r="A1829" t="s">
        <v>8219</v>
      </c>
      <c r="B1829">
        <v>22</v>
      </c>
    </row>
    <row r="1830" spans="1:2" x14ac:dyDescent="0.3">
      <c r="A1830" t="s">
        <v>8219</v>
      </c>
      <c r="B1830">
        <v>22</v>
      </c>
    </row>
    <row r="1831" spans="1:2" x14ac:dyDescent="0.3">
      <c r="A1831" t="s">
        <v>8219</v>
      </c>
      <c r="B1831">
        <v>22</v>
      </c>
    </row>
    <row r="1832" spans="1:2" x14ac:dyDescent="0.3">
      <c r="A1832" t="s">
        <v>8219</v>
      </c>
      <c r="B1832">
        <v>22</v>
      </c>
    </row>
    <row r="1833" spans="1:2" x14ac:dyDescent="0.3">
      <c r="A1833" t="s">
        <v>8219</v>
      </c>
      <c r="B1833">
        <v>22</v>
      </c>
    </row>
    <row r="1834" spans="1:2" x14ac:dyDescent="0.3">
      <c r="A1834" t="s">
        <v>8219</v>
      </c>
      <c r="B1834">
        <v>22</v>
      </c>
    </row>
    <row r="1835" spans="1:2" x14ac:dyDescent="0.3">
      <c r="A1835" t="s">
        <v>8219</v>
      </c>
      <c r="B1835">
        <v>22</v>
      </c>
    </row>
    <row r="1836" spans="1:2" x14ac:dyDescent="0.3">
      <c r="A1836" t="s">
        <v>8219</v>
      </c>
      <c r="B1836">
        <v>22</v>
      </c>
    </row>
    <row r="1837" spans="1:2" x14ac:dyDescent="0.3">
      <c r="A1837" t="s">
        <v>8219</v>
      </c>
      <c r="B1837">
        <v>22</v>
      </c>
    </row>
    <row r="1838" spans="1:2" x14ac:dyDescent="0.3">
      <c r="A1838" t="s">
        <v>8219</v>
      </c>
      <c r="B1838">
        <v>22</v>
      </c>
    </row>
    <row r="1839" spans="1:2" x14ac:dyDescent="0.3">
      <c r="A1839" t="s">
        <v>8219</v>
      </c>
      <c r="B1839">
        <v>22</v>
      </c>
    </row>
    <row r="1840" spans="1:2" x14ac:dyDescent="0.3">
      <c r="A1840" t="s">
        <v>8219</v>
      </c>
      <c r="B1840">
        <v>22</v>
      </c>
    </row>
    <row r="1841" spans="1:2" x14ac:dyDescent="0.3">
      <c r="A1841" t="s">
        <v>8219</v>
      </c>
      <c r="B1841">
        <v>22</v>
      </c>
    </row>
    <row r="1842" spans="1:2" x14ac:dyDescent="0.3">
      <c r="A1842" t="s">
        <v>8219</v>
      </c>
      <c r="B1842">
        <v>21</v>
      </c>
    </row>
    <row r="1843" spans="1:2" x14ac:dyDescent="0.3">
      <c r="A1843" t="s">
        <v>8219</v>
      </c>
      <c r="B1843">
        <v>21</v>
      </c>
    </row>
    <row r="1844" spans="1:2" x14ac:dyDescent="0.3">
      <c r="A1844" t="s">
        <v>8219</v>
      </c>
      <c r="B1844">
        <v>21</v>
      </c>
    </row>
    <row r="1845" spans="1:2" x14ac:dyDescent="0.3">
      <c r="A1845" t="s">
        <v>8219</v>
      </c>
      <c r="B1845">
        <v>21</v>
      </c>
    </row>
    <row r="1846" spans="1:2" x14ac:dyDescent="0.3">
      <c r="A1846" t="s">
        <v>8219</v>
      </c>
      <c r="B1846">
        <v>21</v>
      </c>
    </row>
    <row r="1847" spans="1:2" x14ac:dyDescent="0.3">
      <c r="A1847" t="s">
        <v>8219</v>
      </c>
      <c r="B1847">
        <v>21</v>
      </c>
    </row>
    <row r="1848" spans="1:2" x14ac:dyDescent="0.3">
      <c r="A1848" t="s">
        <v>8219</v>
      </c>
      <c r="B1848">
        <v>21</v>
      </c>
    </row>
    <row r="1849" spans="1:2" x14ac:dyDescent="0.3">
      <c r="A1849" t="s">
        <v>8219</v>
      </c>
      <c r="B1849">
        <v>21</v>
      </c>
    </row>
    <row r="1850" spans="1:2" x14ac:dyDescent="0.3">
      <c r="A1850" t="s">
        <v>8219</v>
      </c>
      <c r="B1850">
        <v>21</v>
      </c>
    </row>
    <row r="1851" spans="1:2" x14ac:dyDescent="0.3">
      <c r="A1851" t="s">
        <v>8219</v>
      </c>
      <c r="B1851">
        <v>21</v>
      </c>
    </row>
    <row r="1852" spans="1:2" x14ac:dyDescent="0.3">
      <c r="A1852" t="s">
        <v>8219</v>
      </c>
      <c r="B1852">
        <v>21</v>
      </c>
    </row>
    <row r="1853" spans="1:2" x14ac:dyDescent="0.3">
      <c r="A1853" t="s">
        <v>8219</v>
      </c>
      <c r="B1853">
        <v>21</v>
      </c>
    </row>
    <row r="1854" spans="1:2" x14ac:dyDescent="0.3">
      <c r="A1854" t="s">
        <v>8219</v>
      </c>
      <c r="B1854">
        <v>21</v>
      </c>
    </row>
    <row r="1855" spans="1:2" x14ac:dyDescent="0.3">
      <c r="A1855" t="s">
        <v>8219</v>
      </c>
      <c r="B1855">
        <v>21</v>
      </c>
    </row>
    <row r="1856" spans="1:2" x14ac:dyDescent="0.3">
      <c r="A1856" t="s">
        <v>8219</v>
      </c>
      <c r="B1856">
        <v>21</v>
      </c>
    </row>
    <row r="1857" spans="1:2" x14ac:dyDescent="0.3">
      <c r="A1857" t="s">
        <v>8219</v>
      </c>
      <c r="B1857">
        <v>21</v>
      </c>
    </row>
    <row r="1858" spans="1:2" x14ac:dyDescent="0.3">
      <c r="A1858" t="s">
        <v>8219</v>
      </c>
      <c r="B1858">
        <v>21</v>
      </c>
    </row>
    <row r="1859" spans="1:2" x14ac:dyDescent="0.3">
      <c r="A1859" t="s">
        <v>8219</v>
      </c>
      <c r="B1859">
        <v>21</v>
      </c>
    </row>
    <row r="1860" spans="1:2" x14ac:dyDescent="0.3">
      <c r="A1860" t="s">
        <v>8219</v>
      </c>
      <c r="B1860">
        <v>21</v>
      </c>
    </row>
    <row r="1861" spans="1:2" x14ac:dyDescent="0.3">
      <c r="A1861" t="s">
        <v>8219</v>
      </c>
      <c r="B1861">
        <v>21</v>
      </c>
    </row>
    <row r="1862" spans="1:2" x14ac:dyDescent="0.3">
      <c r="A1862" t="s">
        <v>8219</v>
      </c>
      <c r="B1862">
        <v>21</v>
      </c>
    </row>
    <row r="1863" spans="1:2" x14ac:dyDescent="0.3">
      <c r="A1863" t="s">
        <v>8219</v>
      </c>
      <c r="B1863">
        <v>21</v>
      </c>
    </row>
    <row r="1864" spans="1:2" x14ac:dyDescent="0.3">
      <c r="A1864" t="s">
        <v>8219</v>
      </c>
      <c r="B1864">
        <v>21</v>
      </c>
    </row>
    <row r="1865" spans="1:2" x14ac:dyDescent="0.3">
      <c r="A1865" t="s">
        <v>8219</v>
      </c>
      <c r="B1865">
        <v>21</v>
      </c>
    </row>
    <row r="1866" spans="1:2" x14ac:dyDescent="0.3">
      <c r="A1866" t="s">
        <v>8219</v>
      </c>
      <c r="B1866">
        <v>21</v>
      </c>
    </row>
    <row r="1867" spans="1:2" x14ac:dyDescent="0.3">
      <c r="A1867" t="s">
        <v>8219</v>
      </c>
      <c r="B1867">
        <v>21</v>
      </c>
    </row>
    <row r="1868" spans="1:2" x14ac:dyDescent="0.3">
      <c r="A1868" t="s">
        <v>8219</v>
      </c>
      <c r="B1868">
        <v>21</v>
      </c>
    </row>
    <row r="1869" spans="1:2" x14ac:dyDescent="0.3">
      <c r="A1869" t="s">
        <v>8219</v>
      </c>
      <c r="B1869">
        <v>21</v>
      </c>
    </row>
    <row r="1870" spans="1:2" x14ac:dyDescent="0.3">
      <c r="A1870" t="s">
        <v>8219</v>
      </c>
      <c r="B1870">
        <v>20</v>
      </c>
    </row>
    <row r="1871" spans="1:2" x14ac:dyDescent="0.3">
      <c r="A1871" t="s">
        <v>8219</v>
      </c>
      <c r="B1871">
        <v>20</v>
      </c>
    </row>
    <row r="1872" spans="1:2" x14ac:dyDescent="0.3">
      <c r="A1872" t="s">
        <v>8219</v>
      </c>
      <c r="B1872">
        <v>20</v>
      </c>
    </row>
    <row r="1873" spans="1:2" x14ac:dyDescent="0.3">
      <c r="A1873" t="s">
        <v>8219</v>
      </c>
      <c r="B1873">
        <v>20</v>
      </c>
    </row>
    <row r="1874" spans="1:2" x14ac:dyDescent="0.3">
      <c r="A1874" t="s">
        <v>8219</v>
      </c>
      <c r="B1874">
        <v>20</v>
      </c>
    </row>
    <row r="1875" spans="1:2" x14ac:dyDescent="0.3">
      <c r="A1875" t="s">
        <v>8219</v>
      </c>
      <c r="B1875">
        <v>20</v>
      </c>
    </row>
    <row r="1876" spans="1:2" x14ac:dyDescent="0.3">
      <c r="A1876" t="s">
        <v>8219</v>
      </c>
      <c r="B1876">
        <v>20</v>
      </c>
    </row>
    <row r="1877" spans="1:2" x14ac:dyDescent="0.3">
      <c r="A1877" t="s">
        <v>8219</v>
      </c>
      <c r="B1877">
        <v>20</v>
      </c>
    </row>
    <row r="1878" spans="1:2" x14ac:dyDescent="0.3">
      <c r="A1878" t="s">
        <v>8219</v>
      </c>
      <c r="B1878">
        <v>20</v>
      </c>
    </row>
    <row r="1879" spans="1:2" x14ac:dyDescent="0.3">
      <c r="A1879" t="s">
        <v>8219</v>
      </c>
      <c r="B1879">
        <v>20</v>
      </c>
    </row>
    <row r="1880" spans="1:2" x14ac:dyDescent="0.3">
      <c r="A1880" t="s">
        <v>8219</v>
      </c>
      <c r="B1880">
        <v>20</v>
      </c>
    </row>
    <row r="1881" spans="1:2" x14ac:dyDescent="0.3">
      <c r="A1881" t="s">
        <v>8219</v>
      </c>
      <c r="B1881">
        <v>20</v>
      </c>
    </row>
    <row r="1882" spans="1:2" x14ac:dyDescent="0.3">
      <c r="A1882" t="s">
        <v>8219</v>
      </c>
      <c r="B1882">
        <v>20</v>
      </c>
    </row>
    <row r="1883" spans="1:2" x14ac:dyDescent="0.3">
      <c r="A1883" t="s">
        <v>8219</v>
      </c>
      <c r="B1883">
        <v>20</v>
      </c>
    </row>
    <row r="1884" spans="1:2" x14ac:dyDescent="0.3">
      <c r="A1884" t="s">
        <v>8219</v>
      </c>
      <c r="B1884">
        <v>20</v>
      </c>
    </row>
    <row r="1885" spans="1:2" x14ac:dyDescent="0.3">
      <c r="A1885" t="s">
        <v>8219</v>
      </c>
      <c r="B1885">
        <v>20</v>
      </c>
    </row>
    <row r="1886" spans="1:2" x14ac:dyDescent="0.3">
      <c r="A1886" t="s">
        <v>8219</v>
      </c>
      <c r="B1886">
        <v>20</v>
      </c>
    </row>
    <row r="1887" spans="1:2" x14ac:dyDescent="0.3">
      <c r="A1887" t="s">
        <v>8219</v>
      </c>
      <c r="B1887">
        <v>20</v>
      </c>
    </row>
    <row r="1888" spans="1:2" x14ac:dyDescent="0.3">
      <c r="A1888" t="s">
        <v>8219</v>
      </c>
      <c r="B1888">
        <v>20</v>
      </c>
    </row>
    <row r="1889" spans="1:2" x14ac:dyDescent="0.3">
      <c r="A1889" t="s">
        <v>8219</v>
      </c>
      <c r="B1889">
        <v>20</v>
      </c>
    </row>
    <row r="1890" spans="1:2" x14ac:dyDescent="0.3">
      <c r="A1890" t="s">
        <v>8219</v>
      </c>
      <c r="B1890">
        <v>20</v>
      </c>
    </row>
    <row r="1891" spans="1:2" x14ac:dyDescent="0.3">
      <c r="A1891" t="s">
        <v>8219</v>
      </c>
      <c r="B1891">
        <v>20</v>
      </c>
    </row>
    <row r="1892" spans="1:2" x14ac:dyDescent="0.3">
      <c r="A1892" t="s">
        <v>8219</v>
      </c>
      <c r="B1892">
        <v>20</v>
      </c>
    </row>
    <row r="1893" spans="1:2" x14ac:dyDescent="0.3">
      <c r="A1893" t="s">
        <v>8219</v>
      </c>
      <c r="B1893">
        <v>20</v>
      </c>
    </row>
    <row r="1894" spans="1:2" x14ac:dyDescent="0.3">
      <c r="A1894" t="s">
        <v>8219</v>
      </c>
      <c r="B1894">
        <v>20</v>
      </c>
    </row>
    <row r="1895" spans="1:2" x14ac:dyDescent="0.3">
      <c r="A1895" t="s">
        <v>8219</v>
      </c>
      <c r="B1895">
        <v>20</v>
      </c>
    </row>
    <row r="1896" spans="1:2" x14ac:dyDescent="0.3">
      <c r="A1896" t="s">
        <v>8219</v>
      </c>
      <c r="B1896">
        <v>20</v>
      </c>
    </row>
    <row r="1897" spans="1:2" x14ac:dyDescent="0.3">
      <c r="A1897" t="s">
        <v>8219</v>
      </c>
      <c r="B1897">
        <v>20</v>
      </c>
    </row>
    <row r="1898" spans="1:2" x14ac:dyDescent="0.3">
      <c r="A1898" t="s">
        <v>8219</v>
      </c>
      <c r="B1898">
        <v>20</v>
      </c>
    </row>
    <row r="1899" spans="1:2" x14ac:dyDescent="0.3">
      <c r="A1899" t="s">
        <v>8219</v>
      </c>
      <c r="B1899">
        <v>20</v>
      </c>
    </row>
    <row r="1900" spans="1:2" x14ac:dyDescent="0.3">
      <c r="A1900" t="s">
        <v>8219</v>
      </c>
      <c r="B1900">
        <v>20</v>
      </c>
    </row>
    <row r="1901" spans="1:2" x14ac:dyDescent="0.3">
      <c r="A1901" t="s">
        <v>8219</v>
      </c>
      <c r="B1901">
        <v>20</v>
      </c>
    </row>
    <row r="1902" spans="1:2" x14ac:dyDescent="0.3">
      <c r="A1902" t="s">
        <v>8219</v>
      </c>
      <c r="B1902">
        <v>20</v>
      </c>
    </row>
    <row r="1903" spans="1:2" x14ac:dyDescent="0.3">
      <c r="A1903" t="s">
        <v>8219</v>
      </c>
      <c r="B1903">
        <v>20</v>
      </c>
    </row>
    <row r="1904" spans="1:2" x14ac:dyDescent="0.3">
      <c r="A1904" t="s">
        <v>8219</v>
      </c>
      <c r="B1904">
        <v>20</v>
      </c>
    </row>
    <row r="1905" spans="1:2" x14ac:dyDescent="0.3">
      <c r="A1905" t="s">
        <v>8219</v>
      </c>
      <c r="B1905">
        <v>19</v>
      </c>
    </row>
    <row r="1906" spans="1:2" x14ac:dyDescent="0.3">
      <c r="A1906" t="s">
        <v>8219</v>
      </c>
      <c r="B1906">
        <v>19</v>
      </c>
    </row>
    <row r="1907" spans="1:2" x14ac:dyDescent="0.3">
      <c r="A1907" t="s">
        <v>8219</v>
      </c>
      <c r="B1907">
        <v>19</v>
      </c>
    </row>
    <row r="1908" spans="1:2" x14ac:dyDescent="0.3">
      <c r="A1908" t="s">
        <v>8219</v>
      </c>
      <c r="B1908">
        <v>19</v>
      </c>
    </row>
    <row r="1909" spans="1:2" x14ac:dyDescent="0.3">
      <c r="A1909" t="s">
        <v>8219</v>
      </c>
      <c r="B1909">
        <v>19</v>
      </c>
    </row>
    <row r="1910" spans="1:2" x14ac:dyDescent="0.3">
      <c r="A1910" t="s">
        <v>8219</v>
      </c>
      <c r="B1910">
        <v>19</v>
      </c>
    </row>
    <row r="1911" spans="1:2" x14ac:dyDescent="0.3">
      <c r="A1911" t="s">
        <v>8219</v>
      </c>
      <c r="B1911">
        <v>19</v>
      </c>
    </row>
    <row r="1912" spans="1:2" x14ac:dyDescent="0.3">
      <c r="A1912" t="s">
        <v>8219</v>
      </c>
      <c r="B1912">
        <v>19</v>
      </c>
    </row>
    <row r="1913" spans="1:2" x14ac:dyDescent="0.3">
      <c r="A1913" t="s">
        <v>8219</v>
      </c>
      <c r="B1913">
        <v>19</v>
      </c>
    </row>
    <row r="1914" spans="1:2" x14ac:dyDescent="0.3">
      <c r="A1914" t="s">
        <v>8219</v>
      </c>
      <c r="B1914">
        <v>19</v>
      </c>
    </row>
    <row r="1915" spans="1:2" x14ac:dyDescent="0.3">
      <c r="A1915" t="s">
        <v>8219</v>
      </c>
      <c r="B1915">
        <v>19</v>
      </c>
    </row>
    <row r="1916" spans="1:2" x14ac:dyDescent="0.3">
      <c r="A1916" t="s">
        <v>8219</v>
      </c>
      <c r="B1916">
        <v>19</v>
      </c>
    </row>
    <row r="1917" spans="1:2" x14ac:dyDescent="0.3">
      <c r="A1917" t="s">
        <v>8219</v>
      </c>
      <c r="B1917">
        <v>19</v>
      </c>
    </row>
    <row r="1918" spans="1:2" x14ac:dyDescent="0.3">
      <c r="A1918" t="s">
        <v>8219</v>
      </c>
      <c r="B1918">
        <v>19</v>
      </c>
    </row>
    <row r="1919" spans="1:2" x14ac:dyDescent="0.3">
      <c r="A1919" t="s">
        <v>8219</v>
      </c>
      <c r="B1919">
        <v>19</v>
      </c>
    </row>
    <row r="1920" spans="1:2" x14ac:dyDescent="0.3">
      <c r="A1920" t="s">
        <v>8219</v>
      </c>
      <c r="B1920">
        <v>19</v>
      </c>
    </row>
    <row r="1921" spans="1:2" x14ac:dyDescent="0.3">
      <c r="A1921" t="s">
        <v>8219</v>
      </c>
      <c r="B1921">
        <v>19</v>
      </c>
    </row>
    <row r="1922" spans="1:2" x14ac:dyDescent="0.3">
      <c r="A1922" t="s">
        <v>8219</v>
      </c>
      <c r="B1922">
        <v>19</v>
      </c>
    </row>
    <row r="1923" spans="1:2" x14ac:dyDescent="0.3">
      <c r="A1923" t="s">
        <v>8219</v>
      </c>
      <c r="B1923">
        <v>19</v>
      </c>
    </row>
    <row r="1924" spans="1:2" x14ac:dyDescent="0.3">
      <c r="A1924" t="s">
        <v>8219</v>
      </c>
      <c r="B1924">
        <v>19</v>
      </c>
    </row>
    <row r="1925" spans="1:2" x14ac:dyDescent="0.3">
      <c r="A1925" t="s">
        <v>8219</v>
      </c>
      <c r="B1925">
        <v>19</v>
      </c>
    </row>
    <row r="1926" spans="1:2" x14ac:dyDescent="0.3">
      <c r="A1926" t="s">
        <v>8219</v>
      </c>
      <c r="B1926">
        <v>19</v>
      </c>
    </row>
    <row r="1927" spans="1:2" x14ac:dyDescent="0.3">
      <c r="A1927" t="s">
        <v>8219</v>
      </c>
      <c r="B1927">
        <v>19</v>
      </c>
    </row>
    <row r="1928" spans="1:2" x14ac:dyDescent="0.3">
      <c r="A1928" t="s">
        <v>8219</v>
      </c>
      <c r="B1928">
        <v>19</v>
      </c>
    </row>
    <row r="1929" spans="1:2" x14ac:dyDescent="0.3">
      <c r="A1929" t="s">
        <v>8219</v>
      </c>
      <c r="B1929">
        <v>19</v>
      </c>
    </row>
    <row r="1930" spans="1:2" x14ac:dyDescent="0.3">
      <c r="A1930" t="s">
        <v>8219</v>
      </c>
      <c r="B1930">
        <v>18</v>
      </c>
    </row>
    <row r="1931" spans="1:2" x14ac:dyDescent="0.3">
      <c r="A1931" t="s">
        <v>8219</v>
      </c>
      <c r="B1931">
        <v>18</v>
      </c>
    </row>
    <row r="1932" spans="1:2" x14ac:dyDescent="0.3">
      <c r="A1932" t="s">
        <v>8219</v>
      </c>
      <c r="B1932">
        <v>18</v>
      </c>
    </row>
    <row r="1933" spans="1:2" x14ac:dyDescent="0.3">
      <c r="A1933" t="s">
        <v>8219</v>
      </c>
      <c r="B1933">
        <v>18</v>
      </c>
    </row>
    <row r="1934" spans="1:2" x14ac:dyDescent="0.3">
      <c r="A1934" t="s">
        <v>8219</v>
      </c>
      <c r="B1934">
        <v>18</v>
      </c>
    </row>
    <row r="1935" spans="1:2" x14ac:dyDescent="0.3">
      <c r="A1935" t="s">
        <v>8219</v>
      </c>
      <c r="B1935">
        <v>18</v>
      </c>
    </row>
    <row r="1936" spans="1:2" x14ac:dyDescent="0.3">
      <c r="A1936" t="s">
        <v>8219</v>
      </c>
      <c r="B1936">
        <v>18</v>
      </c>
    </row>
    <row r="1937" spans="1:2" x14ac:dyDescent="0.3">
      <c r="A1937" t="s">
        <v>8219</v>
      </c>
      <c r="B1937">
        <v>18</v>
      </c>
    </row>
    <row r="1938" spans="1:2" x14ac:dyDescent="0.3">
      <c r="A1938" t="s">
        <v>8219</v>
      </c>
      <c r="B1938">
        <v>18</v>
      </c>
    </row>
    <row r="1939" spans="1:2" x14ac:dyDescent="0.3">
      <c r="A1939" t="s">
        <v>8219</v>
      </c>
      <c r="B1939">
        <v>18</v>
      </c>
    </row>
    <row r="1940" spans="1:2" x14ac:dyDescent="0.3">
      <c r="A1940" t="s">
        <v>8219</v>
      </c>
      <c r="B1940">
        <v>18</v>
      </c>
    </row>
    <row r="1941" spans="1:2" x14ac:dyDescent="0.3">
      <c r="A1941" t="s">
        <v>8219</v>
      </c>
      <c r="B1941">
        <v>18</v>
      </c>
    </row>
    <row r="1942" spans="1:2" x14ac:dyDescent="0.3">
      <c r="A1942" t="s">
        <v>8219</v>
      </c>
      <c r="B1942">
        <v>18</v>
      </c>
    </row>
    <row r="1943" spans="1:2" x14ac:dyDescent="0.3">
      <c r="A1943" t="s">
        <v>8219</v>
      </c>
      <c r="B1943">
        <v>18</v>
      </c>
    </row>
    <row r="1944" spans="1:2" x14ac:dyDescent="0.3">
      <c r="A1944" t="s">
        <v>8219</v>
      </c>
      <c r="B1944">
        <v>18</v>
      </c>
    </row>
    <row r="1945" spans="1:2" x14ac:dyDescent="0.3">
      <c r="A1945" t="s">
        <v>8219</v>
      </c>
      <c r="B1945">
        <v>18</v>
      </c>
    </row>
    <row r="1946" spans="1:2" x14ac:dyDescent="0.3">
      <c r="A1946" t="s">
        <v>8219</v>
      </c>
      <c r="B1946">
        <v>18</v>
      </c>
    </row>
    <row r="1947" spans="1:2" x14ac:dyDescent="0.3">
      <c r="A1947" t="s">
        <v>8219</v>
      </c>
      <c r="B1947">
        <v>18</v>
      </c>
    </row>
    <row r="1948" spans="1:2" x14ac:dyDescent="0.3">
      <c r="A1948" t="s">
        <v>8219</v>
      </c>
      <c r="B1948">
        <v>18</v>
      </c>
    </row>
    <row r="1949" spans="1:2" x14ac:dyDescent="0.3">
      <c r="A1949" t="s">
        <v>8219</v>
      </c>
      <c r="B1949">
        <v>18</v>
      </c>
    </row>
    <row r="1950" spans="1:2" x14ac:dyDescent="0.3">
      <c r="A1950" t="s">
        <v>8219</v>
      </c>
      <c r="B1950">
        <v>18</v>
      </c>
    </row>
    <row r="1951" spans="1:2" x14ac:dyDescent="0.3">
      <c r="A1951" t="s">
        <v>8219</v>
      </c>
      <c r="B1951">
        <v>17</v>
      </c>
    </row>
    <row r="1952" spans="1:2" x14ac:dyDescent="0.3">
      <c r="A1952" t="s">
        <v>8219</v>
      </c>
      <c r="B1952">
        <v>17</v>
      </c>
    </row>
    <row r="1953" spans="1:2" x14ac:dyDescent="0.3">
      <c r="A1953" t="s">
        <v>8219</v>
      </c>
      <c r="B1953">
        <v>17</v>
      </c>
    </row>
    <row r="1954" spans="1:2" x14ac:dyDescent="0.3">
      <c r="A1954" t="s">
        <v>8219</v>
      </c>
      <c r="B1954">
        <v>17</v>
      </c>
    </row>
    <row r="1955" spans="1:2" x14ac:dyDescent="0.3">
      <c r="A1955" t="s">
        <v>8219</v>
      </c>
      <c r="B1955">
        <v>17</v>
      </c>
    </row>
    <row r="1956" spans="1:2" x14ac:dyDescent="0.3">
      <c r="A1956" t="s">
        <v>8219</v>
      </c>
      <c r="B1956">
        <v>17</v>
      </c>
    </row>
    <row r="1957" spans="1:2" x14ac:dyDescent="0.3">
      <c r="A1957" t="s">
        <v>8219</v>
      </c>
      <c r="B1957">
        <v>17</v>
      </c>
    </row>
    <row r="1958" spans="1:2" x14ac:dyDescent="0.3">
      <c r="A1958" t="s">
        <v>8219</v>
      </c>
      <c r="B1958">
        <v>17</v>
      </c>
    </row>
    <row r="1959" spans="1:2" x14ac:dyDescent="0.3">
      <c r="A1959" t="s">
        <v>8219</v>
      </c>
      <c r="B1959">
        <v>17</v>
      </c>
    </row>
    <row r="1960" spans="1:2" x14ac:dyDescent="0.3">
      <c r="A1960" t="s">
        <v>8219</v>
      </c>
      <c r="B1960">
        <v>17</v>
      </c>
    </row>
    <row r="1961" spans="1:2" x14ac:dyDescent="0.3">
      <c r="A1961" t="s">
        <v>8219</v>
      </c>
      <c r="B1961">
        <v>17</v>
      </c>
    </row>
    <row r="1962" spans="1:2" x14ac:dyDescent="0.3">
      <c r="A1962" t="s">
        <v>8219</v>
      </c>
      <c r="B1962">
        <v>17</v>
      </c>
    </row>
    <row r="1963" spans="1:2" x14ac:dyDescent="0.3">
      <c r="A1963" t="s">
        <v>8219</v>
      </c>
      <c r="B1963">
        <v>17</v>
      </c>
    </row>
    <row r="1964" spans="1:2" x14ac:dyDescent="0.3">
      <c r="A1964" t="s">
        <v>8219</v>
      </c>
      <c r="B1964">
        <v>17</v>
      </c>
    </row>
    <row r="1965" spans="1:2" x14ac:dyDescent="0.3">
      <c r="A1965" t="s">
        <v>8219</v>
      </c>
      <c r="B1965">
        <v>17</v>
      </c>
    </row>
    <row r="1966" spans="1:2" x14ac:dyDescent="0.3">
      <c r="A1966" t="s">
        <v>8219</v>
      </c>
      <c r="B1966">
        <v>17</v>
      </c>
    </row>
    <row r="1967" spans="1:2" x14ac:dyDescent="0.3">
      <c r="A1967" t="s">
        <v>8219</v>
      </c>
      <c r="B1967">
        <v>17</v>
      </c>
    </row>
    <row r="1968" spans="1:2" x14ac:dyDescent="0.3">
      <c r="A1968" t="s">
        <v>8219</v>
      </c>
      <c r="B1968">
        <v>17</v>
      </c>
    </row>
    <row r="1969" spans="1:2" x14ac:dyDescent="0.3">
      <c r="A1969" t="s">
        <v>8219</v>
      </c>
      <c r="B1969">
        <v>17</v>
      </c>
    </row>
    <row r="1970" spans="1:2" x14ac:dyDescent="0.3">
      <c r="A1970" t="s">
        <v>8219</v>
      </c>
      <c r="B1970">
        <v>17</v>
      </c>
    </row>
    <row r="1971" spans="1:2" x14ac:dyDescent="0.3">
      <c r="A1971" t="s">
        <v>8219</v>
      </c>
      <c r="B1971">
        <v>17</v>
      </c>
    </row>
    <row r="1972" spans="1:2" x14ac:dyDescent="0.3">
      <c r="A1972" t="s">
        <v>8219</v>
      </c>
      <c r="B1972">
        <v>17</v>
      </c>
    </row>
    <row r="1973" spans="1:2" x14ac:dyDescent="0.3">
      <c r="A1973" t="s">
        <v>8219</v>
      </c>
      <c r="B1973">
        <v>17</v>
      </c>
    </row>
    <row r="1974" spans="1:2" x14ac:dyDescent="0.3">
      <c r="A1974" t="s">
        <v>8219</v>
      </c>
      <c r="B1974">
        <v>17</v>
      </c>
    </row>
    <row r="1975" spans="1:2" x14ac:dyDescent="0.3">
      <c r="A1975" t="s">
        <v>8219</v>
      </c>
      <c r="B1975">
        <v>17</v>
      </c>
    </row>
    <row r="1976" spans="1:2" x14ac:dyDescent="0.3">
      <c r="A1976" t="s">
        <v>8219</v>
      </c>
      <c r="B1976">
        <v>17</v>
      </c>
    </row>
    <row r="1977" spans="1:2" x14ac:dyDescent="0.3">
      <c r="A1977" t="s">
        <v>8219</v>
      </c>
      <c r="B1977">
        <v>17</v>
      </c>
    </row>
    <row r="1978" spans="1:2" x14ac:dyDescent="0.3">
      <c r="A1978" t="s">
        <v>8219</v>
      </c>
      <c r="B1978">
        <v>17</v>
      </c>
    </row>
    <row r="1979" spans="1:2" x14ac:dyDescent="0.3">
      <c r="A1979" t="s">
        <v>8219</v>
      </c>
      <c r="B1979">
        <v>17</v>
      </c>
    </row>
    <row r="1980" spans="1:2" x14ac:dyDescent="0.3">
      <c r="A1980" t="s">
        <v>8219</v>
      </c>
      <c r="B1980">
        <v>17</v>
      </c>
    </row>
    <row r="1981" spans="1:2" x14ac:dyDescent="0.3">
      <c r="A1981" t="s">
        <v>8219</v>
      </c>
      <c r="B1981">
        <v>17</v>
      </c>
    </row>
    <row r="1982" spans="1:2" x14ac:dyDescent="0.3">
      <c r="A1982" t="s">
        <v>8219</v>
      </c>
      <c r="B1982">
        <v>17</v>
      </c>
    </row>
    <row r="1983" spans="1:2" x14ac:dyDescent="0.3">
      <c r="A1983" t="s">
        <v>8219</v>
      </c>
      <c r="B1983">
        <v>17</v>
      </c>
    </row>
    <row r="1984" spans="1:2" x14ac:dyDescent="0.3">
      <c r="A1984" t="s">
        <v>8219</v>
      </c>
      <c r="B1984">
        <v>17</v>
      </c>
    </row>
    <row r="1985" spans="1:2" x14ac:dyDescent="0.3">
      <c r="A1985" t="s">
        <v>8219</v>
      </c>
      <c r="B1985">
        <v>16</v>
      </c>
    </row>
    <row r="1986" spans="1:2" x14ac:dyDescent="0.3">
      <c r="A1986" t="s">
        <v>8219</v>
      </c>
      <c r="B1986">
        <v>16</v>
      </c>
    </row>
    <row r="1987" spans="1:2" x14ac:dyDescent="0.3">
      <c r="A1987" t="s">
        <v>8219</v>
      </c>
      <c r="B1987">
        <v>16</v>
      </c>
    </row>
    <row r="1988" spans="1:2" x14ac:dyDescent="0.3">
      <c r="A1988" t="s">
        <v>8219</v>
      </c>
      <c r="B1988">
        <v>16</v>
      </c>
    </row>
    <row r="1989" spans="1:2" x14ac:dyDescent="0.3">
      <c r="A1989" t="s">
        <v>8219</v>
      </c>
      <c r="B1989">
        <v>16</v>
      </c>
    </row>
    <row r="1990" spans="1:2" x14ac:dyDescent="0.3">
      <c r="A1990" t="s">
        <v>8219</v>
      </c>
      <c r="B1990">
        <v>16</v>
      </c>
    </row>
    <row r="1991" spans="1:2" x14ac:dyDescent="0.3">
      <c r="A1991" t="s">
        <v>8219</v>
      </c>
      <c r="B1991">
        <v>16</v>
      </c>
    </row>
    <row r="1992" spans="1:2" x14ac:dyDescent="0.3">
      <c r="A1992" t="s">
        <v>8219</v>
      </c>
      <c r="B1992">
        <v>16</v>
      </c>
    </row>
    <row r="1993" spans="1:2" x14ac:dyDescent="0.3">
      <c r="A1993" t="s">
        <v>8219</v>
      </c>
      <c r="B1993">
        <v>16</v>
      </c>
    </row>
    <row r="1994" spans="1:2" x14ac:dyDescent="0.3">
      <c r="A1994" t="s">
        <v>8219</v>
      </c>
      <c r="B1994">
        <v>16</v>
      </c>
    </row>
    <row r="1995" spans="1:2" x14ac:dyDescent="0.3">
      <c r="A1995" t="s">
        <v>8219</v>
      </c>
      <c r="B1995">
        <v>16</v>
      </c>
    </row>
    <row r="1996" spans="1:2" x14ac:dyDescent="0.3">
      <c r="A1996" t="s">
        <v>8219</v>
      </c>
      <c r="B1996">
        <v>16</v>
      </c>
    </row>
    <row r="1997" spans="1:2" x14ac:dyDescent="0.3">
      <c r="A1997" t="s">
        <v>8219</v>
      </c>
      <c r="B1997">
        <v>16</v>
      </c>
    </row>
    <row r="1998" spans="1:2" x14ac:dyDescent="0.3">
      <c r="A1998" t="s">
        <v>8219</v>
      </c>
      <c r="B1998">
        <v>15</v>
      </c>
    </row>
    <row r="1999" spans="1:2" x14ac:dyDescent="0.3">
      <c r="A1999" t="s">
        <v>8219</v>
      </c>
      <c r="B1999">
        <v>15</v>
      </c>
    </row>
    <row r="2000" spans="1:2" x14ac:dyDescent="0.3">
      <c r="A2000" t="s">
        <v>8219</v>
      </c>
      <c r="B2000">
        <v>15</v>
      </c>
    </row>
    <row r="2001" spans="1:2" x14ac:dyDescent="0.3">
      <c r="A2001" t="s">
        <v>8219</v>
      </c>
      <c r="B2001">
        <v>15</v>
      </c>
    </row>
    <row r="2002" spans="1:2" x14ac:dyDescent="0.3">
      <c r="A2002" t="s">
        <v>8219</v>
      </c>
      <c r="B2002">
        <v>15</v>
      </c>
    </row>
    <row r="2003" spans="1:2" x14ac:dyDescent="0.3">
      <c r="A2003" t="s">
        <v>8219</v>
      </c>
      <c r="B2003">
        <v>15</v>
      </c>
    </row>
    <row r="2004" spans="1:2" x14ac:dyDescent="0.3">
      <c r="A2004" t="s">
        <v>8219</v>
      </c>
      <c r="B2004">
        <v>15</v>
      </c>
    </row>
    <row r="2005" spans="1:2" x14ac:dyDescent="0.3">
      <c r="A2005" t="s">
        <v>8219</v>
      </c>
      <c r="B2005">
        <v>15</v>
      </c>
    </row>
    <row r="2006" spans="1:2" x14ac:dyDescent="0.3">
      <c r="A2006" t="s">
        <v>8219</v>
      </c>
      <c r="B2006">
        <v>15</v>
      </c>
    </row>
    <row r="2007" spans="1:2" x14ac:dyDescent="0.3">
      <c r="A2007" t="s">
        <v>8219</v>
      </c>
      <c r="B2007">
        <v>15</v>
      </c>
    </row>
    <row r="2008" spans="1:2" x14ac:dyDescent="0.3">
      <c r="A2008" t="s">
        <v>8219</v>
      </c>
      <c r="B2008">
        <v>15</v>
      </c>
    </row>
    <row r="2009" spans="1:2" x14ac:dyDescent="0.3">
      <c r="A2009" t="s">
        <v>8219</v>
      </c>
      <c r="B2009">
        <v>15</v>
      </c>
    </row>
    <row r="2010" spans="1:2" x14ac:dyDescent="0.3">
      <c r="A2010" t="s">
        <v>8219</v>
      </c>
      <c r="B2010">
        <v>15</v>
      </c>
    </row>
    <row r="2011" spans="1:2" x14ac:dyDescent="0.3">
      <c r="A2011" t="s">
        <v>8219</v>
      </c>
      <c r="B2011">
        <v>15</v>
      </c>
    </row>
    <row r="2012" spans="1:2" x14ac:dyDescent="0.3">
      <c r="A2012" t="s">
        <v>8219</v>
      </c>
      <c r="B2012">
        <v>15</v>
      </c>
    </row>
    <row r="2013" spans="1:2" x14ac:dyDescent="0.3">
      <c r="A2013" t="s">
        <v>8219</v>
      </c>
      <c r="B2013">
        <v>15</v>
      </c>
    </row>
    <row r="2014" spans="1:2" x14ac:dyDescent="0.3">
      <c r="A2014" t="s">
        <v>8219</v>
      </c>
      <c r="B2014">
        <v>15</v>
      </c>
    </row>
    <row r="2015" spans="1:2" x14ac:dyDescent="0.3">
      <c r="A2015" t="s">
        <v>8219</v>
      </c>
      <c r="B2015">
        <v>15</v>
      </c>
    </row>
    <row r="2016" spans="1:2" x14ac:dyDescent="0.3">
      <c r="A2016" t="s">
        <v>8219</v>
      </c>
      <c r="B2016">
        <v>15</v>
      </c>
    </row>
    <row r="2017" spans="1:2" x14ac:dyDescent="0.3">
      <c r="A2017" t="s">
        <v>8219</v>
      </c>
      <c r="B2017">
        <v>15</v>
      </c>
    </row>
    <row r="2018" spans="1:2" x14ac:dyDescent="0.3">
      <c r="A2018" t="s">
        <v>8219</v>
      </c>
      <c r="B2018">
        <v>15</v>
      </c>
    </row>
    <row r="2019" spans="1:2" x14ac:dyDescent="0.3">
      <c r="A2019" t="s">
        <v>8219</v>
      </c>
      <c r="B2019">
        <v>15</v>
      </c>
    </row>
    <row r="2020" spans="1:2" x14ac:dyDescent="0.3">
      <c r="A2020" t="s">
        <v>8219</v>
      </c>
      <c r="B2020">
        <v>15</v>
      </c>
    </row>
    <row r="2021" spans="1:2" x14ac:dyDescent="0.3">
      <c r="A2021" t="s">
        <v>8219</v>
      </c>
      <c r="B2021">
        <v>15</v>
      </c>
    </row>
    <row r="2022" spans="1:2" x14ac:dyDescent="0.3">
      <c r="A2022" t="s">
        <v>8219</v>
      </c>
      <c r="B2022">
        <v>15</v>
      </c>
    </row>
    <row r="2023" spans="1:2" x14ac:dyDescent="0.3">
      <c r="A2023" t="s">
        <v>8219</v>
      </c>
      <c r="B2023">
        <v>15</v>
      </c>
    </row>
    <row r="2024" spans="1:2" x14ac:dyDescent="0.3">
      <c r="A2024" t="s">
        <v>8219</v>
      </c>
      <c r="B2024">
        <v>14</v>
      </c>
    </row>
    <row r="2025" spans="1:2" x14ac:dyDescent="0.3">
      <c r="A2025" t="s">
        <v>8219</v>
      </c>
      <c r="B2025">
        <v>14</v>
      </c>
    </row>
    <row r="2026" spans="1:2" x14ac:dyDescent="0.3">
      <c r="A2026" t="s">
        <v>8219</v>
      </c>
      <c r="B2026">
        <v>14</v>
      </c>
    </row>
    <row r="2027" spans="1:2" x14ac:dyDescent="0.3">
      <c r="A2027" t="s">
        <v>8219</v>
      </c>
      <c r="B2027">
        <v>14</v>
      </c>
    </row>
    <row r="2028" spans="1:2" x14ac:dyDescent="0.3">
      <c r="A2028" t="s">
        <v>8219</v>
      </c>
      <c r="B2028">
        <v>14</v>
      </c>
    </row>
    <row r="2029" spans="1:2" x14ac:dyDescent="0.3">
      <c r="A2029" t="s">
        <v>8219</v>
      </c>
      <c r="B2029">
        <v>14</v>
      </c>
    </row>
    <row r="2030" spans="1:2" x14ac:dyDescent="0.3">
      <c r="A2030" t="s">
        <v>8219</v>
      </c>
      <c r="B2030">
        <v>14</v>
      </c>
    </row>
    <row r="2031" spans="1:2" x14ac:dyDescent="0.3">
      <c r="A2031" t="s">
        <v>8219</v>
      </c>
      <c r="B2031">
        <v>14</v>
      </c>
    </row>
    <row r="2032" spans="1:2" x14ac:dyDescent="0.3">
      <c r="A2032" t="s">
        <v>8219</v>
      </c>
      <c r="B2032">
        <v>14</v>
      </c>
    </row>
    <row r="2033" spans="1:2" x14ac:dyDescent="0.3">
      <c r="A2033" t="s">
        <v>8219</v>
      </c>
      <c r="B2033">
        <v>14</v>
      </c>
    </row>
    <row r="2034" spans="1:2" x14ac:dyDescent="0.3">
      <c r="A2034" t="s">
        <v>8219</v>
      </c>
      <c r="B2034">
        <v>14</v>
      </c>
    </row>
    <row r="2035" spans="1:2" x14ac:dyDescent="0.3">
      <c r="A2035" t="s">
        <v>8219</v>
      </c>
      <c r="B2035">
        <v>14</v>
      </c>
    </row>
    <row r="2036" spans="1:2" x14ac:dyDescent="0.3">
      <c r="A2036" t="s">
        <v>8219</v>
      </c>
      <c r="B2036">
        <v>14</v>
      </c>
    </row>
    <row r="2037" spans="1:2" x14ac:dyDescent="0.3">
      <c r="A2037" t="s">
        <v>8219</v>
      </c>
      <c r="B2037">
        <v>14</v>
      </c>
    </row>
    <row r="2038" spans="1:2" x14ac:dyDescent="0.3">
      <c r="A2038" t="s">
        <v>8219</v>
      </c>
      <c r="B2038">
        <v>14</v>
      </c>
    </row>
    <row r="2039" spans="1:2" x14ac:dyDescent="0.3">
      <c r="A2039" t="s">
        <v>8219</v>
      </c>
      <c r="B2039">
        <v>14</v>
      </c>
    </row>
    <row r="2040" spans="1:2" x14ac:dyDescent="0.3">
      <c r="A2040" t="s">
        <v>8219</v>
      </c>
      <c r="B2040">
        <v>14</v>
      </c>
    </row>
    <row r="2041" spans="1:2" x14ac:dyDescent="0.3">
      <c r="A2041" t="s">
        <v>8219</v>
      </c>
      <c r="B2041">
        <v>14</v>
      </c>
    </row>
    <row r="2042" spans="1:2" x14ac:dyDescent="0.3">
      <c r="A2042" t="s">
        <v>8219</v>
      </c>
      <c r="B2042">
        <v>14</v>
      </c>
    </row>
    <row r="2043" spans="1:2" x14ac:dyDescent="0.3">
      <c r="A2043" t="s">
        <v>8219</v>
      </c>
      <c r="B2043">
        <v>14</v>
      </c>
    </row>
    <row r="2044" spans="1:2" x14ac:dyDescent="0.3">
      <c r="A2044" t="s">
        <v>8219</v>
      </c>
      <c r="B2044">
        <v>14</v>
      </c>
    </row>
    <row r="2045" spans="1:2" x14ac:dyDescent="0.3">
      <c r="A2045" t="s">
        <v>8219</v>
      </c>
      <c r="B2045">
        <v>14</v>
      </c>
    </row>
    <row r="2046" spans="1:2" x14ac:dyDescent="0.3">
      <c r="A2046" t="s">
        <v>8219</v>
      </c>
      <c r="B2046">
        <v>14</v>
      </c>
    </row>
    <row r="2047" spans="1:2" x14ac:dyDescent="0.3">
      <c r="A2047" t="s">
        <v>8219</v>
      </c>
      <c r="B2047">
        <v>14</v>
      </c>
    </row>
    <row r="2048" spans="1:2" x14ac:dyDescent="0.3">
      <c r="A2048" t="s">
        <v>8219</v>
      </c>
      <c r="B2048">
        <v>14</v>
      </c>
    </row>
    <row r="2049" spans="1:2" x14ac:dyDescent="0.3">
      <c r="A2049" t="s">
        <v>8219</v>
      </c>
      <c r="B2049">
        <v>14</v>
      </c>
    </row>
    <row r="2050" spans="1:2" x14ac:dyDescent="0.3">
      <c r="A2050" t="s">
        <v>8219</v>
      </c>
      <c r="B2050">
        <v>14</v>
      </c>
    </row>
    <row r="2051" spans="1:2" x14ac:dyDescent="0.3">
      <c r="A2051" t="s">
        <v>8219</v>
      </c>
      <c r="B2051">
        <v>14</v>
      </c>
    </row>
    <row r="2052" spans="1:2" x14ac:dyDescent="0.3">
      <c r="A2052" t="s">
        <v>8219</v>
      </c>
      <c r="B2052">
        <v>14</v>
      </c>
    </row>
    <row r="2053" spans="1:2" x14ac:dyDescent="0.3">
      <c r="A2053" t="s">
        <v>8219</v>
      </c>
      <c r="B2053">
        <v>14</v>
      </c>
    </row>
    <row r="2054" spans="1:2" x14ac:dyDescent="0.3">
      <c r="A2054" t="s">
        <v>8219</v>
      </c>
      <c r="B2054">
        <v>14</v>
      </c>
    </row>
    <row r="2055" spans="1:2" x14ac:dyDescent="0.3">
      <c r="A2055" t="s">
        <v>8219</v>
      </c>
      <c r="B2055">
        <v>13</v>
      </c>
    </row>
    <row r="2056" spans="1:2" x14ac:dyDescent="0.3">
      <c r="A2056" t="s">
        <v>8219</v>
      </c>
      <c r="B2056">
        <v>13</v>
      </c>
    </row>
    <row r="2057" spans="1:2" x14ac:dyDescent="0.3">
      <c r="A2057" t="s">
        <v>8219</v>
      </c>
      <c r="B2057">
        <v>13</v>
      </c>
    </row>
    <row r="2058" spans="1:2" x14ac:dyDescent="0.3">
      <c r="A2058" t="s">
        <v>8219</v>
      </c>
      <c r="B2058">
        <v>13</v>
      </c>
    </row>
    <row r="2059" spans="1:2" x14ac:dyDescent="0.3">
      <c r="A2059" t="s">
        <v>8219</v>
      </c>
      <c r="B2059">
        <v>13</v>
      </c>
    </row>
    <row r="2060" spans="1:2" x14ac:dyDescent="0.3">
      <c r="A2060" t="s">
        <v>8219</v>
      </c>
      <c r="B2060">
        <v>13</v>
      </c>
    </row>
    <row r="2061" spans="1:2" x14ac:dyDescent="0.3">
      <c r="A2061" t="s">
        <v>8219</v>
      </c>
      <c r="B2061">
        <v>13</v>
      </c>
    </row>
    <row r="2062" spans="1:2" x14ac:dyDescent="0.3">
      <c r="A2062" t="s">
        <v>8219</v>
      </c>
      <c r="B2062">
        <v>13</v>
      </c>
    </row>
    <row r="2063" spans="1:2" x14ac:dyDescent="0.3">
      <c r="A2063" t="s">
        <v>8219</v>
      </c>
      <c r="B2063">
        <v>13</v>
      </c>
    </row>
    <row r="2064" spans="1:2" x14ac:dyDescent="0.3">
      <c r="A2064" t="s">
        <v>8219</v>
      </c>
      <c r="B2064">
        <v>13</v>
      </c>
    </row>
    <row r="2065" spans="1:2" x14ac:dyDescent="0.3">
      <c r="A2065" t="s">
        <v>8219</v>
      </c>
      <c r="B2065">
        <v>13</v>
      </c>
    </row>
    <row r="2066" spans="1:2" x14ac:dyDescent="0.3">
      <c r="A2066" t="s">
        <v>8219</v>
      </c>
      <c r="B2066">
        <v>13</v>
      </c>
    </row>
    <row r="2067" spans="1:2" x14ac:dyDescent="0.3">
      <c r="A2067" t="s">
        <v>8219</v>
      </c>
      <c r="B2067">
        <v>13</v>
      </c>
    </row>
    <row r="2068" spans="1:2" x14ac:dyDescent="0.3">
      <c r="A2068" t="s">
        <v>8219</v>
      </c>
      <c r="B2068">
        <v>13</v>
      </c>
    </row>
    <row r="2069" spans="1:2" x14ac:dyDescent="0.3">
      <c r="A2069" t="s">
        <v>8219</v>
      </c>
      <c r="B2069">
        <v>13</v>
      </c>
    </row>
    <row r="2070" spans="1:2" x14ac:dyDescent="0.3">
      <c r="A2070" t="s">
        <v>8219</v>
      </c>
      <c r="B2070">
        <v>13</v>
      </c>
    </row>
    <row r="2071" spans="1:2" x14ac:dyDescent="0.3">
      <c r="A2071" t="s">
        <v>8219</v>
      </c>
      <c r="B2071">
        <v>13</v>
      </c>
    </row>
    <row r="2072" spans="1:2" x14ac:dyDescent="0.3">
      <c r="A2072" t="s">
        <v>8219</v>
      </c>
      <c r="B2072">
        <v>13</v>
      </c>
    </row>
    <row r="2073" spans="1:2" x14ac:dyDescent="0.3">
      <c r="A2073" t="s">
        <v>8219</v>
      </c>
      <c r="B2073">
        <v>13</v>
      </c>
    </row>
    <row r="2074" spans="1:2" x14ac:dyDescent="0.3">
      <c r="A2074" t="s">
        <v>8219</v>
      </c>
      <c r="B2074">
        <v>13</v>
      </c>
    </row>
    <row r="2075" spans="1:2" x14ac:dyDescent="0.3">
      <c r="A2075" t="s">
        <v>8219</v>
      </c>
      <c r="B2075">
        <v>13</v>
      </c>
    </row>
    <row r="2076" spans="1:2" x14ac:dyDescent="0.3">
      <c r="A2076" t="s">
        <v>8219</v>
      </c>
      <c r="B2076">
        <v>13</v>
      </c>
    </row>
    <row r="2077" spans="1:2" x14ac:dyDescent="0.3">
      <c r="A2077" t="s">
        <v>8219</v>
      </c>
      <c r="B2077">
        <v>13</v>
      </c>
    </row>
    <row r="2078" spans="1:2" x14ac:dyDescent="0.3">
      <c r="A2078" t="s">
        <v>8219</v>
      </c>
      <c r="B2078">
        <v>12</v>
      </c>
    </row>
    <row r="2079" spans="1:2" x14ac:dyDescent="0.3">
      <c r="A2079" t="s">
        <v>8219</v>
      </c>
      <c r="B2079">
        <v>12</v>
      </c>
    </row>
    <row r="2080" spans="1:2" x14ac:dyDescent="0.3">
      <c r="A2080" t="s">
        <v>8219</v>
      </c>
      <c r="B2080">
        <v>12</v>
      </c>
    </row>
    <row r="2081" spans="1:2" x14ac:dyDescent="0.3">
      <c r="A2081" t="s">
        <v>8219</v>
      </c>
      <c r="B2081">
        <v>12</v>
      </c>
    </row>
    <row r="2082" spans="1:2" x14ac:dyDescent="0.3">
      <c r="A2082" t="s">
        <v>8219</v>
      </c>
      <c r="B2082">
        <v>12</v>
      </c>
    </row>
    <row r="2083" spans="1:2" x14ac:dyDescent="0.3">
      <c r="A2083" t="s">
        <v>8219</v>
      </c>
      <c r="B2083">
        <v>12</v>
      </c>
    </row>
    <row r="2084" spans="1:2" x14ac:dyDescent="0.3">
      <c r="A2084" t="s">
        <v>8219</v>
      </c>
      <c r="B2084">
        <v>12</v>
      </c>
    </row>
    <row r="2085" spans="1:2" x14ac:dyDescent="0.3">
      <c r="A2085" t="s">
        <v>8219</v>
      </c>
      <c r="B2085">
        <v>12</v>
      </c>
    </row>
    <row r="2086" spans="1:2" x14ac:dyDescent="0.3">
      <c r="A2086" t="s">
        <v>8219</v>
      </c>
      <c r="B2086">
        <v>12</v>
      </c>
    </row>
    <row r="2087" spans="1:2" x14ac:dyDescent="0.3">
      <c r="A2087" t="s">
        <v>8219</v>
      </c>
      <c r="B2087">
        <v>12</v>
      </c>
    </row>
    <row r="2088" spans="1:2" x14ac:dyDescent="0.3">
      <c r="A2088" t="s">
        <v>8219</v>
      </c>
      <c r="B2088">
        <v>12</v>
      </c>
    </row>
    <row r="2089" spans="1:2" x14ac:dyDescent="0.3">
      <c r="A2089" t="s">
        <v>8219</v>
      </c>
      <c r="B2089">
        <v>11</v>
      </c>
    </row>
    <row r="2090" spans="1:2" x14ac:dyDescent="0.3">
      <c r="A2090" t="s">
        <v>8219</v>
      </c>
      <c r="B2090">
        <v>11</v>
      </c>
    </row>
    <row r="2091" spans="1:2" x14ac:dyDescent="0.3">
      <c r="A2091" t="s">
        <v>8219</v>
      </c>
      <c r="B2091">
        <v>11</v>
      </c>
    </row>
    <row r="2092" spans="1:2" x14ac:dyDescent="0.3">
      <c r="A2092" t="s">
        <v>8219</v>
      </c>
      <c r="B2092">
        <v>11</v>
      </c>
    </row>
    <row r="2093" spans="1:2" x14ac:dyDescent="0.3">
      <c r="A2093" t="s">
        <v>8219</v>
      </c>
      <c r="B2093">
        <v>11</v>
      </c>
    </row>
    <row r="2094" spans="1:2" x14ac:dyDescent="0.3">
      <c r="A2094" t="s">
        <v>8219</v>
      </c>
      <c r="B2094">
        <v>11</v>
      </c>
    </row>
    <row r="2095" spans="1:2" x14ac:dyDescent="0.3">
      <c r="A2095" t="s">
        <v>8219</v>
      </c>
      <c r="B2095">
        <v>11</v>
      </c>
    </row>
    <row r="2096" spans="1:2" x14ac:dyDescent="0.3">
      <c r="A2096" t="s">
        <v>8219</v>
      </c>
      <c r="B2096">
        <v>11</v>
      </c>
    </row>
    <row r="2097" spans="1:2" x14ac:dyDescent="0.3">
      <c r="A2097" t="s">
        <v>8219</v>
      </c>
      <c r="B2097">
        <v>11</v>
      </c>
    </row>
    <row r="2098" spans="1:2" x14ac:dyDescent="0.3">
      <c r="A2098" t="s">
        <v>8219</v>
      </c>
      <c r="B2098">
        <v>11</v>
      </c>
    </row>
    <row r="2099" spans="1:2" x14ac:dyDescent="0.3">
      <c r="A2099" t="s">
        <v>8219</v>
      </c>
      <c r="B2099">
        <v>11</v>
      </c>
    </row>
    <row r="2100" spans="1:2" x14ac:dyDescent="0.3">
      <c r="A2100" t="s">
        <v>8219</v>
      </c>
      <c r="B2100">
        <v>11</v>
      </c>
    </row>
    <row r="2101" spans="1:2" x14ac:dyDescent="0.3">
      <c r="A2101" t="s">
        <v>8219</v>
      </c>
      <c r="B2101">
        <v>11</v>
      </c>
    </row>
    <row r="2102" spans="1:2" x14ac:dyDescent="0.3">
      <c r="A2102" t="s">
        <v>8219</v>
      </c>
      <c r="B2102">
        <v>11</v>
      </c>
    </row>
    <row r="2103" spans="1:2" x14ac:dyDescent="0.3">
      <c r="A2103" t="s">
        <v>8219</v>
      </c>
      <c r="B2103">
        <v>11</v>
      </c>
    </row>
    <row r="2104" spans="1:2" x14ac:dyDescent="0.3">
      <c r="A2104" t="s">
        <v>8219</v>
      </c>
      <c r="B2104">
        <v>10</v>
      </c>
    </row>
    <row r="2105" spans="1:2" x14ac:dyDescent="0.3">
      <c r="A2105" t="s">
        <v>8219</v>
      </c>
      <c r="B2105">
        <v>10</v>
      </c>
    </row>
    <row r="2106" spans="1:2" x14ac:dyDescent="0.3">
      <c r="A2106" t="s">
        <v>8219</v>
      </c>
      <c r="B2106">
        <v>10</v>
      </c>
    </row>
    <row r="2107" spans="1:2" x14ac:dyDescent="0.3">
      <c r="A2107" t="s">
        <v>8219</v>
      </c>
      <c r="B2107">
        <v>10</v>
      </c>
    </row>
    <row r="2108" spans="1:2" x14ac:dyDescent="0.3">
      <c r="A2108" t="s">
        <v>8219</v>
      </c>
      <c r="B2108">
        <v>10</v>
      </c>
    </row>
    <row r="2109" spans="1:2" x14ac:dyDescent="0.3">
      <c r="A2109" t="s">
        <v>8219</v>
      </c>
      <c r="B2109">
        <v>10</v>
      </c>
    </row>
    <row r="2110" spans="1:2" x14ac:dyDescent="0.3">
      <c r="A2110" t="s">
        <v>8219</v>
      </c>
      <c r="B2110">
        <v>10</v>
      </c>
    </row>
    <row r="2111" spans="1:2" x14ac:dyDescent="0.3">
      <c r="A2111" t="s">
        <v>8219</v>
      </c>
      <c r="B2111">
        <v>10</v>
      </c>
    </row>
    <row r="2112" spans="1:2" x14ac:dyDescent="0.3">
      <c r="A2112" t="s">
        <v>8219</v>
      </c>
      <c r="B2112">
        <v>10</v>
      </c>
    </row>
    <row r="2113" spans="1:2" x14ac:dyDescent="0.3">
      <c r="A2113" t="s">
        <v>8219</v>
      </c>
      <c r="B2113">
        <v>10</v>
      </c>
    </row>
    <row r="2114" spans="1:2" x14ac:dyDescent="0.3">
      <c r="A2114" t="s">
        <v>8219</v>
      </c>
      <c r="B2114">
        <v>10</v>
      </c>
    </row>
    <row r="2115" spans="1:2" x14ac:dyDescent="0.3">
      <c r="A2115" t="s">
        <v>8219</v>
      </c>
      <c r="B2115">
        <v>10</v>
      </c>
    </row>
    <row r="2116" spans="1:2" x14ac:dyDescent="0.3">
      <c r="A2116" t="s">
        <v>8219</v>
      </c>
      <c r="B2116">
        <v>10</v>
      </c>
    </row>
    <row r="2117" spans="1:2" x14ac:dyDescent="0.3">
      <c r="A2117" t="s">
        <v>8219</v>
      </c>
      <c r="B2117">
        <v>10</v>
      </c>
    </row>
    <row r="2118" spans="1:2" x14ac:dyDescent="0.3">
      <c r="A2118" t="s">
        <v>8219</v>
      </c>
      <c r="B2118">
        <v>10</v>
      </c>
    </row>
    <row r="2119" spans="1:2" x14ac:dyDescent="0.3">
      <c r="A2119" t="s">
        <v>8219</v>
      </c>
      <c r="B2119">
        <v>9</v>
      </c>
    </row>
    <row r="2120" spans="1:2" x14ac:dyDescent="0.3">
      <c r="A2120" t="s">
        <v>8219</v>
      </c>
      <c r="B2120">
        <v>9</v>
      </c>
    </row>
    <row r="2121" spans="1:2" x14ac:dyDescent="0.3">
      <c r="A2121" t="s">
        <v>8219</v>
      </c>
      <c r="B2121">
        <v>9</v>
      </c>
    </row>
    <row r="2122" spans="1:2" x14ac:dyDescent="0.3">
      <c r="A2122" t="s">
        <v>8219</v>
      </c>
      <c r="B2122">
        <v>9</v>
      </c>
    </row>
    <row r="2123" spans="1:2" x14ac:dyDescent="0.3">
      <c r="A2123" t="s">
        <v>8219</v>
      </c>
      <c r="B2123">
        <v>9</v>
      </c>
    </row>
    <row r="2124" spans="1:2" x14ac:dyDescent="0.3">
      <c r="A2124" t="s">
        <v>8219</v>
      </c>
      <c r="B2124">
        <v>9</v>
      </c>
    </row>
    <row r="2125" spans="1:2" x14ac:dyDescent="0.3">
      <c r="A2125" t="s">
        <v>8219</v>
      </c>
      <c r="B2125">
        <v>9</v>
      </c>
    </row>
    <row r="2126" spans="1:2" x14ac:dyDescent="0.3">
      <c r="A2126" t="s">
        <v>8219</v>
      </c>
      <c r="B2126">
        <v>9</v>
      </c>
    </row>
    <row r="2127" spans="1:2" x14ac:dyDescent="0.3">
      <c r="A2127" t="s">
        <v>8219</v>
      </c>
      <c r="B2127">
        <v>9</v>
      </c>
    </row>
    <row r="2128" spans="1:2" x14ac:dyDescent="0.3">
      <c r="A2128" t="s">
        <v>8219</v>
      </c>
      <c r="B2128">
        <v>9</v>
      </c>
    </row>
    <row r="2129" spans="1:2" x14ac:dyDescent="0.3">
      <c r="A2129" t="s">
        <v>8219</v>
      </c>
      <c r="B2129">
        <v>9</v>
      </c>
    </row>
    <row r="2130" spans="1:2" x14ac:dyDescent="0.3">
      <c r="A2130" t="s">
        <v>8219</v>
      </c>
      <c r="B2130">
        <v>9</v>
      </c>
    </row>
    <row r="2131" spans="1:2" x14ac:dyDescent="0.3">
      <c r="A2131" t="s">
        <v>8219</v>
      </c>
      <c r="B2131">
        <v>9</v>
      </c>
    </row>
    <row r="2132" spans="1:2" x14ac:dyDescent="0.3">
      <c r="A2132" t="s">
        <v>8219</v>
      </c>
      <c r="B2132">
        <v>9</v>
      </c>
    </row>
    <row r="2133" spans="1:2" x14ac:dyDescent="0.3">
      <c r="A2133" t="s">
        <v>8219</v>
      </c>
      <c r="B2133">
        <v>9</v>
      </c>
    </row>
    <row r="2134" spans="1:2" x14ac:dyDescent="0.3">
      <c r="A2134" t="s">
        <v>8219</v>
      </c>
      <c r="B2134">
        <v>9</v>
      </c>
    </row>
    <row r="2135" spans="1:2" x14ac:dyDescent="0.3">
      <c r="A2135" t="s">
        <v>8219</v>
      </c>
      <c r="B2135">
        <v>8</v>
      </c>
    </row>
    <row r="2136" spans="1:2" x14ac:dyDescent="0.3">
      <c r="A2136" t="s">
        <v>8219</v>
      </c>
      <c r="B2136">
        <v>8</v>
      </c>
    </row>
    <row r="2137" spans="1:2" x14ac:dyDescent="0.3">
      <c r="A2137" t="s">
        <v>8219</v>
      </c>
      <c r="B2137">
        <v>8</v>
      </c>
    </row>
    <row r="2138" spans="1:2" x14ac:dyDescent="0.3">
      <c r="A2138" t="s">
        <v>8219</v>
      </c>
      <c r="B2138">
        <v>8</v>
      </c>
    </row>
    <row r="2139" spans="1:2" x14ac:dyDescent="0.3">
      <c r="A2139" t="s">
        <v>8219</v>
      </c>
      <c r="B2139">
        <v>8</v>
      </c>
    </row>
    <row r="2140" spans="1:2" x14ac:dyDescent="0.3">
      <c r="A2140" t="s">
        <v>8219</v>
      </c>
      <c r="B2140">
        <v>8</v>
      </c>
    </row>
    <row r="2141" spans="1:2" x14ac:dyDescent="0.3">
      <c r="A2141" t="s">
        <v>8219</v>
      </c>
      <c r="B2141">
        <v>8</v>
      </c>
    </row>
    <row r="2142" spans="1:2" x14ac:dyDescent="0.3">
      <c r="A2142" t="s">
        <v>8219</v>
      </c>
      <c r="B2142">
        <v>8</v>
      </c>
    </row>
    <row r="2143" spans="1:2" x14ac:dyDescent="0.3">
      <c r="A2143" t="s">
        <v>8219</v>
      </c>
      <c r="B2143">
        <v>8</v>
      </c>
    </row>
    <row r="2144" spans="1:2" x14ac:dyDescent="0.3">
      <c r="A2144" t="s">
        <v>8219</v>
      </c>
      <c r="B2144">
        <v>8</v>
      </c>
    </row>
    <row r="2145" spans="1:2" x14ac:dyDescent="0.3">
      <c r="A2145" t="s">
        <v>8219</v>
      </c>
      <c r="B2145">
        <v>8</v>
      </c>
    </row>
    <row r="2146" spans="1:2" x14ac:dyDescent="0.3">
      <c r="A2146" t="s">
        <v>8219</v>
      </c>
      <c r="B2146">
        <v>8</v>
      </c>
    </row>
    <row r="2147" spans="1:2" x14ac:dyDescent="0.3">
      <c r="A2147" t="s">
        <v>8219</v>
      </c>
      <c r="B2147">
        <v>8</v>
      </c>
    </row>
    <row r="2148" spans="1:2" x14ac:dyDescent="0.3">
      <c r="A2148" t="s">
        <v>8219</v>
      </c>
      <c r="B2148">
        <v>8</v>
      </c>
    </row>
    <row r="2149" spans="1:2" x14ac:dyDescent="0.3">
      <c r="A2149" t="s">
        <v>8219</v>
      </c>
      <c r="B2149">
        <v>8</v>
      </c>
    </row>
    <row r="2150" spans="1:2" x14ac:dyDescent="0.3">
      <c r="A2150" t="s">
        <v>8219</v>
      </c>
      <c r="B2150">
        <v>7</v>
      </c>
    </row>
    <row r="2151" spans="1:2" x14ac:dyDescent="0.3">
      <c r="A2151" t="s">
        <v>8219</v>
      </c>
      <c r="B2151">
        <v>7</v>
      </c>
    </row>
    <row r="2152" spans="1:2" x14ac:dyDescent="0.3">
      <c r="A2152" t="s">
        <v>8219</v>
      </c>
      <c r="B2152">
        <v>7</v>
      </c>
    </row>
    <row r="2153" spans="1:2" x14ac:dyDescent="0.3">
      <c r="A2153" t="s">
        <v>8219</v>
      </c>
      <c r="B2153">
        <v>7</v>
      </c>
    </row>
    <row r="2154" spans="1:2" x14ac:dyDescent="0.3">
      <c r="A2154" t="s">
        <v>8219</v>
      </c>
      <c r="B2154">
        <v>7</v>
      </c>
    </row>
    <row r="2155" spans="1:2" x14ac:dyDescent="0.3">
      <c r="A2155" t="s">
        <v>8219</v>
      </c>
      <c r="B2155">
        <v>7</v>
      </c>
    </row>
    <row r="2156" spans="1:2" x14ac:dyDescent="0.3">
      <c r="A2156" t="s">
        <v>8219</v>
      </c>
      <c r="B2156">
        <v>7</v>
      </c>
    </row>
    <row r="2157" spans="1:2" x14ac:dyDescent="0.3">
      <c r="A2157" t="s">
        <v>8219</v>
      </c>
      <c r="B2157">
        <v>7</v>
      </c>
    </row>
    <row r="2158" spans="1:2" x14ac:dyDescent="0.3">
      <c r="A2158" t="s">
        <v>8219</v>
      </c>
      <c r="B2158">
        <v>7</v>
      </c>
    </row>
    <row r="2159" spans="1:2" x14ac:dyDescent="0.3">
      <c r="A2159" t="s">
        <v>8219</v>
      </c>
      <c r="B2159">
        <v>7</v>
      </c>
    </row>
    <row r="2160" spans="1:2" x14ac:dyDescent="0.3">
      <c r="A2160" t="s">
        <v>8219</v>
      </c>
      <c r="B2160">
        <v>6</v>
      </c>
    </row>
    <row r="2161" spans="1:2" x14ac:dyDescent="0.3">
      <c r="A2161" t="s">
        <v>8219</v>
      </c>
      <c r="B2161">
        <v>6</v>
      </c>
    </row>
    <row r="2162" spans="1:2" x14ac:dyDescent="0.3">
      <c r="A2162" t="s">
        <v>8219</v>
      </c>
      <c r="B2162">
        <v>6</v>
      </c>
    </row>
    <row r="2163" spans="1:2" x14ac:dyDescent="0.3">
      <c r="A2163" t="s">
        <v>8219</v>
      </c>
      <c r="B2163">
        <v>6</v>
      </c>
    </row>
    <row r="2164" spans="1:2" x14ac:dyDescent="0.3">
      <c r="A2164" t="s">
        <v>8219</v>
      </c>
      <c r="B2164">
        <v>6</v>
      </c>
    </row>
    <row r="2165" spans="1:2" x14ac:dyDescent="0.3">
      <c r="A2165" t="s">
        <v>8219</v>
      </c>
      <c r="B2165">
        <v>5</v>
      </c>
    </row>
    <row r="2166" spans="1:2" x14ac:dyDescent="0.3">
      <c r="A2166" t="s">
        <v>8219</v>
      </c>
      <c r="B2166">
        <v>5</v>
      </c>
    </row>
    <row r="2167" spans="1:2" x14ac:dyDescent="0.3">
      <c r="A2167" t="s">
        <v>8219</v>
      </c>
      <c r="B2167">
        <v>5</v>
      </c>
    </row>
    <row r="2168" spans="1:2" x14ac:dyDescent="0.3">
      <c r="A2168" t="s">
        <v>8219</v>
      </c>
      <c r="B2168">
        <v>4</v>
      </c>
    </row>
    <row r="2169" spans="1:2" x14ac:dyDescent="0.3">
      <c r="A2169" t="s">
        <v>8219</v>
      </c>
      <c r="B2169">
        <v>4</v>
      </c>
    </row>
    <row r="2170" spans="1:2" x14ac:dyDescent="0.3">
      <c r="A2170" t="s">
        <v>8219</v>
      </c>
      <c r="B2170">
        <v>4</v>
      </c>
    </row>
    <row r="2171" spans="1:2" x14ac:dyDescent="0.3">
      <c r="A2171" t="s">
        <v>8219</v>
      </c>
      <c r="B2171">
        <v>4</v>
      </c>
    </row>
    <row r="2172" spans="1:2" x14ac:dyDescent="0.3">
      <c r="A2172" t="s">
        <v>8219</v>
      </c>
      <c r="B2172">
        <v>4</v>
      </c>
    </row>
    <row r="2173" spans="1:2" x14ac:dyDescent="0.3">
      <c r="A2173" t="s">
        <v>8219</v>
      </c>
      <c r="B2173">
        <v>3</v>
      </c>
    </row>
    <row r="2174" spans="1:2" x14ac:dyDescent="0.3">
      <c r="A2174" t="s">
        <v>8219</v>
      </c>
      <c r="B2174">
        <v>3</v>
      </c>
    </row>
    <row r="2175" spans="1:2" x14ac:dyDescent="0.3">
      <c r="A2175" t="s">
        <v>8219</v>
      </c>
      <c r="B2175">
        <v>3</v>
      </c>
    </row>
    <row r="2176" spans="1:2" x14ac:dyDescent="0.3">
      <c r="A2176" t="s">
        <v>8219</v>
      </c>
      <c r="B2176">
        <v>3</v>
      </c>
    </row>
    <row r="2177" spans="1:2" x14ac:dyDescent="0.3">
      <c r="A2177" t="s">
        <v>8219</v>
      </c>
      <c r="B2177">
        <v>3</v>
      </c>
    </row>
    <row r="2178" spans="1:2" x14ac:dyDescent="0.3">
      <c r="A2178" t="s">
        <v>8219</v>
      </c>
      <c r="B2178">
        <v>3</v>
      </c>
    </row>
    <row r="2179" spans="1:2" x14ac:dyDescent="0.3">
      <c r="A2179" t="s">
        <v>8219</v>
      </c>
      <c r="B2179">
        <v>3</v>
      </c>
    </row>
    <row r="2180" spans="1:2" x14ac:dyDescent="0.3">
      <c r="A2180" t="s">
        <v>8219</v>
      </c>
      <c r="B2180">
        <v>3</v>
      </c>
    </row>
    <row r="2181" spans="1:2" x14ac:dyDescent="0.3">
      <c r="A2181" t="s">
        <v>8219</v>
      </c>
      <c r="B2181">
        <v>3</v>
      </c>
    </row>
    <row r="2182" spans="1:2" x14ac:dyDescent="0.3">
      <c r="A2182" t="s">
        <v>8219</v>
      </c>
      <c r="B2182">
        <v>3</v>
      </c>
    </row>
    <row r="2183" spans="1:2" x14ac:dyDescent="0.3">
      <c r="A2183" t="s">
        <v>8219</v>
      </c>
      <c r="B2183">
        <v>2</v>
      </c>
    </row>
    <row r="2184" spans="1:2" x14ac:dyDescent="0.3">
      <c r="A2184" t="s">
        <v>8219</v>
      </c>
      <c r="B2184">
        <v>1</v>
      </c>
    </row>
    <row r="2185" spans="1:2" x14ac:dyDescent="0.3">
      <c r="A2185" t="s">
        <v>8219</v>
      </c>
      <c r="B2185">
        <v>1</v>
      </c>
    </row>
    <row r="2186" spans="1:2" x14ac:dyDescent="0.3">
      <c r="A2186" t="s">
        <v>8219</v>
      </c>
      <c r="B2186">
        <v>1</v>
      </c>
    </row>
  </sheetData>
  <autoFilter ref="A1:B2186" xr:uid="{5A8E7626-4BD7-4741-BA75-51562EA3A039}">
    <sortState xmlns:xlrd2="http://schemas.microsoft.com/office/spreadsheetml/2017/richdata2" ref="A2:B2186">
      <sortCondition descending="1" ref="B2:B2186"/>
    </sortState>
  </autoFilter>
  <sortState xmlns:xlrd2="http://schemas.microsoft.com/office/spreadsheetml/2017/richdata2" ref="D2:E1531">
    <sortCondition descending="1" ref="E2:E1531"/>
  </sortState>
  <conditionalFormatting sqref="A1:A2186">
    <cfRule type="cellIs" dxfId="7" priority="12" operator="equal">
      <formula>"successful"</formula>
    </cfRule>
  </conditionalFormatting>
  <conditionalFormatting sqref="A2:A2186">
    <cfRule type="cellIs" dxfId="6" priority="9" operator="equal">
      <formula>"canceled"</formula>
    </cfRule>
    <cfRule type="cellIs" dxfId="5" priority="10" operator="equal">
      <formula>"live"</formula>
    </cfRule>
    <cfRule type="cellIs" dxfId="4" priority="11" operator="equal">
      <formula>"failed"</formula>
    </cfRule>
  </conditionalFormatting>
  <conditionalFormatting sqref="D1:D1531">
    <cfRule type="cellIs" dxfId="3" priority="4" operator="equal">
      <formula>"successful"</formula>
    </cfRule>
  </conditionalFormatting>
  <conditionalFormatting sqref="D2:D1531">
    <cfRule type="cellIs" dxfId="2" priority="1" operator="equal">
      <formula>"canceled"</formula>
    </cfRule>
    <cfRule type="cellIs" dxfId="1" priority="2" operator="equal">
      <formula>"live"</formula>
    </cfRule>
    <cfRule type="cellIs" dxfId="0" priority="3" operator="equal">
      <formula>"failed"</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E7A41-7CA5-43F9-B314-16240E7353CE}">
  <dimension ref="A1:C69"/>
  <sheetViews>
    <sheetView topLeftCell="A59" zoomScale="98" zoomScaleNormal="98" workbookViewId="0">
      <selection activeCell="B66" sqref="B66"/>
    </sheetView>
  </sheetViews>
  <sheetFormatPr defaultRowHeight="14.4" x14ac:dyDescent="0.3"/>
  <cols>
    <col min="1" max="1" width="95.21875" style="3" customWidth="1"/>
    <col min="2" max="2" width="61.5546875" bestFit="1" customWidth="1"/>
  </cols>
  <sheetData>
    <row r="1" spans="1:3" x14ac:dyDescent="0.3">
      <c r="A1" s="3" t="s">
        <v>8482</v>
      </c>
      <c r="B1" t="s">
        <v>8484</v>
      </c>
      <c r="C1" t="s">
        <v>8485</v>
      </c>
    </row>
    <row r="2" spans="1:3" ht="28.8" x14ac:dyDescent="0.3">
      <c r="A2" s="3" t="s">
        <v>8422</v>
      </c>
      <c r="B2" t="s">
        <v>8483</v>
      </c>
      <c r="C2" t="s">
        <v>8481</v>
      </c>
    </row>
    <row r="3" spans="1:3" x14ac:dyDescent="0.3">
      <c r="A3" s="3" t="s">
        <v>8423</v>
      </c>
      <c r="B3" t="s">
        <v>8483</v>
      </c>
      <c r="C3" t="s">
        <v>8481</v>
      </c>
    </row>
    <row r="4" spans="1:3" ht="28.8" x14ac:dyDescent="0.3">
      <c r="A4" s="3" t="s">
        <v>8424</v>
      </c>
      <c r="B4" t="s">
        <v>8483</v>
      </c>
    </row>
    <row r="5" spans="1:3" ht="28.8" x14ac:dyDescent="0.3">
      <c r="A5" s="3" t="s">
        <v>8425</v>
      </c>
      <c r="B5" t="s">
        <v>8483</v>
      </c>
    </row>
    <row r="6" spans="1:3" ht="28.8" x14ac:dyDescent="0.3">
      <c r="A6" s="3" t="s">
        <v>8426</v>
      </c>
      <c r="B6" t="s">
        <v>8483</v>
      </c>
    </row>
    <row r="7" spans="1:3" ht="28.8" x14ac:dyDescent="0.3">
      <c r="A7" s="3" t="s">
        <v>8427</v>
      </c>
      <c r="B7" t="s">
        <v>8483</v>
      </c>
    </row>
    <row r="8" spans="1:3" ht="28.8" x14ac:dyDescent="0.3">
      <c r="A8" s="3" t="s">
        <v>8428</v>
      </c>
      <c r="B8" t="s">
        <v>8483</v>
      </c>
    </row>
    <row r="9" spans="1:3" ht="28.8" x14ac:dyDescent="0.3">
      <c r="A9" s="3" t="s">
        <v>8429</v>
      </c>
      <c r="B9" t="s">
        <v>8483</v>
      </c>
    </row>
    <row r="10" spans="1:3" x14ac:dyDescent="0.3">
      <c r="A10" s="3" t="s">
        <v>8430</v>
      </c>
      <c r="B10" t="s">
        <v>8483</v>
      </c>
    </row>
    <row r="11" spans="1:3" ht="28.8" x14ac:dyDescent="0.3">
      <c r="A11" s="3" t="s">
        <v>8431</v>
      </c>
      <c r="B11" t="s">
        <v>8483</v>
      </c>
    </row>
    <row r="12" spans="1:3" ht="28.8" x14ac:dyDescent="0.3">
      <c r="A12" s="3" t="s">
        <v>8432</v>
      </c>
      <c r="B12" t="s">
        <v>8483</v>
      </c>
    </row>
    <row r="13" spans="1:3" ht="43.2" x14ac:dyDescent="0.3">
      <c r="A13" s="3" t="s">
        <v>8433</v>
      </c>
      <c r="B13" t="s">
        <v>8483</v>
      </c>
    </row>
    <row r="14" spans="1:3" ht="43.2" x14ac:dyDescent="0.3">
      <c r="A14" s="3" t="s">
        <v>8434</v>
      </c>
      <c r="B14" t="s">
        <v>8483</v>
      </c>
    </row>
    <row r="15" spans="1:3" ht="28.8" x14ac:dyDescent="0.3">
      <c r="A15" s="3" t="s">
        <v>8435</v>
      </c>
      <c r="B15" t="s">
        <v>8483</v>
      </c>
    </row>
    <row r="16" spans="1:3" x14ac:dyDescent="0.3">
      <c r="A16" s="3" t="s">
        <v>8436</v>
      </c>
      <c r="B16" t="s">
        <v>8483</v>
      </c>
    </row>
    <row r="17" spans="1:2" x14ac:dyDescent="0.3">
      <c r="A17" s="3" t="s">
        <v>8437</v>
      </c>
      <c r="B17" t="s">
        <v>8483</v>
      </c>
    </row>
    <row r="18" spans="1:2" x14ac:dyDescent="0.3">
      <c r="A18" s="3" t="s">
        <v>8438</v>
      </c>
      <c r="B18" t="s">
        <v>8483</v>
      </c>
    </row>
    <row r="19" spans="1:2" x14ac:dyDescent="0.3">
      <c r="A19" s="3" t="s">
        <v>8439</v>
      </c>
      <c r="B19" t="s">
        <v>8483</v>
      </c>
    </row>
    <row r="20" spans="1:2" x14ac:dyDescent="0.3">
      <c r="A20" s="3" t="s">
        <v>8440</v>
      </c>
      <c r="B20" t="s">
        <v>8483</v>
      </c>
    </row>
    <row r="22" spans="1:2" x14ac:dyDescent="0.3">
      <c r="A22" s="3" t="s">
        <v>8441</v>
      </c>
    </row>
    <row r="23" spans="1:2" x14ac:dyDescent="0.3">
      <c r="A23" s="3" t="s">
        <v>8442</v>
      </c>
      <c r="B23" t="s">
        <v>8483</v>
      </c>
    </row>
    <row r="24" spans="1:2" x14ac:dyDescent="0.3">
      <c r="A24" s="3" t="s">
        <v>8443</v>
      </c>
      <c r="B24" t="s">
        <v>8483</v>
      </c>
    </row>
    <row r="25" spans="1:2" x14ac:dyDescent="0.3">
      <c r="A25" s="3" t="s">
        <v>8444</v>
      </c>
      <c r="B25" t="s">
        <v>8483</v>
      </c>
    </row>
    <row r="26" spans="1:2" x14ac:dyDescent="0.3">
      <c r="A26" s="3" t="s">
        <v>8445</v>
      </c>
      <c r="B26" t="s">
        <v>8483</v>
      </c>
    </row>
    <row r="27" spans="1:2" x14ac:dyDescent="0.3">
      <c r="A27" s="3" t="s">
        <v>8446</v>
      </c>
      <c r="B27" t="s">
        <v>8483</v>
      </c>
    </row>
    <row r="28" spans="1:2" x14ac:dyDescent="0.3">
      <c r="A28" s="3" t="s">
        <v>8447</v>
      </c>
      <c r="B28" t="s">
        <v>8483</v>
      </c>
    </row>
    <row r="29" spans="1:2" x14ac:dyDescent="0.3">
      <c r="A29" s="3" t="s">
        <v>8448</v>
      </c>
      <c r="B29" t="s">
        <v>8483</v>
      </c>
    </row>
    <row r="30" spans="1:2" x14ac:dyDescent="0.3">
      <c r="A30" s="3" t="s">
        <v>8449</v>
      </c>
      <c r="B30" t="s">
        <v>8483</v>
      </c>
    </row>
    <row r="31" spans="1:2" x14ac:dyDescent="0.3">
      <c r="A31" s="3" t="s">
        <v>8450</v>
      </c>
      <c r="B31" t="s">
        <v>8483</v>
      </c>
    </row>
    <row r="33" spans="1:2" x14ac:dyDescent="0.3">
      <c r="A33" s="3" t="s">
        <v>8451</v>
      </c>
    </row>
    <row r="35" spans="1:2" x14ac:dyDescent="0.3">
      <c r="A35" s="3" t="s">
        <v>8452</v>
      </c>
      <c r="B35" t="s">
        <v>8483</v>
      </c>
    </row>
    <row r="36" spans="1:2" x14ac:dyDescent="0.3">
      <c r="A36" s="3" t="s">
        <v>8453</v>
      </c>
      <c r="B36" t="s">
        <v>8483</v>
      </c>
    </row>
    <row r="37" spans="1:2" x14ac:dyDescent="0.3">
      <c r="A37" s="3" t="s">
        <v>8454</v>
      </c>
      <c r="B37" t="s">
        <v>8483</v>
      </c>
    </row>
    <row r="38" spans="1:2" x14ac:dyDescent="0.3">
      <c r="A38" s="3" t="s">
        <v>8455</v>
      </c>
      <c r="B38" t="s">
        <v>8483</v>
      </c>
    </row>
    <row r="39" spans="1:2" x14ac:dyDescent="0.3">
      <c r="A39" s="3" t="s">
        <v>8456</v>
      </c>
      <c r="B39" t="s">
        <v>8483</v>
      </c>
    </row>
    <row r="40" spans="1:2" x14ac:dyDescent="0.3">
      <c r="A40" s="3" t="s">
        <v>8457</v>
      </c>
      <c r="B40" t="s">
        <v>8483</v>
      </c>
    </row>
    <row r="41" spans="1:2" x14ac:dyDescent="0.3">
      <c r="A41" s="3" t="s">
        <v>8458</v>
      </c>
      <c r="B41" t="s">
        <v>8483</v>
      </c>
    </row>
    <row r="42" spans="1:2" x14ac:dyDescent="0.3">
      <c r="A42" s="3" t="s">
        <v>8459</v>
      </c>
      <c r="B42" t="s">
        <v>8483</v>
      </c>
    </row>
    <row r="43" spans="1:2" x14ac:dyDescent="0.3">
      <c r="A43" s="3" t="s">
        <v>8460</v>
      </c>
      <c r="B43" t="s">
        <v>8483</v>
      </c>
    </row>
    <row r="44" spans="1:2" x14ac:dyDescent="0.3">
      <c r="A44" s="3" t="s">
        <v>8461</v>
      </c>
      <c r="B44" t="s">
        <v>8483</v>
      </c>
    </row>
    <row r="45" spans="1:2" x14ac:dyDescent="0.3">
      <c r="A45" s="3" t="s">
        <v>8462</v>
      </c>
      <c r="B45" t="s">
        <v>8483</v>
      </c>
    </row>
    <row r="46" spans="1:2" x14ac:dyDescent="0.3">
      <c r="A46" s="3" t="s">
        <v>8463</v>
      </c>
      <c r="B46" t="s">
        <v>8483</v>
      </c>
    </row>
    <row r="48" spans="1:2" ht="43.2" x14ac:dyDescent="0.3">
      <c r="A48" s="3" t="s">
        <v>8464</v>
      </c>
      <c r="B48" t="s">
        <v>8483</v>
      </c>
    </row>
    <row r="49" spans="1:2" ht="43.2" x14ac:dyDescent="0.3">
      <c r="A49" s="3" t="s">
        <v>8465</v>
      </c>
      <c r="B49" t="s">
        <v>8483</v>
      </c>
    </row>
    <row r="50" spans="1:2" ht="28.8" x14ac:dyDescent="0.3">
      <c r="A50" s="3" t="s">
        <v>8466</v>
      </c>
      <c r="B50" t="s">
        <v>8483</v>
      </c>
    </row>
    <row r="52" spans="1:2" x14ac:dyDescent="0.3">
      <c r="A52" s="3" t="s">
        <v>8467</v>
      </c>
    </row>
    <row r="53" spans="1:2" ht="28.8" x14ac:dyDescent="0.3">
      <c r="A53" s="3" t="s">
        <v>8468</v>
      </c>
      <c r="B53" t="s">
        <v>8483</v>
      </c>
    </row>
    <row r="54" spans="1:2" ht="28.8" x14ac:dyDescent="0.3">
      <c r="A54" s="3" t="s">
        <v>8469</v>
      </c>
    </row>
    <row r="55" spans="1:2" x14ac:dyDescent="0.3">
      <c r="A55" s="3" t="s">
        <v>8470</v>
      </c>
      <c r="B55" t="s">
        <v>8483</v>
      </c>
    </row>
    <row r="56" spans="1:2" x14ac:dyDescent="0.3">
      <c r="A56" s="3" t="s">
        <v>8471</v>
      </c>
      <c r="B56" t="s">
        <v>8483</v>
      </c>
    </row>
    <row r="57" spans="1:2" x14ac:dyDescent="0.3">
      <c r="A57" s="3" t="s">
        <v>8472</v>
      </c>
      <c r="B57" t="s">
        <v>8483</v>
      </c>
    </row>
    <row r="58" spans="1:2" x14ac:dyDescent="0.3">
      <c r="A58" s="3" t="s">
        <v>8473</v>
      </c>
      <c r="B58" t="s">
        <v>8483</v>
      </c>
    </row>
    <row r="59" spans="1:2" x14ac:dyDescent="0.3">
      <c r="A59" s="3" t="s">
        <v>8474</v>
      </c>
      <c r="B59" t="s">
        <v>8483</v>
      </c>
    </row>
    <row r="60" spans="1:2" x14ac:dyDescent="0.3">
      <c r="A60" s="3" t="s">
        <v>8475</v>
      </c>
      <c r="B60" t="s">
        <v>8483</v>
      </c>
    </row>
    <row r="61" spans="1:2" x14ac:dyDescent="0.3">
      <c r="A61" s="3" t="s">
        <v>8476</v>
      </c>
      <c r="B61" t="s">
        <v>8483</v>
      </c>
    </row>
    <row r="63" spans="1:2" x14ac:dyDescent="0.3">
      <c r="A63" s="3" t="s">
        <v>8477</v>
      </c>
      <c r="B63" t="s">
        <v>8483</v>
      </c>
    </row>
    <row r="65" spans="1:2" ht="28.8" x14ac:dyDescent="0.3">
      <c r="A65" s="3" t="s">
        <v>8478</v>
      </c>
      <c r="B65" t="s">
        <v>8483</v>
      </c>
    </row>
    <row r="67" spans="1:2" x14ac:dyDescent="0.3">
      <c r="A67" s="3" t="s">
        <v>8479</v>
      </c>
    </row>
    <row r="69" spans="1:2" ht="28.8" x14ac:dyDescent="0.3">
      <c r="A69" s="3" t="s">
        <v>8480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Category_Pivot</vt:lpstr>
      <vt:lpstr>SubCategory_Pivot</vt:lpstr>
      <vt:lpstr>Year_Pivot</vt:lpstr>
      <vt:lpstr>Bonus_Sheet</vt:lpstr>
      <vt:lpstr>Bonus_Sheet_Stats</vt:lpstr>
      <vt:lpstr>Instruction 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Andy O'Bryan</cp:lastModifiedBy>
  <dcterms:created xsi:type="dcterms:W3CDTF">2017-04-20T15:17:24Z</dcterms:created>
  <dcterms:modified xsi:type="dcterms:W3CDTF">2021-06-18T01:42:22Z</dcterms:modified>
</cp:coreProperties>
</file>