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andre\Downloads\"/>
    </mc:Choice>
  </mc:AlternateContent>
  <xr:revisionPtr revIDLastSave="0" documentId="13_ncr:1_{92119AFB-01FE-47BA-B521-64D504949771}" xr6:coauthVersionLast="47" xr6:coauthVersionMax="47" xr10:uidLastSave="{00000000-0000-0000-0000-000000000000}"/>
  <bookViews>
    <workbookView xWindow="-108" yWindow="-108" windowWidth="23256" windowHeight="12576" activeTab="4" xr2:uid="{00000000-000D-0000-FFFF-FFFF00000000}"/>
  </bookViews>
  <sheets>
    <sheet name="Category_Pivot" sheetId="3" r:id="rId1"/>
    <sheet name="SubCategory_Pivot" sheetId="4" r:id="rId2"/>
    <sheet name="Year_Pivot" sheetId="5" r:id="rId3"/>
    <sheet name="Bonus_Sheet" sheetId="6" r:id="rId4"/>
    <sheet name="Bonus_Sheet_Stats" sheetId="7" r:id="rId5"/>
    <sheet name="Raw Data" sheetId="1" r:id="rId6"/>
  </sheets>
  <definedNames>
    <definedName name="_xlnm._FilterDatabase" localSheetId="4" hidden="1">Bonus_Sheet_Stats!$A$1:$B$2186</definedName>
    <definedName name="_xlnm._FilterDatabase" localSheetId="5" hidden="1">'Raw Data'!$A$1:$T$4115</definedName>
    <definedName name="Slicer_Category">#N/A</definedName>
    <definedName name="Slicer_country">#N/A</definedName>
    <definedName name="Slicer_country1">#N/A</definedName>
  </definedNames>
  <calcPr calcId="191029"/>
  <pivotCaches>
    <pivotCache cacheId="6" r:id="rId7"/>
    <pivotCache cacheId="16"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6" i="7" l="1"/>
  <c r="J15" i="7"/>
  <c r="J14" i="7"/>
  <c r="J13" i="7"/>
  <c r="J12" i="7"/>
  <c r="J11" i="7"/>
  <c r="J8" i="7"/>
  <c r="J7" i="7"/>
  <c r="J6" i="7"/>
  <c r="J5" i="7"/>
  <c r="J4" i="7"/>
  <c r="J3" i="7"/>
  <c r="D13" i="6"/>
  <c r="C13" i="6"/>
  <c r="B13" i="6"/>
  <c r="D12" i="6"/>
  <c r="D11" i="6"/>
  <c r="D10" i="6"/>
  <c r="D9" i="6"/>
  <c r="D8" i="6"/>
  <c r="D7" i="6"/>
  <c r="D6" i="6"/>
  <c r="D5" i="6"/>
  <c r="D4" i="6"/>
  <c r="D3" i="6"/>
  <c r="C12" i="6"/>
  <c r="C11" i="6"/>
  <c r="C10" i="6"/>
  <c r="C9" i="6"/>
  <c r="C8" i="6"/>
  <c r="C7" i="6"/>
  <c r="C6" i="6"/>
  <c r="C5" i="6"/>
  <c r="C4" i="6"/>
  <c r="C3" i="6"/>
  <c r="B12" i="6"/>
  <c r="B11" i="6"/>
  <c r="E11" i="6" s="1"/>
  <c r="B10" i="6"/>
  <c r="B9" i="6"/>
  <c r="E9" i="6" s="1"/>
  <c r="G9" i="6" s="1"/>
  <c r="B8" i="6"/>
  <c r="B6" i="6"/>
  <c r="E6" i="6" s="1"/>
  <c r="H6" i="6" s="1"/>
  <c r="B7" i="6"/>
  <c r="E7" i="6" s="1"/>
  <c r="B5" i="6"/>
  <c r="E5" i="6" s="1"/>
  <c r="B4" i="6"/>
  <c r="E4" i="6" s="1"/>
  <c r="B3" i="6"/>
  <c r="E3" i="6" s="1"/>
  <c r="D2" i="6"/>
  <c r="C2"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2" i="6" l="1"/>
  <c r="F2" i="6" s="1"/>
  <c r="G11" i="6"/>
  <c r="H11" i="6"/>
  <c r="G5" i="6"/>
  <c r="H4" i="6"/>
  <c r="G7" i="6"/>
  <c r="H5" i="6"/>
  <c r="E12" i="6"/>
  <c r="H12" i="6" s="1"/>
  <c r="F7" i="6"/>
  <c r="F4" i="6"/>
  <c r="F5" i="6"/>
  <c r="H7" i="6"/>
  <c r="E10" i="6"/>
  <c r="F10" i="6" s="1"/>
  <c r="F6" i="6"/>
  <c r="G3" i="6"/>
  <c r="E8" i="6"/>
  <c r="G8" i="6" s="1"/>
  <c r="E13" i="6"/>
  <c r="F3" i="6"/>
  <c r="F11" i="6"/>
  <c r="G4" i="6"/>
  <c r="G6" i="6"/>
  <c r="H3" i="6"/>
  <c r="H9" i="6"/>
  <c r="F9" i="6"/>
  <c r="H2" i="6" l="1"/>
  <c r="G2" i="6"/>
  <c r="G12" i="6"/>
  <c r="H8" i="6"/>
  <c r="H10" i="6"/>
  <c r="G10" i="6"/>
  <c r="F12" i="6"/>
  <c r="F8" i="6"/>
  <c r="G13" i="6"/>
  <c r="H13" i="6"/>
  <c r="F13" i="6"/>
</calcChain>
</file>

<file path=xl/sharedStrings.xml><?xml version="1.0" encoding="utf-8"?>
<sst xmlns="http://schemas.openxmlformats.org/spreadsheetml/2006/main" count="28584" uniqueCount="8423">
  <si>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</si>
  <si>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</si>
  <si>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</si>
  <si>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</si>
  <si>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</si>
  <si>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</si>
  <si>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</si>
  <si>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</si>
  <si>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</si>
  <si>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</si>
  <si>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</si>
  <si>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</si>
  <si>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</si>
  <si>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</si>
  <si>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</si>
  <si>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</si>
  <si>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</si>
  <si>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</si>
  <si>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</si>
  <si>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</si>
  <si>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</si>
  <si>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</si>
  <si>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</si>
  <si>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</si>
  <si>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</si>
  <si>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</si>
  <si>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</si>
  <si>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</si>
  <si>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</si>
  <si>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</si>
  <si>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</si>
  <si>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</si>
  <si>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</si>
  <si>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</si>
  <si>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</si>
  <si>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</si>
  <si>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</si>
  <si>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</si>
  <si>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</si>
  <si>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</si>
  <si>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</si>
  <si>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</si>
  <si>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</si>
  <si>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</si>
  <si>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</si>
  <si>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</si>
  <si>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</si>
  <si>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</si>
  <si>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</si>
  <si>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</si>
  <si>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</si>
  <si>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</si>
  <si>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</si>
  <si>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</si>
  <si>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</si>
  <si>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</si>
  <si>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</si>
  <si>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</si>
  <si>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</si>
  <si>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</si>
  <si>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</si>
  <si>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</si>
  <si>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</si>
  <si>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</si>
  <si>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</si>
  <si>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</si>
  <si>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</si>
  <si>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</si>
  <si>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</si>
  <si>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</si>
  <si>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</si>
  <si>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</si>
  <si>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</si>
  <si>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</si>
  <si>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</si>
  <si>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</si>
  <si>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</si>
  <si>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</si>
  <si>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</si>
  <si>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</si>
  <si>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</si>
  <si>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</si>
  <si>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</si>
  <si>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</si>
  <si>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</si>
  <si>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</si>
  <si>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</si>
  <si>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</si>
  <si>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</si>
  <si>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</si>
  <si>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</si>
  <si>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</si>
  <si>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</si>
  <si>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</si>
  <si>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</si>
  <si>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</si>
  <si>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</si>
  <si>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</si>
  <si>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</si>
  <si>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</si>
  <si>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</si>
  <si>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</si>
  <si>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</si>
  <si>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</si>
  <si>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</si>
  <si>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</si>
  <si>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</si>
  <si>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</si>
  <si>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</si>
  <si>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</si>
  <si>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</si>
  <si>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</si>
  <si>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</si>
  <si>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</si>
  <si>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</si>
  <si>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</si>
  <si>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</si>
  <si>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</si>
  <si>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</si>
  <si>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</si>
  <si>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</si>
  <si>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</si>
  <si>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</si>
  <si>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</si>
  <si>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</si>
  <si>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</si>
  <si>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</si>
  <si>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</si>
  <si>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</si>
  <si>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</si>
  <si>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</si>
  <si>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</si>
  <si>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</si>
  <si>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</si>
  <si>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</si>
  <si>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</si>
  <si>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</si>
  <si>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</si>
  <si>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</si>
  <si>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</si>
  <si>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</si>
  <si>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</si>
  <si>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</si>
  <si>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</si>
  <si>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</si>
  <si>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</si>
  <si>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</si>
  <si>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</si>
  <si>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</si>
  <si>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</si>
  <si>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</si>
  <si>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</si>
  <si>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</si>
  <si>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</si>
  <si>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</si>
  <si>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</si>
  <si>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</si>
  <si>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</si>
  <si>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</si>
  <si>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</si>
  <si>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</si>
  <si>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</si>
  <si>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</si>
  <si>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</si>
  <si>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</si>
  <si>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</si>
  <si>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</si>
  <si>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</si>
  <si>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</si>
  <si>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</si>
  <si>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</si>
  <si>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</si>
  <si>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</si>
  <si>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</si>
  <si>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</si>
  <si>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</si>
  <si>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</si>
  <si>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</si>
  <si>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</si>
  <si>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</si>
  <si>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</si>
  <si>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</si>
  <si>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</si>
  <si>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</si>
  <si>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</si>
  <si>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</si>
  <si>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</si>
  <si>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</si>
  <si>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</si>
  <si>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</si>
  <si>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</si>
  <si>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</si>
  <si>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</si>
  <si>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</si>
  <si>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</si>
  <si>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</si>
  <si>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</si>
  <si>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</si>
  <si>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</si>
  <si>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</si>
  <si>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</si>
  <si>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</si>
  <si>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</si>
  <si>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</si>
  <si>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</si>
  <si>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</si>
  <si>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</si>
  <si>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</si>
  <si>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</si>
  <si>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</si>
  <si>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</si>
  <si>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</si>
  <si>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</si>
  <si>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</si>
  <si>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</si>
  <si>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</si>
  <si>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</si>
  <si>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</si>
  <si>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</si>
  <si>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</si>
  <si>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</si>
  <si>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</si>
  <si>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</si>
  <si>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</si>
  <si>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</si>
  <si>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</si>
  <si>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</si>
  <si>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</si>
  <si>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</si>
  <si>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</si>
  <si>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</si>
  <si>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</si>
  <si>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</si>
  <si>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</si>
  <si>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</si>
  <si>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</si>
  <si>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</si>
  <si>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</si>
  <si>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</si>
  <si>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</si>
  <si>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</si>
  <si>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</si>
  <si>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</si>
  <si>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</si>
  <si>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</si>
  <si>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</si>
  <si>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</si>
  <si>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</si>
  <si>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</si>
  <si>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</si>
  <si>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</si>
  <si>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</si>
  <si>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</si>
  <si>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</si>
  <si>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</si>
  <si>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</si>
  <si>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</si>
  <si>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</si>
  <si>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</si>
  <si>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</si>
  <si>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</si>
  <si>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</si>
  <si>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</si>
  <si>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</si>
  <si>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</si>
  <si>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</si>
  <si>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</si>
  <si>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</si>
  <si>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</si>
  <si>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</si>
  <si>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</si>
  <si>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</si>
  <si>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</si>
  <si>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</si>
  <si>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</si>
  <si>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</si>
  <si>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</si>
  <si>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</si>
  <si>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</si>
  <si>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</si>
  <si>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</si>
  <si>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</si>
  <si>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</si>
  <si>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</si>
  <si>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</si>
  <si>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</si>
  <si>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</si>
  <si>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</si>
  <si>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</si>
  <si>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</si>
  <si>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</si>
  <si>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</si>
  <si>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</si>
  <si>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</si>
  <si>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</si>
  <si>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</si>
  <si>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</si>
  <si>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</si>
  <si>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</si>
  <si>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</si>
  <si>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</si>
  <si>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</si>
  <si>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</si>
  <si>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</si>
  <si>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</si>
  <si>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</si>
  <si>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</si>
  <si>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</si>
  <si>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</si>
  <si>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</si>
  <si>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</si>
  <si>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</si>
  <si>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</si>
  <si>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</si>
  <si>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</si>
  <si>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</si>
  <si>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</si>
  <si>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</si>
  <si>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</si>
  <si>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</si>
  <si>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</si>
  <si>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</si>
  <si>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</si>
  <si>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</si>
  <si>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</si>
  <si>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</si>
  <si>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</si>
  <si>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</si>
  <si>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</si>
  <si>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</si>
  <si>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</si>
  <si>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</si>
  <si>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</si>
  <si>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</si>
  <si>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</si>
  <si>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</si>
  <si>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</si>
  <si>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</si>
  <si>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</si>
  <si>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</si>
  <si>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</si>
  <si>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</si>
  <si>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</si>
  <si>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</si>
  <si>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</si>
  <si>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</si>
  <si>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</si>
  <si>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</si>
  <si>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</si>
  <si>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</si>
  <si>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</si>
  <si>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</si>
  <si>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</si>
  <si>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</si>
  <si>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</si>
  <si>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</si>
  <si>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</si>
  <si>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</si>
  <si>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</si>
  <si>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</si>
  <si>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</si>
  <si>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</si>
  <si>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</si>
  <si>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</si>
  <si>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</si>
  <si>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</si>
  <si>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</si>
  <si>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</si>
  <si>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</si>
  <si>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</si>
  <si>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</si>
  <si>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</si>
  <si>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</si>
  <si>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</si>
  <si>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</si>
  <si>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</si>
  <si>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</si>
  <si>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</si>
  <si>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</si>
  <si>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</si>
  <si>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</si>
  <si>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</si>
  <si>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</si>
  <si>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</si>
  <si>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</si>
  <si>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</si>
  <si>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</si>
  <si>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</si>
  <si>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</si>
  <si>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</si>
  <si>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</si>
  <si>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</si>
  <si>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</si>
  <si>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</si>
  <si>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</si>
  <si>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</si>
  <si>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</si>
  <si>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</si>
  <si>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</si>
  <si>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</si>
  <si>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</si>
  <si>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</si>
  <si>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</si>
  <si>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</si>
  <si>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</si>
  <si>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</si>
  <si>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</si>
  <si>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</si>
  <si>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</si>
  <si>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</si>
  <si>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</si>
  <si>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</si>
  <si>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</si>
  <si>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</si>
  <si>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</si>
  <si>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</si>
  <si>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</si>
  <si>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</si>
  <si>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</si>
  <si>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</si>
  <si>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</si>
  <si>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</si>
  <si>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</si>
  <si>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</si>
  <si>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</si>
  <si>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</si>
  <si>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</si>
  <si>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</si>
  <si>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</si>
  <si>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</si>
  <si>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</si>
  <si>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</si>
  <si>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</si>
  <si>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</si>
  <si>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</si>
  <si>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</si>
  <si>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</si>
  <si>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</si>
  <si>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</si>
  <si>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</si>
  <si>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</si>
  <si>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</si>
  <si>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</si>
  <si>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</si>
  <si>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</si>
  <si>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</si>
  <si>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</si>
  <si>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</si>
  <si>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</si>
  <si>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</si>
  <si>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</si>
  <si>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</si>
  <si>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</si>
  <si>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</si>
  <si>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</si>
  <si>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</si>
  <si>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</si>
  <si>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</si>
  <si>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</si>
  <si>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</si>
  <si>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</si>
  <si>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</si>
  <si>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</si>
  <si>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</si>
  <si>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</si>
  <si>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</si>
  <si>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</si>
  <si>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</si>
  <si>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</si>
  <si>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</si>
  <si>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</si>
  <si>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</si>
  <si>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</si>
  <si>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</si>
  <si>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</si>
  <si>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</si>
  <si>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</si>
  <si>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</si>
  <si>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</si>
  <si>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</si>
  <si>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</si>
  <si>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</si>
  <si>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</si>
  <si>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</si>
  <si>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</si>
  <si>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</si>
  <si>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</si>
  <si>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</si>
  <si>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</si>
  <si>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</si>
  <si>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</si>
  <si>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</si>
  <si>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</si>
  <si>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</si>
  <si>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</si>
  <si>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</si>
  <si>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</si>
  <si>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</si>
  <si>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</si>
  <si>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</si>
  <si>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</si>
  <si>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</si>
  <si>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</si>
  <si>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</si>
  <si>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</si>
  <si>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</si>
  <si>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</si>
  <si>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</si>
  <si>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</si>
  <si>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</si>
  <si>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</si>
  <si>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</si>
  <si>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</si>
  <si>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</si>
  <si>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</si>
  <si>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</si>
  <si>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</si>
  <si>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</si>
  <si>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</si>
  <si>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</si>
  <si>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</si>
  <si>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</si>
  <si>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</si>
  <si>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</si>
  <si>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</si>
  <si>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</si>
  <si>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</si>
  <si>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</si>
  <si>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</si>
  <si>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</si>
  <si>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</si>
  <si>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</si>
  <si>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</si>
  <si>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</si>
  <si>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</si>
  <si>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</si>
  <si>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</si>
  <si>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</si>
  <si>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</si>
  <si>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</si>
  <si>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</si>
  <si>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</si>
  <si>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</si>
  <si>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</si>
  <si>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</si>
  <si>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</si>
  <si>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</si>
  <si>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</si>
  <si>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</si>
  <si>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</si>
  <si>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</si>
  <si>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</si>
  <si>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</si>
  <si>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</si>
  <si>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</si>
  <si>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</si>
  <si>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</si>
  <si>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</si>
  <si>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</si>
  <si>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</si>
  <si>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</si>
  <si>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</si>
  <si>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</si>
  <si>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</si>
  <si>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</si>
  <si>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</si>
  <si>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</si>
  <si>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</si>
  <si>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</si>
  <si>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</si>
  <si>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</si>
  <si>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</si>
  <si>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</si>
  <si>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</si>
  <si>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</si>
  <si>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</si>
  <si>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</si>
  <si>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</si>
  <si>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</si>
  <si>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</si>
  <si>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</si>
  <si>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</si>
  <si>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</si>
  <si>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</si>
  <si>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</si>
  <si>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</si>
  <si>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</si>
  <si>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</si>
  <si>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</si>
  <si>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</si>
  <si>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</si>
  <si>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</si>
  <si>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</si>
  <si>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</si>
  <si>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</si>
  <si>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</si>
  <si>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</si>
  <si>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</si>
  <si>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</si>
  <si>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</si>
  <si>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</si>
  <si>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</si>
  <si>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</si>
  <si>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</si>
  <si>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</si>
  <si>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</si>
  <si>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</si>
  <si>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</si>
  <si>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</si>
  <si>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</si>
  <si>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</si>
  <si>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</si>
  <si>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</si>
  <si>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</si>
  <si>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</si>
  <si>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</si>
  <si>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</si>
  <si>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</si>
  <si>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</si>
  <si>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</si>
  <si>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</si>
  <si>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</si>
  <si>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</si>
  <si>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</si>
  <si>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</si>
  <si>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</si>
  <si>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</si>
  <si>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</si>
  <si>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</si>
  <si>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</si>
  <si>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</si>
  <si>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</si>
  <si>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</si>
  <si>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</si>
  <si>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</si>
  <si>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</si>
  <si>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</si>
  <si>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</si>
  <si>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</si>
  <si>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</si>
  <si>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</si>
  <si>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</si>
  <si>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</si>
  <si>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</si>
  <si>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</si>
  <si>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</si>
  <si>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</si>
  <si>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</si>
  <si>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</si>
  <si>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</si>
  <si>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</si>
  <si>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</si>
  <si>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</si>
  <si>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</si>
  <si>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</si>
  <si>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</si>
  <si>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</si>
  <si>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</si>
  <si>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</si>
  <si>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</si>
  <si>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</si>
  <si>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</si>
  <si>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</si>
  <si>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</si>
  <si>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</si>
  <si>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</si>
  <si>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</si>
  <si>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</si>
  <si>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</si>
  <si>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</si>
  <si>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</si>
  <si>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</si>
  <si>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</si>
  <si>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</si>
  <si>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</si>
  <si>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</si>
  <si>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</si>
  <si>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</si>
  <si>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</si>
  <si>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</si>
  <si>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</si>
  <si>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</si>
  <si>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</si>
  <si>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</si>
  <si>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</si>
  <si>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</si>
  <si>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</si>
  <si>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</si>
  <si>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</si>
  <si>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</si>
  <si>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</si>
  <si>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</si>
  <si>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</si>
  <si>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</si>
  <si>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</si>
  <si>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</si>
  <si>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</si>
  <si>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</si>
  <si>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</si>
  <si>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</si>
  <si>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</si>
  <si>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</si>
  <si>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</si>
  <si>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</si>
  <si>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</si>
  <si>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</si>
  <si>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</si>
  <si>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</si>
  <si>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</si>
  <si>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</si>
  <si>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</si>
  <si>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</si>
  <si>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</si>
  <si>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</si>
  <si>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</si>
  <si>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</si>
  <si>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</si>
  <si>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</si>
  <si>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</si>
  <si>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</si>
  <si>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</si>
  <si>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</si>
  <si>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</si>
  <si>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</si>
  <si>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</si>
  <si>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</si>
  <si>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</si>
  <si>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</si>
  <si>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</si>
  <si>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</si>
  <si>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</si>
  <si>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</si>
  <si>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</si>
  <si>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</si>
  <si>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</si>
  <si>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</si>
  <si>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</si>
  <si>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</si>
  <si>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</si>
  <si>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</si>
  <si>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</si>
  <si>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</si>
  <si>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</si>
  <si>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</si>
  <si>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</si>
  <si>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</si>
  <si>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</si>
  <si>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</si>
  <si>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</si>
  <si>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</si>
  <si>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</si>
  <si>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</si>
  <si>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</si>
  <si>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</si>
  <si>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</si>
  <si>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</si>
  <si>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</si>
  <si>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</si>
  <si>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</si>
  <si>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</si>
  <si>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</si>
  <si>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</si>
  <si>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</si>
  <si>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</si>
  <si>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</si>
  <si>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</si>
  <si>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</si>
  <si>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</si>
  <si>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</si>
  <si>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</si>
  <si>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</si>
  <si>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</si>
  <si>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</si>
  <si>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</si>
  <si>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</si>
  <si>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</si>
  <si>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</si>
  <si>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</si>
  <si>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</si>
  <si>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</si>
  <si>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</si>
  <si>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</si>
  <si>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</si>
  <si>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</si>
  <si>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</si>
  <si>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</si>
  <si>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</si>
  <si>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</si>
  <si>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</si>
  <si>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</si>
  <si>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</si>
  <si>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</si>
  <si>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</si>
  <si>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</si>
  <si>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</si>
  <si>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</si>
  <si>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</si>
  <si>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</si>
  <si>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</si>
  <si>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</si>
  <si>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</si>
  <si>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</si>
  <si>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</si>
  <si>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</si>
  <si>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</si>
  <si>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</si>
  <si>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</si>
  <si>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</si>
  <si>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</si>
  <si>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</si>
  <si>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</si>
  <si>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</si>
  <si>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</si>
  <si>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</si>
  <si>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</si>
  <si>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</si>
  <si>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</si>
  <si>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</si>
  <si>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</si>
  <si>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</si>
  <si>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</si>
  <si>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</si>
  <si>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</si>
  <si>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</si>
  <si>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</si>
  <si>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</si>
  <si>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</si>
  <si>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</si>
  <si>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</si>
  <si>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</si>
  <si>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</si>
  <si>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</si>
  <si>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</si>
  <si>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</si>
  <si>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</si>
  <si>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</si>
  <si>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</si>
  <si>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</si>
  <si>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</si>
  <si>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</si>
  <si>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</si>
  <si>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</si>
  <si>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</si>
  <si>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</si>
  <si>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</si>
  <si>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</si>
  <si>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</si>
  <si>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</si>
  <si>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</si>
  <si>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</si>
  <si>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</si>
  <si>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</si>
  <si>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</si>
  <si>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</si>
  <si>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</si>
  <si>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</si>
  <si>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</si>
  <si>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</si>
  <si>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</si>
  <si>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</si>
  <si>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</si>
  <si>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</si>
  <si>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</si>
  <si>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</si>
  <si>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</si>
  <si>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</si>
  <si>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</si>
  <si>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</si>
  <si>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</si>
  <si>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</si>
  <si>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</si>
  <si>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</si>
  <si>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</si>
  <si>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</si>
  <si>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</si>
  <si>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</si>
  <si>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</si>
  <si>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</si>
  <si>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</si>
  <si>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</si>
  <si>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</si>
  <si>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</si>
  <si>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</si>
  <si>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</si>
  <si>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</si>
  <si>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</si>
  <si>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</si>
  <si>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</si>
  <si>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</si>
  <si>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</si>
  <si>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</si>
  <si>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</si>
  <si>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</si>
  <si>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</si>
  <si>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</si>
  <si>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</si>
  <si>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</si>
  <si>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</si>
  <si>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</si>
  <si>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</si>
  <si>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</si>
  <si>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</si>
  <si>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</si>
  <si>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</si>
  <si>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</si>
  <si>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</si>
  <si>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</si>
  <si>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</si>
  <si>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</si>
  <si>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</si>
  <si>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</si>
  <si>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</si>
  <si>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</si>
  <si>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</si>
  <si>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</si>
  <si>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</si>
  <si>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</si>
  <si>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</si>
  <si>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</si>
  <si>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</si>
  <si>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</si>
  <si>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</si>
  <si>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</si>
  <si>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</si>
  <si>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</si>
  <si>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</si>
  <si>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</si>
  <si>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</si>
  <si>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</si>
  <si>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</si>
  <si>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</si>
  <si>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</si>
  <si>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</si>
  <si>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</si>
  <si>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</si>
  <si>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</si>
  <si>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</si>
  <si>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</si>
  <si>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</si>
  <si>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</si>
  <si>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</si>
  <si>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</si>
  <si>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</si>
  <si>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</si>
  <si>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</si>
  <si>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</si>
  <si>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</si>
  <si>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</si>
  <si>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</si>
  <si>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</si>
  <si>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</si>
  <si>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</si>
  <si>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</si>
  <si>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</si>
  <si>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</si>
  <si>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</si>
  <si>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</si>
  <si>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</si>
  <si>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</si>
  <si>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</si>
  <si>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</si>
  <si>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</si>
  <si>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</si>
  <si>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</si>
  <si>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</si>
  <si>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</si>
  <si>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</si>
  <si>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</si>
  <si>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</si>
  <si>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</si>
  <si>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</si>
  <si>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</si>
  <si>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</si>
  <si>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</si>
  <si>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</si>
  <si>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</si>
  <si>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</si>
  <si>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</si>
  <si>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</si>
  <si>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</si>
  <si>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</si>
  <si>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</si>
  <si>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</si>
  <si>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</si>
  <si>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</si>
  <si>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</si>
  <si>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</si>
  <si>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</si>
  <si>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</si>
  <si>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</si>
  <si>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</si>
  <si>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</si>
  <si>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</si>
  <si>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</si>
  <si>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</si>
  <si>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</si>
  <si>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</si>
  <si>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</si>
  <si>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</si>
  <si>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</si>
  <si>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</si>
  <si>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</si>
  <si>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</si>
  <si>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</si>
  <si>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</si>
  <si>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</si>
  <si>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</si>
  <si>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</si>
  <si>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</si>
  <si>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</si>
  <si>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</si>
  <si>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</si>
  <si>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</si>
  <si>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</si>
  <si>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</si>
  <si>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</si>
  <si>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</si>
  <si>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</si>
  <si>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</si>
  <si>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</si>
  <si>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</si>
  <si>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</si>
  <si>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</si>
  <si>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</si>
  <si>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</si>
  <si>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</si>
  <si>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</si>
  <si>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</si>
  <si>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</si>
  <si>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</si>
  <si>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</si>
  <si>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</si>
  <si>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</si>
  <si>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</si>
  <si>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</si>
  <si>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</si>
  <si>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</si>
  <si>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</si>
  <si>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</si>
  <si>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</si>
  <si>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</si>
  <si>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</si>
  <si>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</si>
  <si>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</si>
  <si>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</si>
  <si>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</si>
  <si>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</si>
  <si>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</si>
  <si>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</si>
  <si>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</si>
  <si>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</si>
  <si>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</si>
  <si>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</si>
  <si>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</si>
  <si>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</si>
  <si>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</si>
  <si>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</si>
  <si>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</si>
  <si>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</si>
  <si>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</si>
  <si>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</si>
  <si>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</si>
  <si>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</si>
  <si>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</si>
  <si>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</si>
  <si>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</si>
  <si>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</si>
  <si>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</si>
  <si>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</si>
  <si>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</si>
  <si>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</si>
  <si>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</si>
  <si>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</si>
  <si>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</si>
  <si>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</si>
  <si>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</si>
  <si>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</si>
  <si>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</si>
  <si>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</si>
  <si>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</si>
  <si>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</si>
  <si>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</si>
  <si>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</si>
  <si>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</si>
  <si>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</si>
  <si>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</si>
  <si>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</si>
  <si>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</si>
  <si>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</si>
  <si>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</si>
  <si>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</si>
  <si>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</si>
  <si>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</si>
  <si>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</si>
  <si>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</si>
  <si>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</si>
  <si>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</si>
  <si>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</si>
  <si>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</si>
  <si>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</si>
  <si>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</si>
  <si>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</si>
  <si>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</si>
  <si>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</si>
  <si>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</si>
  <si>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</si>
  <si>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</si>
  <si>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</si>
  <si>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</si>
  <si>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</si>
  <si>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</si>
  <si>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</si>
  <si>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</si>
  <si>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</si>
  <si>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</si>
  <si>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</si>
  <si>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</si>
  <si>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</si>
  <si>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</si>
  <si>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</si>
  <si>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</si>
  <si>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</si>
  <si>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</si>
  <si>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</si>
  <si>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</si>
  <si>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</si>
  <si>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</si>
  <si>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</si>
  <si>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</si>
  <si>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</si>
  <si>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</si>
  <si>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</si>
  <si>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</si>
  <si>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</si>
  <si>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</si>
  <si>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</si>
  <si>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</si>
  <si>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</si>
  <si>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</si>
  <si>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</si>
  <si>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</si>
  <si>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</si>
  <si>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</si>
  <si>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</si>
  <si>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</si>
  <si>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</si>
  <si>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</si>
  <si>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</si>
  <si>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</si>
  <si>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</si>
  <si>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</si>
  <si>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</si>
  <si>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</si>
  <si>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</si>
  <si>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</si>
  <si>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</si>
  <si>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</si>
  <si>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</si>
  <si>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</si>
  <si>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</si>
  <si>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</si>
  <si>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</si>
  <si>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</si>
  <si>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</si>
  <si>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</si>
  <si>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</si>
  <si>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</si>
  <si>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</si>
  <si>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</si>
  <si>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</si>
  <si>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</si>
  <si>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</si>
  <si>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</si>
  <si>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</si>
  <si>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</si>
  <si>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</si>
  <si>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</si>
  <si>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</si>
  <si>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</si>
  <si>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</si>
  <si>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</si>
  <si>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</si>
  <si>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</si>
  <si>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</si>
  <si>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</si>
  <si>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</si>
  <si>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</si>
  <si>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</si>
  <si>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</si>
  <si>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</si>
  <si>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</si>
  <si>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</si>
  <si>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</si>
  <si>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</si>
  <si>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</si>
  <si>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</si>
  <si>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</si>
  <si>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</si>
  <si>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</si>
  <si>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</si>
  <si>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</si>
  <si>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</si>
  <si>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</si>
  <si>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</si>
  <si>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</si>
  <si>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</si>
  <si>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</si>
  <si>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</si>
  <si>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</si>
  <si>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</si>
  <si>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</si>
  <si>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</si>
  <si>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</si>
  <si>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</si>
  <si>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</si>
  <si>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</si>
  <si>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</si>
  <si>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</si>
  <si>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</si>
  <si>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</si>
  <si>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</si>
  <si>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</si>
  <si>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</si>
  <si>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</si>
  <si>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</si>
  <si>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</si>
  <si>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</si>
  <si>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</si>
  <si>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</si>
  <si>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</si>
  <si>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</si>
  <si>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</si>
  <si>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</si>
  <si>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</si>
  <si>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</si>
  <si>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</si>
  <si>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</si>
  <si>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</si>
  <si>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</si>
  <si>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</si>
  <si>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</si>
  <si>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</si>
  <si>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</si>
  <si>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</si>
  <si>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</si>
  <si>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</si>
  <si>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</si>
  <si>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</si>
  <si>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</si>
  <si>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</si>
  <si>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</si>
  <si>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</si>
  <si>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</si>
  <si>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</si>
  <si>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</si>
  <si>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</si>
  <si>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</si>
  <si>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</si>
  <si>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</si>
  <si>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</si>
  <si>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</si>
  <si>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</si>
  <si>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</si>
  <si>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</si>
  <si>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</si>
  <si>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</si>
  <si>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</si>
  <si>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</si>
  <si>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</si>
  <si>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</si>
  <si>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</si>
  <si>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</si>
  <si>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</si>
  <si>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</si>
  <si>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</si>
  <si>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</si>
  <si>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</si>
  <si>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</si>
  <si>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</si>
  <si>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</si>
  <si>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</si>
  <si>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</si>
  <si>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</si>
  <si>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</si>
  <si>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</si>
  <si>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</si>
  <si>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</si>
  <si>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</si>
  <si>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</si>
  <si>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</si>
  <si>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</si>
  <si>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</si>
  <si>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</si>
  <si>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</si>
  <si>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</si>
  <si>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</si>
  <si>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</si>
  <si>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</si>
  <si>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</si>
  <si>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</si>
  <si>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</si>
  <si>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</si>
  <si>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</si>
  <si>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</si>
  <si>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</si>
  <si>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</si>
  <si>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</si>
  <si>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</si>
  <si>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</si>
  <si>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</si>
  <si>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</si>
  <si>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</si>
  <si>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</si>
  <si>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</si>
  <si>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</si>
  <si>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</si>
  <si>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</si>
  <si>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</si>
  <si>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</si>
  <si>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</si>
  <si>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</si>
  <si>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</si>
  <si>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</si>
  <si>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</si>
  <si>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</si>
  <si>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</si>
  <si>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</si>
  <si>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</si>
  <si>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</si>
  <si>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</si>
  <si>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</si>
  <si>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</si>
  <si>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</si>
  <si>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</si>
  <si>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</si>
  <si>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</si>
  <si>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</si>
  <si>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</si>
  <si>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</si>
  <si>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</si>
  <si>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</si>
  <si>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</si>
  <si>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</si>
  <si>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</si>
  <si>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</si>
  <si>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</si>
  <si>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</si>
  <si>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</si>
  <si>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</si>
  <si>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</si>
  <si>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</si>
  <si>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</si>
  <si>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</si>
  <si>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</si>
  <si>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</si>
  <si>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</si>
  <si>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</si>
  <si>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</si>
  <si>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</si>
  <si>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</si>
  <si>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</si>
  <si>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</si>
  <si>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</si>
  <si>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</si>
  <si>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</si>
  <si>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</si>
  <si>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</si>
  <si>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</si>
  <si>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</si>
  <si>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</si>
  <si>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</si>
  <si>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</si>
  <si>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</si>
  <si>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</si>
  <si>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</si>
  <si>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</si>
  <si>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</si>
  <si>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</si>
  <si>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</si>
  <si>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</si>
  <si>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</si>
  <si>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</si>
  <si>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</si>
  <si>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</si>
  <si>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</si>
  <si>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</si>
  <si>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</si>
  <si>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</si>
  <si>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</si>
  <si>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</si>
  <si>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</si>
  <si>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</si>
  <si>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</si>
  <si>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</si>
  <si>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</si>
  <si>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</si>
  <si>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</si>
  <si>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</si>
  <si>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</si>
  <si>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</si>
  <si>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</si>
  <si>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</si>
  <si>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</si>
  <si>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</si>
  <si>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</si>
  <si>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</si>
  <si>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</si>
  <si>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</si>
  <si>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</si>
  <si>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</si>
  <si>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</si>
  <si>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</si>
  <si>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</si>
  <si>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</si>
  <si>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</si>
  <si>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</si>
  <si>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</si>
  <si>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</si>
  <si>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</si>
  <si>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</si>
  <si>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</si>
  <si>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</si>
  <si>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</si>
  <si>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</si>
  <si>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</si>
  <si>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</si>
  <si>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</si>
  <si>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</si>
  <si>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</si>
  <si>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</si>
  <si>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</si>
  <si>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</si>
  <si>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</si>
  <si>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</si>
  <si>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</si>
  <si>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</si>
  <si>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</si>
  <si>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</si>
  <si>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</si>
  <si>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</si>
  <si>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</si>
  <si>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</si>
  <si>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</si>
  <si>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</si>
  <si>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</si>
  <si>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</si>
  <si>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</si>
  <si>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</si>
  <si>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</si>
  <si>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</si>
  <si>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</si>
  <si>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</si>
  <si>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</si>
  <si>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</si>
  <si>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</si>
  <si>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</si>
  <si>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</si>
  <si>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</si>
  <si>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</si>
  <si>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</si>
  <si>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</si>
  <si>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</si>
  <si>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</si>
  <si>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</si>
  <si>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</si>
  <si>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</si>
  <si>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</si>
  <si>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</si>
  <si>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</si>
  <si>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</si>
  <si>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</si>
  <si>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</si>
  <si>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</si>
  <si>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</si>
  <si>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</si>
  <si>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</si>
  <si>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</si>
  <si>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</si>
  <si>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</si>
  <si>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</si>
  <si>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</si>
  <si>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</si>
  <si>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</si>
  <si>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</si>
  <si>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</si>
  <si>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</si>
  <si>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</si>
  <si>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</si>
  <si>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</si>
  <si>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</si>
  <si>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</si>
  <si>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</si>
  <si>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</si>
  <si>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</si>
  <si>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</si>
  <si>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</si>
  <si>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</si>
  <si>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</si>
  <si>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</si>
  <si>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</si>
  <si>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</si>
  <si>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</si>
  <si>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</si>
  <si>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</si>
  <si>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</si>
  <si>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</si>
  <si>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</si>
  <si>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</si>
  <si>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</si>
  <si>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</si>
  <si>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</si>
  <si>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</si>
  <si>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</si>
  <si>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</si>
  <si>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</si>
  <si>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</si>
  <si>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</si>
  <si>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</si>
  <si>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</si>
  <si>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</si>
  <si>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</si>
  <si>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</si>
  <si>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</si>
  <si>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</si>
  <si>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</si>
  <si>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</si>
  <si>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</si>
  <si>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</si>
  <si>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</si>
  <si>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</si>
  <si>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</si>
  <si>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</si>
  <si>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</si>
  <si>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</si>
  <si>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</si>
  <si>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</si>
  <si>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</si>
  <si>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</si>
  <si>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</si>
  <si>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</si>
  <si>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</si>
  <si>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</si>
  <si>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</si>
  <si>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</si>
  <si>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</si>
  <si>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</si>
  <si>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</si>
  <si>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</si>
  <si>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</si>
  <si>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</si>
  <si>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</si>
  <si>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</si>
  <si>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</si>
  <si>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</si>
  <si>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</si>
  <si>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</si>
  <si>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</si>
  <si>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</si>
  <si>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</si>
  <si>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</si>
  <si>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</si>
  <si>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</si>
  <si>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</si>
  <si>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</si>
  <si>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</si>
  <si>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</si>
  <si>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</si>
  <si>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</si>
  <si>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</si>
  <si>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</si>
  <si>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</si>
  <si>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</si>
  <si>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</si>
  <si>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</si>
  <si>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</si>
  <si>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</si>
  <si>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</si>
  <si>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</si>
  <si>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</si>
  <si>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</si>
  <si>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</si>
  <si>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</si>
  <si>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</si>
  <si>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</si>
  <si>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</si>
  <si>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</si>
  <si>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</si>
  <si>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</si>
  <si>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</si>
  <si>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</si>
  <si>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</si>
  <si>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</si>
  <si>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</si>
  <si>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</si>
  <si>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</si>
  <si>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</si>
  <si>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</si>
  <si>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</si>
  <si>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</si>
  <si>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</si>
  <si>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</si>
  <si>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</si>
  <si>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</si>
  <si>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</si>
  <si>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</si>
  <si>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</si>
  <si>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</si>
  <si>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</si>
  <si>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</si>
  <si>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</si>
  <si>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</si>
  <si>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</si>
  <si>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</si>
  <si>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</si>
  <si>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</si>
  <si>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</si>
  <si>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</si>
  <si>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</si>
  <si>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</si>
  <si>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</si>
  <si>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</si>
  <si>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</si>
  <si>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</si>
  <si>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</si>
  <si>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</si>
  <si>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</si>
  <si>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</si>
  <si>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</si>
  <si>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</si>
  <si>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</si>
  <si>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</si>
  <si>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</si>
  <si>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</si>
  <si>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</si>
  <si>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</si>
  <si>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</si>
  <si>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</si>
  <si>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</si>
  <si>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</si>
  <si>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</si>
  <si>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</si>
  <si>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</si>
  <si>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</si>
  <si>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</si>
  <si>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</si>
  <si>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</si>
  <si>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</si>
  <si>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</si>
  <si>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</si>
  <si>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</si>
  <si>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</si>
  <si>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</si>
  <si>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</si>
  <si>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</si>
  <si>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</si>
  <si>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</si>
  <si>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</si>
  <si>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</si>
  <si>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</si>
  <si>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</si>
  <si>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</si>
  <si>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</si>
  <si>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</si>
  <si>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</si>
  <si>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</si>
  <si>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</si>
  <si>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</si>
  <si>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</si>
  <si>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</si>
  <si>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</si>
  <si>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</si>
  <si>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</si>
  <si>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</si>
  <si>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</si>
  <si>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</si>
  <si>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</si>
  <si>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</si>
  <si>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</si>
  <si>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</si>
  <si>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</si>
  <si>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</si>
  <si>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</si>
  <si>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</si>
  <si>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</si>
  <si>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</si>
  <si>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</si>
  <si>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</si>
  <si>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</si>
  <si>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</si>
  <si>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</si>
  <si>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</si>
  <si>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</si>
  <si>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</si>
  <si>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</si>
  <si>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</si>
  <si>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</si>
  <si>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</si>
  <si>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</si>
  <si>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</si>
  <si>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</si>
  <si>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</si>
  <si>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</si>
  <si>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</si>
  <si>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</si>
  <si>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</si>
  <si>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</si>
  <si>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</si>
  <si>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</si>
  <si>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</si>
  <si>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</si>
  <si>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</si>
  <si>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</si>
  <si>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</si>
  <si>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</si>
  <si>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</si>
  <si>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</si>
  <si>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</si>
  <si>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</si>
  <si>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</si>
  <si>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</si>
  <si>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</si>
  <si>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</si>
  <si>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</si>
  <si>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</si>
  <si>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</si>
  <si>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</si>
  <si>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</si>
  <si>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</si>
  <si>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</si>
  <si>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</si>
  <si>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</si>
  <si>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</si>
  <si>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</si>
  <si>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</si>
  <si>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</si>
  <si>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</si>
  <si>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</si>
  <si>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</si>
  <si>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</si>
  <si>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</si>
  <si>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</si>
  <si>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</si>
  <si>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</si>
  <si>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</si>
  <si>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</si>
  <si>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</si>
  <si>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</si>
  <si>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</si>
  <si>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</si>
  <si>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</si>
  <si>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</si>
  <si>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</si>
  <si>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</si>
  <si>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</si>
  <si>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</si>
  <si>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</si>
  <si>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</si>
  <si>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</si>
  <si>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</si>
  <si>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</si>
  <si>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</si>
  <si>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</si>
  <si>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</si>
  <si>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</si>
  <si>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</si>
  <si>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</si>
  <si>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</si>
  <si>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</si>
  <si>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</si>
  <si>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</si>
  <si>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</si>
  <si>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</si>
  <si>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</si>
  <si>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</si>
  <si>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</si>
  <si>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</si>
  <si>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</si>
  <si>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</si>
  <si>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</si>
  <si>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</si>
  <si>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</si>
  <si>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</si>
  <si>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</si>
  <si>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</si>
  <si>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</si>
  <si>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</si>
  <si>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</si>
  <si>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</si>
  <si>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</si>
  <si>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</si>
  <si>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</si>
  <si>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</si>
  <si>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</si>
  <si>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</si>
  <si>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</si>
  <si>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</si>
  <si>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</si>
  <si>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</si>
  <si>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</si>
  <si>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</si>
  <si>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</si>
  <si>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</si>
  <si>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</si>
  <si>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</si>
  <si>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</si>
  <si>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</si>
  <si>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</si>
  <si>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</si>
  <si>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</si>
  <si>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</si>
  <si>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</si>
  <si>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</si>
  <si>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</si>
  <si>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</si>
  <si>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</si>
  <si>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</si>
  <si>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</si>
  <si>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</si>
  <si>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</si>
  <si>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</si>
  <si>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</si>
  <si>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</si>
  <si>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</si>
  <si>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</si>
  <si>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</si>
  <si>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</si>
  <si>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</si>
  <si>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</si>
  <si>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</si>
  <si>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</si>
  <si>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</si>
  <si>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</si>
  <si>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</si>
  <si>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</si>
  <si>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</si>
  <si>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</si>
  <si>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</si>
  <si>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</si>
  <si>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</si>
  <si>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</si>
  <si>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</si>
  <si>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</si>
  <si>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</si>
  <si>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</si>
  <si>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</si>
  <si>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</si>
  <si>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</si>
  <si>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</si>
  <si>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</si>
  <si>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</si>
  <si>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</si>
  <si>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</si>
  <si>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</si>
  <si>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</si>
  <si>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</si>
  <si>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</si>
  <si>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</si>
  <si>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</si>
  <si>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</si>
  <si>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</si>
  <si>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</si>
  <si>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</si>
  <si>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</si>
  <si>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</si>
  <si>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</si>
  <si>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</si>
  <si>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</si>
  <si>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</si>
  <si>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</si>
  <si>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</si>
  <si>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</si>
  <si>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</si>
  <si>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</si>
  <si>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</si>
  <si>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</si>
  <si>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</si>
  <si>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</si>
  <si>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</si>
  <si>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</si>
  <si>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</si>
  <si>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</si>
  <si>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</si>
  <si>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</si>
  <si>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</si>
  <si>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</si>
  <si>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</si>
  <si>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</si>
  <si>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</si>
  <si>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</si>
  <si>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</si>
  <si>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</si>
  <si>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</si>
  <si>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</si>
  <si>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</si>
  <si>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</si>
  <si>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</si>
  <si>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</si>
  <si>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</si>
  <si>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</si>
  <si>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</si>
  <si>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</si>
  <si>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</si>
  <si>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</si>
  <si>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</si>
  <si>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</si>
  <si>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</si>
  <si>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</si>
  <si>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</si>
  <si>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</si>
  <si>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</si>
  <si>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</si>
  <si>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</si>
  <si>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</si>
  <si>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</si>
  <si>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</si>
  <si>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</si>
  <si>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</si>
  <si>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</si>
  <si>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</si>
  <si>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</si>
  <si>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</si>
  <si>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</si>
  <si>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</si>
  <si>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</si>
  <si>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</si>
  <si>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</si>
  <si>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</si>
  <si>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</si>
  <si>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</si>
  <si>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</si>
  <si>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</si>
  <si>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</si>
  <si>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</si>
  <si>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</si>
  <si>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</si>
  <si>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</si>
  <si>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</si>
  <si>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</si>
  <si>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</si>
  <si>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</si>
  <si>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</si>
  <si>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</si>
  <si>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</si>
  <si>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</si>
  <si>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</si>
  <si>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</si>
  <si>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</si>
  <si>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</si>
  <si>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</si>
  <si>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</si>
  <si>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</si>
  <si>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</si>
  <si>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</si>
  <si>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</si>
  <si>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</si>
  <si>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</si>
  <si>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</si>
  <si>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</si>
  <si>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</si>
  <si>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</si>
  <si>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</si>
  <si>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</si>
  <si>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</si>
  <si>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</si>
  <si>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</si>
  <si>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</si>
  <si>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</si>
  <si>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</si>
  <si>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</si>
  <si>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</si>
  <si>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</si>
  <si>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</si>
  <si>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</si>
  <si>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</si>
  <si>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</si>
  <si>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</si>
  <si>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</si>
  <si>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</si>
  <si>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</si>
  <si>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</si>
  <si>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</si>
  <si>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</si>
  <si>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</si>
  <si>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</si>
  <si>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</si>
  <si>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</si>
  <si>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</si>
  <si>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</si>
  <si>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</si>
  <si>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</si>
  <si>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</si>
  <si>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</si>
  <si>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</si>
  <si>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</si>
  <si>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</si>
  <si>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</si>
  <si>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</si>
  <si>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</si>
  <si>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</si>
  <si>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</si>
  <si>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</si>
  <si>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</si>
  <si>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</si>
  <si>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</si>
  <si>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</si>
  <si>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</si>
  <si>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</si>
  <si>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</si>
  <si>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</si>
  <si>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</si>
  <si>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</si>
  <si>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</si>
  <si>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</si>
  <si>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</si>
  <si>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</si>
  <si>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</si>
  <si>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</si>
  <si>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</si>
  <si>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</si>
  <si>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</si>
  <si>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</si>
  <si>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</si>
  <si>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</si>
  <si>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</si>
  <si>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</si>
  <si>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</si>
  <si>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</si>
  <si>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</si>
  <si>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</si>
  <si>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</si>
  <si>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</si>
  <si>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</si>
  <si>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</si>
  <si>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</si>
  <si>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</si>
  <si>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</si>
  <si>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</si>
  <si>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</si>
  <si>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</si>
  <si>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</si>
  <si>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</si>
  <si>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</si>
  <si>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</si>
  <si>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</si>
  <si>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</si>
  <si>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</si>
  <si>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</si>
  <si>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</si>
  <si>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</si>
  <si>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</si>
  <si>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</si>
  <si>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</si>
  <si>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</si>
  <si>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</si>
  <si>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</si>
  <si>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</si>
  <si>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</si>
  <si>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</si>
  <si>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</si>
  <si>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</si>
  <si>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</si>
  <si>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</si>
  <si>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</si>
  <si>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</si>
  <si>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</si>
  <si>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</si>
  <si>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</si>
  <si>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</si>
  <si>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</si>
  <si>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</si>
  <si>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</si>
  <si>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</si>
  <si>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</si>
  <si>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</si>
  <si>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</si>
  <si>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</si>
  <si>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</si>
  <si>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</si>
  <si>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</si>
  <si>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</si>
  <si>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</si>
  <si>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</si>
  <si>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</si>
  <si>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</si>
  <si>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</si>
  <si>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</si>
  <si>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</si>
  <si>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</si>
  <si>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</si>
  <si>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</si>
  <si>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</si>
  <si>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</si>
  <si>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</si>
  <si>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</si>
  <si>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</si>
  <si>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</si>
  <si>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</si>
  <si>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</si>
  <si>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</si>
  <si>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</si>
  <si>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</si>
  <si>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</si>
  <si>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</si>
  <si>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</si>
  <si>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</si>
  <si>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</si>
  <si>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</si>
  <si>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</si>
  <si>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</si>
  <si>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</si>
  <si>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</si>
  <si>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</si>
  <si>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</si>
  <si>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</si>
  <si>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</si>
  <si>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</si>
  <si>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</si>
  <si>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</si>
  <si>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</si>
  <si>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</si>
  <si>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</si>
  <si>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</si>
  <si>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</si>
  <si>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</si>
  <si>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</si>
  <si>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</si>
  <si>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</si>
  <si>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</si>
  <si>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</si>
  <si>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</si>
  <si>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</si>
  <si>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</si>
  <si>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</si>
  <si>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</si>
  <si>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</si>
  <si>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</si>
  <si>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</si>
  <si>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</si>
  <si>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</si>
  <si>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</si>
  <si>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</si>
  <si>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</si>
  <si>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</si>
  <si>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</si>
  <si>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</si>
  <si>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</si>
  <si>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</si>
  <si>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</si>
  <si>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</si>
  <si>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</si>
  <si>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</si>
  <si>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</si>
  <si>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</si>
  <si>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</si>
  <si>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</si>
  <si>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</si>
  <si>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</si>
  <si>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</si>
  <si>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</si>
  <si>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</si>
  <si>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</si>
  <si>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</si>
  <si>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</si>
  <si>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</si>
  <si>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</si>
  <si>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</si>
  <si>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</si>
  <si>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</si>
  <si>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</si>
  <si>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</si>
  <si>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</si>
  <si>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</si>
  <si>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</si>
  <si>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</si>
  <si>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</si>
  <si>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</si>
  <si>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</si>
  <si>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</si>
  <si>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</si>
  <si>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</si>
  <si>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</si>
  <si>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</si>
  <si>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</si>
  <si>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</si>
  <si>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</si>
  <si>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</si>
  <si>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</si>
  <si>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</si>
  <si>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</si>
  <si>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</si>
  <si>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</si>
  <si>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</si>
  <si>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</si>
  <si>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</si>
  <si>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</si>
  <si>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</si>
  <si>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</si>
  <si>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</si>
  <si>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</si>
  <si>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</si>
  <si>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</si>
  <si>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</si>
  <si>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</si>
  <si>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</si>
  <si>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</si>
  <si>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</si>
  <si>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</si>
  <si>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</si>
  <si>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</si>
  <si>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</si>
  <si>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</si>
  <si>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</si>
  <si>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</si>
  <si>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</si>
  <si>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</si>
  <si>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</si>
  <si>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</si>
  <si>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</si>
  <si>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</si>
  <si>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</si>
  <si>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</si>
  <si>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</si>
  <si>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</si>
  <si>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</si>
  <si>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</si>
  <si>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</si>
  <si>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</si>
  <si>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</si>
  <si>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</si>
  <si>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</si>
  <si>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</si>
  <si>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</si>
  <si>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</si>
  <si>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</si>
  <si>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</si>
  <si>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</si>
  <si>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</si>
  <si>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</si>
  <si>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</si>
  <si>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</si>
  <si>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</si>
  <si>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</si>
  <si>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</si>
  <si>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</si>
  <si>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</si>
  <si>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</si>
  <si>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</si>
  <si>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</si>
  <si>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</si>
  <si>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</si>
  <si>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</si>
  <si>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</si>
  <si>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</si>
  <si>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</si>
  <si>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</si>
  <si>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</si>
  <si>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</si>
  <si>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</si>
  <si>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</si>
  <si>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</si>
  <si>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</si>
  <si>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</si>
  <si>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</si>
  <si>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</si>
  <si>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</si>
  <si>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</si>
  <si>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</si>
  <si>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</si>
  <si>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</si>
  <si>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</si>
  <si>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</si>
  <si>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</si>
  <si>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</si>
  <si>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</si>
  <si>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</si>
  <si>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</si>
  <si>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</si>
  <si>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</si>
  <si>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</si>
  <si>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</si>
  <si>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</si>
  <si>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</si>
  <si>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</si>
  <si>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</si>
  <si>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</si>
  <si>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</si>
  <si>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</si>
  <si>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</si>
  <si>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</si>
  <si>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</si>
  <si>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</si>
  <si>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</si>
  <si>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</si>
  <si>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</si>
  <si>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</si>
  <si>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</si>
  <si>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</si>
  <si>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</si>
  <si>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</si>
  <si>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</si>
  <si>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</si>
  <si>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</si>
  <si>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</si>
  <si>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</si>
  <si>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</si>
  <si>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</si>
  <si>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</si>
  <si>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</si>
  <si>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</si>
  <si>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</si>
  <si>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</si>
  <si>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</si>
  <si>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</si>
  <si>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</si>
  <si>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</si>
  <si>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</si>
  <si>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</si>
  <si>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</si>
  <si>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</si>
  <si>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</si>
  <si>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</si>
  <si>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</si>
  <si>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</si>
  <si>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</si>
  <si>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</si>
  <si>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</si>
  <si>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</si>
  <si>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</si>
  <si>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</si>
  <si>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</si>
  <si>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</si>
  <si>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</si>
  <si>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</si>
  <si>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</si>
  <si>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</si>
  <si>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</si>
  <si>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</si>
  <si>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</si>
  <si>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</si>
  <si>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</si>
  <si>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</si>
  <si>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</si>
  <si>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</si>
  <si>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</si>
  <si>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</si>
  <si>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</si>
  <si>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</si>
  <si>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</si>
  <si>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</si>
  <si>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</si>
  <si>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</si>
  <si>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</si>
  <si>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</si>
  <si>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</si>
  <si>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</si>
  <si>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</si>
  <si>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</si>
  <si>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</si>
  <si>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</si>
  <si>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</si>
  <si>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</si>
  <si>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</si>
  <si>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</si>
  <si>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</si>
  <si>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</si>
  <si>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</si>
  <si>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</si>
  <si>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</si>
  <si>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</si>
  <si>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</si>
  <si>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</si>
  <si>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</si>
  <si>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</si>
  <si>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</si>
  <si>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</si>
  <si>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</si>
  <si>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</si>
  <si>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</si>
  <si>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</si>
  <si>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</si>
  <si>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</si>
  <si>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</si>
  <si>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</si>
  <si>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</si>
  <si>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</si>
  <si>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</si>
  <si>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</si>
  <si>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</si>
  <si>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</si>
  <si>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</si>
  <si>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</si>
  <si>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</si>
  <si>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</si>
  <si>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</si>
  <si>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</si>
  <si>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</si>
  <si>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</si>
  <si>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</si>
  <si>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</si>
  <si>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</si>
  <si>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</si>
  <si>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</si>
  <si>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</si>
  <si>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</si>
  <si>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</si>
  <si>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</si>
  <si>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</si>
  <si>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</si>
  <si>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</si>
  <si>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</si>
  <si>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</si>
  <si>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</si>
  <si>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</si>
  <si>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</si>
  <si>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</si>
  <si>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</si>
  <si>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</si>
  <si>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</si>
  <si>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</si>
  <si>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</si>
  <si>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</si>
  <si>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</si>
  <si>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</si>
  <si>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</si>
  <si>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</si>
  <si>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</si>
  <si>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</si>
  <si>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</si>
  <si>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</si>
  <si>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</si>
  <si>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</si>
  <si>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</si>
  <si>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</si>
  <si>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</si>
  <si>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</si>
  <si>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</si>
  <si>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</si>
  <si>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</si>
  <si>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</si>
  <si>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</si>
  <si>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</si>
  <si>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</si>
  <si>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</si>
  <si>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</si>
  <si>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</si>
  <si>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</si>
  <si>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</si>
  <si>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</si>
  <si>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</si>
  <si>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</si>
  <si>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</si>
  <si>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</si>
  <si>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</si>
  <si>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</si>
  <si>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</si>
  <si>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</si>
  <si>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</si>
  <si>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</si>
  <si>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</si>
  <si>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</si>
  <si>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</si>
  <si>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</si>
  <si>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</si>
  <si>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</si>
  <si>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</si>
  <si>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</si>
  <si>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</si>
  <si>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</si>
  <si>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</si>
  <si>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</si>
  <si>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</si>
  <si>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</si>
  <si>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</si>
  <si>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</si>
  <si>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</si>
  <si>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</si>
  <si>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</si>
  <si>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</si>
  <si>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</si>
  <si>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</si>
  <si>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</si>
  <si>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</si>
  <si>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</si>
  <si>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</si>
  <si>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</si>
  <si>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</si>
  <si>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</si>
  <si>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</si>
  <si>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</si>
  <si>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</si>
  <si>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</si>
  <si>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</si>
  <si>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</si>
  <si>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</si>
  <si>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</si>
  <si>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</si>
  <si>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</si>
  <si>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</si>
  <si>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</si>
  <si>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</si>
  <si>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</si>
  <si>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</si>
  <si>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</si>
  <si>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</si>
  <si>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</si>
  <si>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</si>
  <si>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</si>
  <si>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</si>
  <si>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</si>
  <si>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</si>
  <si>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</si>
  <si>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</si>
  <si>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</si>
  <si>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</si>
  <si>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</si>
  <si>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</si>
  <si>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</si>
  <si>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</si>
  <si>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</si>
  <si>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</si>
  <si>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</si>
  <si>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</si>
  <si>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</si>
  <si>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</si>
  <si>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</si>
  <si>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</si>
  <si>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</si>
  <si>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</si>
  <si>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</si>
  <si>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</si>
  <si>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</si>
  <si>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</si>
  <si>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</si>
  <si>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</si>
  <si>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</si>
  <si>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</si>
  <si>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</si>
  <si>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</si>
  <si>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</si>
  <si>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</si>
  <si>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</si>
  <si>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</si>
  <si>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</si>
  <si>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</si>
  <si>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</si>
  <si>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</si>
  <si>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</si>
  <si>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</si>
  <si>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</si>
  <si>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</si>
  <si>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</si>
  <si>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</si>
  <si>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</si>
  <si>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</si>
  <si>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</si>
  <si>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</si>
  <si>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</si>
  <si>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</si>
  <si>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</si>
  <si>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</si>
  <si>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</si>
  <si>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</si>
  <si>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</si>
  <si>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</si>
  <si>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</si>
  <si>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</si>
  <si>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</si>
  <si>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</si>
  <si>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</si>
  <si>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</si>
  <si>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</si>
  <si>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</si>
  <si>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</si>
  <si>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</si>
  <si>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</si>
  <si>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</si>
  <si>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</si>
  <si>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</si>
  <si>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</si>
  <si>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</si>
  <si>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</si>
  <si>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</si>
  <si>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</si>
  <si>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</si>
  <si>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</si>
  <si>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</si>
  <si>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</si>
  <si>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</si>
  <si>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</si>
  <si>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</si>
  <si>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</si>
  <si>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</si>
  <si>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</si>
  <si>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</si>
  <si>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</si>
  <si>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</si>
  <si>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</si>
  <si>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</si>
  <si>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</si>
  <si>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</si>
  <si>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</si>
  <si>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</si>
  <si>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</si>
  <si>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</si>
  <si>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</si>
  <si>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</si>
  <si>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</si>
  <si>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</si>
  <si>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</si>
  <si>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</si>
  <si>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</si>
  <si>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</si>
  <si>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</si>
  <si>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</si>
  <si>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</si>
  <si>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</si>
  <si>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</si>
  <si>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</si>
  <si>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</si>
  <si>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</si>
  <si>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</si>
  <si>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</si>
  <si>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</si>
  <si>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</si>
  <si>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</si>
  <si>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</si>
  <si>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</si>
  <si>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</si>
  <si>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</si>
  <si>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</si>
  <si>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</si>
  <si>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</si>
  <si>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</si>
  <si>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</si>
  <si>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</si>
  <si>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</si>
  <si>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</si>
  <si>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</si>
  <si>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</si>
  <si>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</si>
  <si>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</si>
  <si>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</si>
  <si>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</si>
  <si>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</si>
  <si>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</si>
  <si>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</si>
  <si>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</si>
  <si>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</si>
  <si>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</si>
  <si>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</si>
  <si>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</si>
  <si>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</si>
  <si>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</si>
  <si>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</si>
  <si>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</si>
  <si>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</si>
  <si>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</si>
  <si>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</si>
  <si>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</si>
  <si>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</si>
  <si>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</si>
  <si>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</si>
  <si>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</si>
  <si>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</si>
  <si>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</si>
  <si>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</si>
  <si>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</si>
  <si>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</si>
  <si>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</si>
  <si>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</si>
  <si>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</si>
  <si>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</si>
  <si>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</si>
  <si>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</si>
  <si>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</si>
  <si>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</si>
  <si>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</si>
  <si>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</si>
  <si>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</si>
  <si>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</si>
  <si>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</si>
  <si>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</si>
  <si>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</si>
  <si>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</si>
  <si>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</si>
  <si>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</si>
  <si>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</si>
  <si>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</si>
  <si>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</si>
  <si>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</si>
  <si>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</si>
  <si>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</si>
  <si>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</si>
  <si>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</si>
  <si>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</si>
  <si>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</si>
  <si>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</si>
  <si>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</si>
  <si>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</si>
  <si>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</si>
  <si>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</si>
  <si>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</si>
  <si>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</si>
  <si>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</si>
  <si>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</si>
  <si>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</si>
  <si>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</si>
  <si>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</si>
  <si>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</si>
  <si>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</si>
  <si>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</si>
  <si>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</si>
  <si>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</si>
  <si>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</si>
  <si>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</si>
  <si>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</si>
  <si>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</si>
  <si>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</si>
  <si>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</si>
  <si>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</si>
  <si>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</si>
  <si>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</si>
  <si>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</si>
  <si>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</si>
  <si>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</si>
  <si>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</si>
  <si>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</si>
  <si>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</si>
  <si>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</si>
  <si>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</si>
  <si>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</si>
  <si>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</si>
  <si>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</si>
  <si>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</si>
  <si>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</si>
  <si>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</si>
  <si>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</si>
  <si>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</si>
  <si>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</si>
  <si>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</si>
  <si>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</si>
  <si>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</si>
  <si>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</si>
  <si>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</si>
  <si>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</si>
  <si>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</si>
  <si>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</si>
  <si>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</si>
  <si>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</si>
  <si>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</si>
  <si>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</si>
  <si>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</si>
  <si>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</si>
  <si>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</si>
  <si>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</si>
  <si>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</si>
  <si>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</si>
  <si>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</si>
  <si>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</si>
  <si>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</si>
  <si>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</si>
  <si>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</si>
  <si>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</si>
  <si>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</si>
  <si>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</si>
  <si>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</si>
  <si>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</si>
  <si>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</si>
  <si>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</si>
  <si>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</si>
  <si>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</si>
  <si>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</si>
  <si>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</si>
  <si>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</si>
  <si>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</si>
  <si>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</si>
  <si>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</si>
  <si>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</si>
  <si>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</si>
  <si>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</si>
  <si>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</si>
  <si>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</si>
  <si>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</si>
  <si>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</si>
  <si>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</si>
  <si>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</si>
  <si>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</si>
  <si>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</si>
  <si>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</si>
  <si>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</si>
  <si>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</si>
  <si>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</si>
  <si>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</si>
  <si>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</si>
  <si>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</si>
  <si>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</si>
  <si>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</si>
  <si>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</si>
  <si>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</si>
  <si>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</si>
  <si>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</si>
  <si>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</si>
  <si>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</si>
  <si>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</si>
  <si>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</si>
  <si>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</si>
  <si>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</si>
  <si>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</si>
  <si>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</si>
  <si>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</si>
  <si>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</si>
  <si>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</si>
  <si>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</si>
  <si>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</si>
  <si>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</si>
  <si>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</si>
  <si>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</si>
  <si>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</si>
  <si>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</si>
  <si>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</si>
  <si>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</si>
  <si>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</si>
  <si>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</si>
  <si>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</si>
  <si>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</si>
  <si>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</si>
  <si>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</si>
  <si>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</si>
  <si>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</si>
  <si>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</si>
  <si>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</si>
  <si>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</si>
  <si>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</si>
  <si>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</si>
  <si>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</si>
  <si>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</si>
  <si>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</si>
  <si>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</si>
  <si>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</si>
  <si>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</si>
  <si>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</si>
  <si>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</si>
  <si>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</si>
  <si>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</si>
  <si>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</si>
  <si>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</si>
  <si>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</si>
  <si>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</si>
  <si>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</si>
  <si>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</si>
  <si>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</si>
  <si>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</si>
  <si>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</si>
  <si>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</si>
  <si>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</si>
  <si>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</si>
  <si>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</si>
  <si>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</si>
  <si>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</si>
  <si>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</si>
  <si>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</si>
  <si>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</si>
  <si>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</si>
  <si>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</si>
  <si>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</si>
  <si>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</si>
  <si>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</si>
  <si>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</si>
  <si>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</si>
  <si>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</si>
  <si>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</si>
  <si>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</si>
  <si>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</si>
  <si>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</si>
  <si>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</si>
  <si>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</si>
  <si>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</si>
  <si>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</si>
  <si>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</si>
  <si>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</si>
  <si>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</si>
  <si>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</si>
  <si>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</si>
  <si>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</si>
  <si>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</si>
  <si>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</si>
  <si>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</si>
  <si>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</si>
  <si>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</si>
  <si>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</si>
  <si>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</si>
  <si>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</si>
  <si>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</si>
  <si>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</si>
  <si>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</si>
  <si>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</si>
  <si>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</si>
  <si>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</si>
  <si>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</si>
  <si>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</si>
  <si>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</si>
  <si>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</si>
  <si>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</si>
  <si>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</si>
  <si>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</si>
  <si>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</si>
  <si>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</si>
  <si>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</si>
  <si>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</si>
  <si>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</si>
  <si>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</si>
  <si>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</si>
  <si>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</si>
  <si>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</si>
  <si>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</si>
  <si>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</si>
  <si>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</si>
  <si>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</si>
  <si>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</si>
  <si>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</si>
  <si>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</si>
  <si>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</si>
  <si>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</si>
  <si>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</si>
  <si>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</si>
  <si>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</si>
  <si>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</si>
  <si>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</si>
  <si>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</si>
  <si>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</si>
  <si>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</si>
  <si>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</si>
  <si>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</si>
  <si>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</si>
  <si>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</si>
  <si>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</si>
  <si>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</si>
  <si>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</si>
  <si>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</si>
  <si>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</si>
  <si>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</si>
  <si>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</si>
  <si>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</si>
  <si>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</si>
  <si>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</si>
  <si>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</si>
  <si>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</si>
  <si>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</si>
  <si>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</si>
  <si>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</si>
  <si>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</si>
  <si>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</si>
  <si>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</si>
  <si>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</si>
  <si>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</si>
  <si>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</si>
  <si>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</si>
  <si>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</si>
  <si>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</si>
  <si>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</si>
  <si>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</si>
  <si>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</si>
  <si>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</si>
  <si>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</si>
  <si>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</si>
  <si>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</si>
  <si>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</si>
  <si>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</si>
  <si>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</si>
  <si>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</si>
  <si>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</si>
  <si>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</si>
  <si>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</si>
  <si>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</si>
  <si>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</si>
  <si>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</si>
  <si>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</si>
  <si>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</si>
  <si>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</si>
  <si>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</si>
  <si>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</si>
  <si>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</si>
  <si>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</si>
  <si>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</si>
  <si>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</si>
  <si>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</si>
  <si>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</si>
  <si>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</si>
  <si>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</si>
  <si>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</si>
  <si>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</si>
  <si>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</si>
  <si>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</si>
  <si>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</si>
  <si>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</si>
  <si>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</si>
  <si>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</si>
  <si>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</si>
  <si>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</si>
  <si>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</si>
  <si>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</si>
  <si>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</si>
  <si>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</si>
  <si>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</si>
  <si>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</si>
  <si>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</si>
  <si>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</si>
  <si>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</si>
  <si>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</si>
  <si>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</si>
  <si>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</si>
  <si>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</si>
  <si>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</si>
  <si>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</si>
  <si>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</si>
  <si>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</si>
  <si>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</si>
  <si>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</si>
  <si>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</si>
  <si>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</si>
  <si>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</si>
  <si>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</si>
  <si>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</si>
  <si>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</si>
  <si>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</si>
  <si>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</si>
  <si>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</si>
  <si>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</si>
  <si>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</si>
  <si>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</si>
  <si>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</si>
  <si>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</si>
  <si>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</si>
  <si>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</si>
  <si>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</si>
  <si>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</si>
  <si>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</si>
  <si>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</si>
  <si>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</si>
  <si>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</si>
  <si>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</si>
  <si>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</si>
  <si>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</si>
  <si>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</si>
  <si>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</si>
  <si>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</si>
  <si>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</si>
  <si>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</si>
  <si>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</si>
  <si>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</si>
  <si>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</si>
  <si>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</si>
  <si>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</si>
  <si>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</si>
  <si>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</si>
  <si>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</si>
  <si>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</si>
  <si>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</si>
  <si>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</si>
  <si>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</si>
  <si>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</si>
  <si>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</si>
  <si>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</si>
  <si>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</si>
  <si>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</si>
  <si>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</si>
  <si>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</si>
  <si>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</si>
  <si>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</si>
  <si>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</si>
  <si>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</si>
  <si>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</si>
  <si>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</si>
  <si>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</si>
  <si>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</si>
  <si>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</si>
  <si>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</si>
  <si>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</si>
  <si>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</si>
  <si>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</si>
  <si>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</si>
  <si>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</si>
  <si>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</si>
  <si>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</si>
  <si>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</si>
  <si>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</si>
  <si>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</si>
  <si>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</si>
  <si>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</si>
  <si>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</si>
  <si>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</si>
  <si>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</si>
  <si>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</si>
  <si>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</si>
  <si>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</si>
  <si>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</si>
  <si>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</si>
  <si>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</si>
  <si>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</si>
  <si>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</si>
  <si>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</si>
  <si>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</si>
  <si>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</si>
  <si>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</si>
  <si>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</si>
  <si>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</si>
  <si>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</si>
  <si>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</si>
  <si>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</si>
  <si>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</si>
  <si>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</si>
  <si>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</si>
  <si>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</si>
  <si>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</si>
  <si>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</si>
  <si>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</si>
  <si>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</si>
  <si>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</si>
  <si>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</si>
  <si>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</si>
  <si>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</si>
  <si>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</si>
  <si>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</si>
  <si>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</si>
  <si>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</si>
  <si>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</si>
  <si>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</si>
  <si>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</si>
  <si>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</si>
  <si>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</si>
  <si>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</si>
  <si>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</si>
  <si>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</si>
  <si>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</si>
  <si>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</si>
  <si>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</si>
  <si>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</si>
  <si>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</si>
  <si>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</si>
  <si>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</si>
  <si>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</si>
  <si>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</si>
  <si>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</si>
  <si>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</si>
  <si>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</si>
  <si>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</si>
  <si>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</si>
  <si>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</si>
  <si>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</si>
  <si>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</si>
  <si>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</si>
  <si>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</si>
  <si>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</si>
  <si>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</si>
  <si>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</si>
  <si>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</si>
  <si>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</si>
  <si>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</si>
  <si>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</si>
  <si>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</si>
  <si>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</si>
  <si>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</si>
  <si>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</si>
  <si>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</si>
  <si>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</si>
  <si>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</si>
  <si>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</si>
  <si>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</si>
  <si>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</si>
  <si>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</si>
  <si>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</si>
  <si>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</si>
  <si>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</si>
  <si>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</si>
  <si>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</si>
  <si>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</si>
  <si>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</si>
  <si>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</si>
  <si>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</si>
  <si>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</si>
  <si>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</si>
  <si>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</si>
  <si>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</si>
  <si>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</si>
  <si>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</si>
  <si>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</si>
  <si>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</si>
  <si>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</si>
  <si>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</si>
  <si>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</si>
  <si>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</si>
  <si>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</si>
  <si>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</si>
  <si>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</si>
  <si>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</si>
  <si>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</si>
  <si>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</si>
  <si>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</si>
  <si>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</si>
  <si>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</si>
  <si>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</si>
  <si>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</si>
  <si>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</si>
  <si>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</si>
  <si>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</si>
  <si>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</si>
  <si>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</si>
  <si>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</si>
  <si>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</si>
  <si>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</si>
  <si>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</si>
  <si>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</si>
  <si>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</si>
  <si>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</si>
  <si>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</si>
  <si>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</si>
  <si>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</si>
  <si>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</si>
  <si>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</si>
  <si>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</si>
  <si>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</si>
  <si>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</si>
  <si>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</si>
  <si>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</si>
  <si>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</si>
  <si>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</si>
  <si>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</si>
  <si>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</si>
  <si>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</si>
  <si>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</si>
  <si>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</si>
  <si>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</si>
  <si>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</si>
  <si>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</si>
  <si>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</si>
  <si>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</si>
  <si>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</si>
  <si>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</si>
  <si>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</si>
  <si>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</si>
  <si>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</si>
  <si>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</si>
  <si>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</si>
  <si>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</si>
  <si>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</si>
  <si>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</si>
  <si>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</si>
  <si>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</si>
  <si>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</si>
  <si>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</si>
  <si>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</si>
  <si>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</si>
  <si>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</si>
  <si>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</si>
  <si>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</si>
  <si>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</si>
  <si>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</si>
  <si>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</si>
  <si>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</si>
  <si>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</si>
  <si>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</si>
  <si>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</si>
  <si>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</si>
  <si>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</si>
  <si>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</si>
  <si>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</si>
  <si>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</si>
  <si>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</si>
  <si>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</si>
  <si>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</si>
  <si>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</si>
  <si>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</si>
  <si>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</si>
  <si>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</si>
  <si>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</si>
  <si>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</si>
  <si>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</si>
  <si>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</si>
  <si>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</si>
  <si>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</si>
  <si>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</si>
  <si>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</si>
  <si>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</si>
  <si>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</si>
  <si>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</si>
  <si>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</si>
  <si>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</si>
  <si>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</si>
  <si>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</si>
  <si>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</si>
  <si>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</si>
  <si>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</si>
  <si>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</si>
  <si>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</si>
  <si>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</si>
  <si>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</si>
  <si>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</si>
  <si>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</si>
  <si>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</si>
  <si>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</si>
  <si>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</si>
  <si>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</si>
  <si>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</si>
  <si>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</si>
  <si>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</si>
  <si>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</si>
  <si>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</si>
  <si>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</si>
  <si>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</si>
  <si>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</si>
  <si>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</si>
  <si>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</si>
  <si>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</si>
  <si>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</si>
  <si>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</si>
  <si>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</si>
  <si>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</si>
  <si>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</si>
  <si>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</si>
  <si>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</si>
  <si>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</si>
  <si>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</si>
  <si>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</si>
  <si>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</si>
  <si>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</si>
  <si>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</si>
  <si>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</si>
  <si>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</si>
  <si>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</si>
  <si>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</si>
  <si>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</si>
  <si>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</si>
  <si>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</si>
  <si>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</si>
  <si>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</si>
  <si>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</si>
  <si>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</si>
  <si>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</si>
  <si>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</si>
  <si>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</si>
  <si>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</si>
  <si>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</si>
  <si>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</si>
  <si>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</si>
  <si>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</si>
  <si>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</si>
  <si>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</si>
  <si>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</si>
  <si>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</si>
  <si>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</si>
  <si>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</si>
  <si>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</si>
  <si>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</si>
  <si>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</si>
  <si>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</si>
  <si>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</si>
  <si>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</si>
  <si>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</si>
  <si>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</si>
  <si>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</si>
  <si>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</si>
  <si>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</si>
  <si>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</si>
  <si>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</si>
  <si>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</si>
  <si>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</si>
  <si>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</si>
  <si>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</si>
  <si>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</si>
  <si>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</si>
  <si>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</si>
  <si>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</si>
  <si>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</si>
  <si>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</si>
  <si>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</si>
  <si>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</si>
  <si>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</si>
  <si>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</si>
  <si>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</si>
  <si>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</si>
  <si>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</si>
  <si>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</si>
  <si>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</si>
  <si>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</si>
  <si>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</si>
  <si>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</si>
  <si>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</si>
  <si>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</si>
  <si>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</si>
  <si>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</si>
  <si>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</si>
  <si>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</si>
  <si>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</si>
  <si>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</si>
  <si>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</si>
  <si>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</si>
  <si>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</si>
  <si>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</si>
  <si>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</si>
  <si>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</si>
  <si>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</si>
  <si>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</si>
  <si>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</si>
  <si>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</si>
  <si>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</si>
  <si>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</si>
  <si>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</si>
  <si>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</si>
  <si>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</si>
  <si>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</si>
  <si>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</si>
  <si>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</si>
  <si>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</si>
  <si>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</si>
  <si>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</si>
  <si>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</si>
  <si>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</si>
  <si>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</si>
  <si>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</si>
  <si>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</si>
  <si>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</si>
  <si>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</si>
  <si>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</si>
  <si>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</si>
  <si>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</si>
  <si>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</si>
  <si>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</si>
  <si>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</si>
  <si>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</si>
  <si>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</si>
  <si>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</si>
  <si>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</si>
  <si>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</si>
  <si>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</si>
  <si>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</si>
  <si>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</si>
  <si>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</si>
  <si>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</si>
  <si>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</si>
  <si>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</si>
  <si>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</si>
  <si>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</si>
  <si>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</si>
  <si>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</si>
  <si>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</si>
  <si>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</si>
  <si>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</si>
  <si>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</si>
  <si>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</si>
  <si>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</si>
  <si>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</si>
  <si>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</si>
  <si>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</si>
  <si>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</si>
  <si>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</si>
  <si>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</si>
  <si>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</si>
  <si>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</si>
  <si>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</si>
  <si>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</si>
  <si>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</si>
  <si>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</si>
  <si>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</si>
  <si>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</si>
  <si>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</si>
  <si>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</si>
  <si>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</si>
  <si>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</si>
  <si>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</si>
  <si>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</si>
  <si>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</si>
  <si>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</si>
  <si>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</si>
  <si>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</si>
  <si>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</si>
  <si>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</si>
  <si>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</si>
  <si>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</si>
  <si>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</si>
  <si>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</si>
  <si>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</si>
  <si>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</si>
  <si>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</si>
  <si>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</si>
  <si>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</si>
  <si>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</si>
  <si>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</si>
  <si>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</si>
  <si>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</si>
  <si>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</si>
  <si>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</si>
  <si>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</si>
  <si>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</si>
  <si>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</si>
  <si>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</si>
  <si>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</si>
  <si>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</si>
  <si>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</si>
  <si>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</si>
  <si>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</si>
  <si>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</si>
  <si>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</si>
  <si>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</si>
  <si>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</si>
  <si>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</si>
  <si>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</si>
  <si>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</si>
  <si>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</si>
  <si>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</si>
  <si>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</si>
  <si>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</si>
  <si>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</si>
  <si>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</si>
  <si>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</si>
  <si>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</si>
  <si>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</si>
  <si>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</si>
  <si>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</si>
  <si>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</si>
  <si>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</si>
  <si>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</si>
  <si>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</si>
  <si>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</si>
  <si>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</si>
  <si>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</si>
  <si>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</si>
  <si>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</si>
  <si>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</si>
  <si>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</si>
  <si>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</si>
  <si>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</si>
  <si>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</si>
  <si>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</si>
  <si>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</si>
  <si>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</si>
  <si>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</si>
  <si>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</si>
  <si>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</si>
  <si>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</si>
  <si>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</si>
  <si>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</si>
  <si>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</si>
  <si>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</si>
  <si>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</si>
  <si>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</si>
  <si>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</si>
  <si>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</si>
  <si>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</si>
  <si>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</si>
  <si>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</si>
  <si>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</si>
  <si>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</si>
  <si>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</si>
  <si>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</si>
  <si>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</si>
  <si>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</si>
  <si>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</si>
  <si>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</si>
  <si>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</si>
  <si>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</si>
  <si>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</si>
  <si>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</si>
  <si>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</si>
  <si>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</si>
  <si>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</si>
  <si>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</si>
  <si>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</si>
  <si>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</si>
  <si>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</si>
  <si>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</si>
  <si>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</si>
  <si>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</si>
  <si>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</si>
  <si>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</si>
  <si>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</si>
  <si>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</si>
  <si>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</si>
  <si>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</si>
  <si>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</si>
  <si>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</si>
  <si>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</si>
  <si>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</si>
  <si>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</si>
  <si>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</si>
  <si>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</si>
  <si>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</si>
  <si>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</si>
  <si>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</si>
  <si>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</si>
  <si>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</si>
  <si>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</si>
  <si>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</si>
  <si>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</si>
  <si>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</si>
  <si>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</si>
  <si>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</si>
  <si>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</si>
  <si>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</si>
  <si>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</si>
  <si>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</si>
  <si>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</si>
  <si>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</si>
  <si>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</si>
  <si>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</si>
  <si>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</si>
  <si>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</si>
  <si>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</si>
  <si>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</si>
  <si>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</si>
  <si>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</si>
  <si>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</si>
  <si>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</si>
  <si>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</si>
  <si>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</si>
  <si>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</si>
  <si>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</si>
  <si>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</si>
  <si>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</si>
  <si>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</si>
  <si>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</si>
  <si>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</si>
  <si>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</si>
  <si>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</si>
  <si>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</si>
  <si>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</si>
  <si>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</si>
  <si>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</si>
  <si>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</si>
  <si>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</si>
  <si>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</si>
  <si>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</si>
  <si>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</si>
  <si>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</si>
  <si>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</si>
  <si>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</si>
  <si>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</si>
  <si>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</si>
  <si>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</si>
  <si>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</si>
  <si>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</si>
  <si>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</si>
  <si>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</si>
  <si>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</si>
  <si>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</si>
  <si>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</si>
  <si>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</si>
  <si>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</si>
  <si>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</si>
  <si>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</si>
  <si>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</si>
  <si>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</si>
  <si>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</si>
  <si>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</si>
  <si>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</si>
  <si>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</si>
  <si>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</si>
  <si>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</si>
  <si>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</si>
  <si>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</si>
  <si>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</si>
  <si>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</si>
  <si>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</si>
  <si>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</si>
  <si>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</si>
  <si>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</si>
  <si>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</si>
  <si>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</si>
  <si>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</si>
  <si>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</si>
  <si>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</si>
  <si>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</si>
  <si>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</si>
  <si>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</si>
  <si>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</si>
  <si>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</si>
  <si>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</si>
  <si>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</si>
  <si>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</si>
  <si>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</si>
  <si>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</si>
  <si>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</si>
  <si>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</si>
  <si>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</si>
  <si>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</si>
  <si>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</si>
  <si>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</si>
  <si>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</si>
  <si>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</si>
  <si>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</si>
  <si>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</si>
  <si>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</si>
  <si>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</si>
  <si>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</si>
  <si>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</si>
  <si>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</si>
  <si>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</si>
  <si>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</si>
  <si>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</si>
  <si>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</si>
  <si>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</si>
  <si>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</si>
  <si>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</si>
  <si>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</si>
  <si>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</si>
  <si>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</si>
  <si>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</si>
  <si>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</si>
  <si>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</si>
  <si>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</si>
  <si>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</si>
  <si>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</si>
  <si>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</si>
  <si>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</si>
  <si>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</si>
  <si>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</si>
  <si>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</si>
  <si>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</si>
  <si>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</si>
  <si>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</si>
  <si>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</si>
  <si>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</si>
  <si>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</si>
  <si>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</si>
  <si>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</si>
  <si>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</si>
  <si>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</si>
  <si>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</si>
  <si>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</si>
  <si>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</si>
  <si>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</si>
  <si>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</si>
  <si>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</si>
  <si>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</si>
  <si>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</si>
  <si>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</si>
  <si>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</si>
  <si>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</si>
  <si>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</si>
  <si>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</si>
  <si>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</si>
  <si>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</si>
  <si>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</si>
  <si>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</si>
  <si>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</si>
  <si>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</si>
  <si>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</si>
  <si>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</si>
  <si>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</si>
  <si>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</si>
  <si>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</si>
  <si>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</si>
  <si>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</si>
  <si>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</si>
  <si>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</si>
  <si>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</si>
  <si>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</si>
  <si>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</si>
  <si>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</si>
  <si>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</si>
  <si>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</si>
  <si>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</si>
  <si>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</si>
  <si>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</si>
  <si>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</si>
  <si>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</si>
  <si>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</si>
  <si>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</si>
  <si>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</si>
  <si>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</si>
  <si>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</si>
  <si>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</si>
  <si>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</si>
  <si>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</si>
  <si>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</si>
  <si>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</si>
  <si>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</si>
  <si>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</si>
  <si>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</si>
  <si>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</si>
  <si>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</si>
  <si>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</si>
  <si>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</si>
  <si>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</si>
  <si>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</si>
  <si>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</si>
  <si>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</si>
  <si>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</si>
  <si>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</si>
  <si>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</si>
  <si>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</si>
  <si>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</si>
  <si>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</si>
  <si>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</si>
  <si>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</si>
  <si>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</si>
  <si>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</si>
  <si>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</si>
  <si>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</si>
  <si>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</si>
  <si>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</si>
  <si>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</si>
  <si>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</si>
  <si>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</si>
  <si>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</si>
  <si>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</si>
  <si>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</si>
  <si>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</si>
  <si>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</si>
  <si>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</si>
  <si>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</si>
  <si>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</si>
  <si>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</si>
  <si>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</si>
  <si>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</si>
  <si>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</si>
  <si>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</si>
  <si>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</si>
  <si>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</si>
  <si>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</si>
  <si>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</si>
  <si>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</si>
  <si>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</si>
  <si>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</si>
  <si>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</si>
  <si>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</si>
  <si>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</si>
  <si>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</si>
  <si>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</si>
  <si>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</si>
  <si>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</si>
  <si>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</si>
  <si>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</si>
  <si>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</si>
  <si>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</si>
  <si>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</si>
  <si>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</si>
  <si>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</si>
  <si>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</si>
  <si>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</si>
  <si>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</si>
  <si>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</si>
  <si>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</si>
  <si>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</si>
  <si>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</si>
  <si>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</si>
  <si>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</si>
  <si>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</si>
  <si>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</si>
  <si>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</si>
  <si>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</si>
  <si>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</si>
  <si>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</si>
  <si>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</si>
  <si>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</si>
  <si>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</si>
  <si>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</si>
  <si>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</si>
  <si>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</si>
  <si>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</si>
  <si>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</si>
  <si>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</si>
  <si>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</si>
  <si>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</si>
  <si>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</si>
  <si>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</si>
  <si>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</si>
  <si>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</si>
  <si>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</si>
  <si>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</si>
  <si>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</si>
  <si>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</si>
  <si>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</si>
  <si>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</si>
  <si>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</si>
  <si>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</si>
  <si>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</si>
  <si>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</si>
  <si>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</si>
  <si>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</si>
  <si>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</si>
  <si>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</si>
  <si>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</si>
  <si>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</si>
  <si>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</si>
  <si>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</si>
  <si>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</si>
  <si>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</si>
  <si>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</si>
  <si>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</si>
  <si>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</si>
  <si>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</si>
  <si>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</si>
  <si>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</si>
  <si>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</si>
  <si>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</si>
  <si>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</si>
  <si>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</si>
  <si>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</si>
  <si>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</si>
  <si>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</si>
  <si>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</si>
  <si>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</si>
  <si>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</si>
  <si>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</si>
  <si>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</si>
  <si>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</si>
  <si>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</si>
  <si>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</si>
  <si>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</si>
  <si>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</si>
  <si>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</si>
  <si>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</si>
  <si>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</si>
  <si>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</si>
  <si>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</si>
  <si>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</si>
  <si>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</si>
  <si>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</si>
  <si>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</si>
  <si>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</si>
  <si>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</si>
  <si>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</si>
  <si>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</si>
  <si>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</si>
  <si>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</si>
  <si>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</si>
  <si>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</si>
  <si>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</si>
  <si>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</si>
  <si>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</si>
  <si>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</si>
  <si>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</si>
  <si>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</si>
  <si>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</si>
  <si>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</si>
  <si>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</si>
  <si>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</si>
  <si>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</si>
  <si>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</si>
  <si>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</si>
  <si>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</si>
  <si>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</si>
  <si>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</si>
  <si>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</si>
  <si>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</si>
  <si>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</si>
  <si>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</si>
  <si>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</si>
  <si>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</si>
  <si>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</si>
  <si>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</si>
  <si>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</si>
  <si>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</si>
  <si>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</si>
  <si>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</si>
  <si>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</si>
  <si>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</si>
  <si>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</si>
  <si>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</si>
  <si>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</si>
  <si>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</si>
  <si>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</si>
  <si>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</si>
  <si>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</si>
  <si>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</si>
  <si>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</si>
  <si>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</si>
  <si>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</si>
  <si>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</si>
  <si>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</si>
  <si>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</si>
  <si>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</si>
  <si>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</si>
  <si>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</si>
  <si>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</si>
  <si>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</si>
  <si>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</si>
  <si>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</si>
  <si>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</si>
  <si>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</si>
  <si>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</si>
  <si>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</si>
  <si>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</si>
  <si>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</si>
  <si>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</si>
  <si>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</si>
  <si>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</si>
  <si>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</si>
  <si>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</si>
  <si>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</si>
  <si>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</si>
  <si>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</si>
  <si>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</si>
  <si>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</si>
  <si>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</si>
  <si>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</si>
  <si>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</si>
  <si>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</si>
  <si>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</si>
  <si>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</si>
  <si>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</si>
  <si>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</si>
  <si>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</si>
  <si>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</si>
  <si>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</si>
  <si>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</si>
  <si>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</si>
  <si>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</si>
  <si>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</si>
  <si>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</si>
  <si>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</si>
  <si>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</si>
  <si>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</si>
  <si>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</si>
  <si>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</si>
  <si>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</si>
  <si>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</si>
  <si>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</si>
  <si>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</si>
  <si>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</si>
  <si>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</si>
  <si>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</si>
  <si>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</si>
  <si>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</si>
  <si>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</si>
  <si>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</si>
  <si>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</si>
  <si>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</si>
  <si>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</si>
  <si>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</si>
  <si>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</si>
  <si>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</si>
  <si>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</si>
  <si>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</si>
  <si>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</si>
  <si>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</si>
  <si>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</si>
  <si>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</si>
  <si>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</si>
  <si>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</si>
  <si>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</si>
  <si>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</si>
  <si>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</si>
  <si>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</si>
  <si>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</si>
  <si>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</si>
  <si>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</si>
  <si>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</si>
  <si>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</si>
  <si>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</si>
  <si>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</si>
  <si>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</si>
  <si>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</si>
  <si>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</si>
  <si>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</si>
  <si>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</si>
  <si>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</si>
  <si>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</si>
  <si>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</si>
  <si>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</si>
  <si>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</si>
  <si>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</si>
  <si>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</si>
  <si>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</si>
  <si>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</si>
  <si>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</si>
  <si>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</si>
  <si>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</si>
  <si>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</si>
  <si>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</si>
  <si>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</si>
  <si>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</si>
  <si>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</si>
  <si>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</si>
  <si>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</si>
  <si>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</si>
  <si>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</si>
  <si>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</si>
  <si>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</si>
  <si>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</si>
  <si>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</si>
  <si>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</si>
  <si>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</si>
  <si>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</si>
  <si>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</si>
  <si>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</si>
  <si>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</si>
  <si>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</si>
  <si>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</si>
  <si>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</si>
  <si>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</si>
  <si>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</si>
  <si>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</si>
  <si>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</si>
  <si>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</si>
  <si>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</si>
  <si>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</si>
  <si>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</si>
  <si>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</si>
  <si>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</si>
  <si>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</si>
  <si>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</si>
  <si>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</si>
  <si>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</si>
  <si>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</si>
  <si>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</si>
  <si>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</si>
  <si>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</si>
  <si>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</si>
  <si>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</si>
  <si>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</si>
  <si>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</si>
  <si>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</si>
  <si>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</si>
  <si>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</si>
  <si>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</si>
  <si>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</si>
  <si>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</si>
  <si>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</si>
  <si>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</si>
  <si>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</si>
  <si>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</si>
  <si>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</si>
  <si>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</si>
  <si>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</si>
  <si>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</si>
  <si>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</si>
  <si>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</si>
  <si>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</si>
  <si>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</si>
  <si>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</si>
  <si>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</si>
  <si>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</si>
  <si>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</si>
  <si>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</si>
  <si>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</si>
  <si>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</si>
  <si>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</si>
  <si>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</si>
  <si>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</si>
  <si>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</si>
  <si>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</si>
  <si>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</si>
  <si>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</si>
  <si>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</si>
  <si>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</si>
  <si>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</si>
  <si>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</si>
  <si>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</si>
  <si>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</si>
  <si>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</si>
  <si>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</si>
  <si>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</si>
  <si>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</si>
  <si>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</si>
  <si>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</si>
  <si>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</si>
  <si>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</si>
  <si>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</si>
  <si>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</si>
  <si>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</si>
  <si>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</si>
  <si>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</si>
  <si>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</si>
  <si>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</si>
  <si>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</si>
  <si>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</si>
  <si>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</si>
  <si>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</si>
  <si>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</si>
  <si>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</si>
  <si>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</si>
  <si>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</si>
  <si>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</si>
  <si>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</si>
  <si>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</si>
  <si>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</si>
  <si>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</si>
  <si>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</si>
  <si>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</si>
  <si>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</si>
  <si>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</si>
  <si>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</si>
  <si>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</si>
  <si>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</si>
  <si>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</si>
  <si>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</si>
  <si>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</si>
  <si>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</si>
  <si>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</si>
  <si>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</si>
  <si>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</si>
  <si>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</si>
  <si>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</si>
  <si>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</si>
  <si>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</si>
  <si>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</si>
  <si>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</si>
  <si>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</si>
  <si>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</si>
  <si>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</si>
  <si>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</si>
  <si>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</si>
  <si>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</si>
  <si>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</si>
  <si>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</si>
  <si>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</si>
  <si>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</si>
  <si>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</si>
  <si>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</si>
  <si>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</si>
  <si>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</si>
  <si>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</si>
  <si>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</si>
  <si>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</si>
  <si>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</si>
  <si>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</si>
  <si>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</si>
  <si>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</si>
  <si>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</si>
  <si>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</si>
  <si>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</si>
  <si>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</si>
  <si>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</si>
  <si>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</si>
  <si>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</si>
  <si>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</si>
  <si>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</si>
  <si>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</si>
  <si>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</si>
  <si>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</si>
  <si>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</si>
  <si>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</si>
  <si>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</si>
  <si>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</si>
  <si>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</si>
  <si>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</si>
  <si>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</si>
  <si>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</si>
  <si>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</si>
  <si>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</si>
  <si>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</si>
  <si>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</si>
  <si>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</si>
  <si>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</si>
  <si>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</si>
  <si>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</si>
  <si>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</si>
  <si>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</si>
  <si>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</si>
  <si>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</si>
  <si>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</si>
  <si>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</si>
  <si>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</si>
  <si>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</si>
  <si>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</si>
  <si>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</si>
  <si>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</si>
  <si>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</si>
  <si>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</si>
  <si>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</si>
  <si>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</si>
  <si>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</si>
  <si>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</si>
  <si>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</si>
  <si>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</si>
  <si>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</si>
  <si>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</si>
  <si>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</si>
  <si>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</si>
  <si>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</si>
  <si>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</si>
  <si>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</si>
  <si>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</si>
  <si>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</si>
  <si>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</si>
  <si>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</si>
  <si>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</si>
  <si>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</si>
  <si>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</si>
  <si>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</si>
  <si>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</si>
  <si>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</si>
  <si>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</si>
  <si>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</si>
  <si>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</si>
  <si>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</si>
  <si>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</si>
  <si>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</si>
  <si>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</si>
  <si>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</si>
  <si>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</si>
  <si>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</si>
  <si>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</si>
  <si>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</si>
  <si>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</si>
  <si>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</si>
  <si>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</si>
  <si>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</si>
  <si>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</si>
  <si>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</si>
  <si>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</si>
  <si>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</si>
  <si>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</si>
  <si>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</si>
  <si>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</si>
  <si>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</si>
  <si>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</si>
  <si>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</si>
  <si>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</si>
  <si>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</si>
  <si>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</si>
  <si>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</si>
  <si>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</si>
  <si>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</si>
  <si>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</si>
  <si>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</si>
  <si>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</si>
  <si>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</si>
  <si>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</si>
  <si>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</si>
  <si>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</si>
  <si>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</si>
  <si>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</si>
  <si>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</si>
  <si>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</si>
  <si>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</si>
  <si>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</si>
  <si>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</si>
  <si>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</si>
  <si>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</si>
  <si>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</si>
  <si>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</si>
  <si>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</si>
  <si>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</si>
  <si>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</si>
  <si>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</si>
  <si>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</si>
  <si>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</si>
  <si>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</si>
  <si>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</si>
  <si>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</si>
  <si>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</si>
  <si>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</si>
  <si>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</si>
  <si>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</si>
  <si>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</si>
  <si>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</si>
  <si>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</si>
  <si>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</si>
  <si>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</si>
  <si>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</si>
  <si>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</si>
  <si>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</si>
  <si>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</si>
  <si>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</si>
  <si>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</si>
  <si>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</si>
  <si>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</si>
  <si>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</si>
  <si>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</si>
  <si>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</si>
  <si>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</si>
  <si>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</si>
  <si>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</si>
  <si>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</si>
  <si>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</si>
  <si>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</si>
  <si>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</si>
  <si>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</si>
  <si>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</si>
  <si>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</si>
  <si>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</si>
  <si>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</si>
  <si>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</si>
  <si>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</si>
  <si>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</si>
  <si>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</si>
  <si>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</si>
  <si>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</si>
  <si>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</si>
  <si>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</si>
  <si>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</si>
  <si>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</si>
  <si>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</si>
  <si>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</si>
  <si>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</si>
  <si>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</si>
  <si>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</si>
  <si>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</si>
  <si>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</si>
  <si>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</si>
  <si>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</si>
  <si>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</si>
  <si>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</si>
  <si>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</si>
  <si>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</si>
  <si>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</si>
  <si>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</si>
  <si>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</si>
  <si>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</si>
  <si>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</si>
  <si>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</si>
  <si>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</si>
  <si>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</si>
  <si>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</si>
  <si>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</si>
  <si>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</si>
  <si>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</si>
  <si>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</si>
  <si>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</si>
  <si>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</si>
  <si>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</si>
  <si>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</si>
  <si>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</si>
  <si>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</si>
  <si>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</si>
  <si>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</si>
  <si>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</si>
  <si>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</si>
  <si>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</si>
  <si>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</si>
  <si>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</si>
  <si>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</si>
  <si>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</si>
  <si>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</si>
  <si>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</si>
  <si>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</si>
  <si>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</si>
  <si>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</si>
  <si>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</si>
  <si>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</si>
  <si>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</si>
  <si>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</si>
  <si>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</si>
  <si>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</si>
  <si>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</si>
  <si>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</si>
  <si>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</si>
  <si>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</si>
  <si>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</si>
  <si>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</si>
  <si>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</si>
  <si>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</si>
  <si>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</si>
  <si>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</si>
  <si>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</si>
  <si>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</si>
  <si>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</si>
  <si>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</si>
  <si>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</si>
  <si>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</si>
  <si>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</si>
  <si>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</si>
  <si>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</si>
  <si>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</si>
  <si>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</si>
  <si>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</si>
  <si>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</si>
  <si>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</si>
  <si>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</si>
  <si>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</si>
  <si>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</si>
  <si>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</si>
  <si>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</si>
  <si>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</si>
  <si>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</si>
  <si>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</si>
  <si>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</si>
  <si>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</si>
  <si>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</si>
  <si>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</si>
  <si>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</si>
  <si>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</si>
  <si>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</si>
  <si>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</si>
  <si>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</si>
  <si>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</si>
  <si>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</si>
  <si>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</si>
  <si>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</si>
  <si>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</si>
  <si>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</si>
  <si>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</si>
  <si>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</si>
  <si>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</si>
  <si>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</si>
  <si>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</si>
  <si>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</si>
  <si>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</si>
  <si>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</si>
  <si>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</si>
  <si>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</si>
  <si>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</si>
  <si>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</si>
  <si>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</si>
  <si>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</si>
  <si>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</si>
  <si>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</si>
  <si>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</si>
  <si>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</si>
  <si>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</si>
  <si>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</si>
  <si>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</si>
  <si>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</si>
  <si>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</si>
  <si>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</si>
  <si>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</si>
  <si>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</si>
  <si>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</si>
  <si>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</si>
  <si>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</si>
  <si>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</si>
  <si>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</si>
  <si>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</si>
  <si>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</si>
  <si>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</si>
  <si>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</si>
  <si>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</si>
  <si>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</si>
  <si>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</si>
  <si>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</si>
  <si>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</si>
  <si>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</si>
  <si>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</si>
  <si>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</si>
  <si>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</si>
  <si>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</si>
  <si>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</si>
  <si>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</si>
  <si>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</si>
  <si>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</si>
  <si>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</si>
  <si>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</si>
  <si>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</si>
  <si>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</si>
  <si>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</si>
  <si>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</si>
  <si>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</si>
  <si>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</si>
  <si>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</si>
  <si>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</si>
  <si>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</si>
  <si>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</si>
  <si>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</si>
  <si>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</si>
  <si>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</si>
  <si>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</si>
  <si>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</si>
  <si>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</si>
  <si>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</si>
  <si>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</si>
  <si>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</si>
  <si>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</si>
  <si>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</si>
  <si>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</si>
  <si>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</si>
  <si>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</si>
  <si>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</si>
  <si>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</si>
  <si>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</si>
  <si>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</si>
  <si>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</si>
  <si>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</si>
  <si>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</si>
  <si>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</si>
  <si>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</si>
  <si>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</si>
  <si>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</si>
  <si>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</si>
  <si>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</si>
  <si>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</si>
  <si>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</si>
  <si>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</si>
  <si>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</si>
  <si>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</si>
  <si>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</si>
  <si>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</si>
  <si>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</si>
  <si>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</si>
  <si>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</si>
  <si>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</si>
  <si>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</si>
  <si>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</si>
  <si>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</si>
  <si>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</si>
  <si>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</si>
  <si>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</si>
  <si>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</si>
  <si>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</si>
  <si>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</si>
  <si>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</si>
  <si>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</si>
  <si>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</si>
  <si>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</si>
  <si>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</si>
  <si>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</si>
  <si>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</si>
  <si>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</si>
  <si>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</si>
  <si>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</si>
  <si>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</si>
  <si>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</si>
  <si>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</si>
  <si>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</si>
  <si>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</si>
  <si>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</si>
  <si>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</si>
  <si>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</si>
  <si>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</si>
  <si>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</si>
  <si>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</si>
  <si>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</si>
  <si>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</si>
  <si>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</si>
  <si>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</si>
  <si>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</si>
  <si>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</si>
  <si>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</si>
  <si>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</si>
  <si>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</si>
  <si>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</si>
  <si>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</si>
  <si>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</si>
  <si>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</si>
  <si>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</si>
  <si>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</si>
  <si>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</si>
  <si>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</si>
  <si>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</si>
  <si>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</si>
  <si>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</si>
  <si>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</si>
  <si>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</si>
  <si>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</si>
  <si>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</si>
  <si>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</si>
  <si>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</si>
  <si>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</si>
  <si>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</si>
  <si>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</si>
  <si>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</si>
  <si>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</si>
  <si>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</si>
  <si>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</si>
  <si>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</si>
  <si>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</si>
  <si>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</si>
  <si>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</si>
  <si>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</si>
  <si>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</si>
  <si>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</si>
  <si>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</si>
  <si>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</si>
  <si>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</si>
  <si>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</si>
  <si>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</si>
  <si>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</si>
  <si>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</si>
  <si>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</si>
  <si>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</si>
  <si>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</si>
  <si>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</si>
  <si>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</si>
  <si>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</si>
  <si>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</si>
  <si>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</si>
  <si>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</si>
  <si>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</si>
  <si>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</si>
  <si>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</si>
  <si>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</si>
  <si>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</si>
  <si>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</si>
  <si>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</si>
  <si>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</si>
  <si>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</si>
  <si>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</si>
  <si>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</si>
  <si>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</si>
  <si>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</si>
  <si>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</si>
  <si>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</si>
  <si>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</si>
  <si>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</si>
  <si>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</si>
  <si>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</si>
  <si>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</si>
  <si>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</si>
  <si>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</si>
  <si>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</si>
  <si>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</si>
  <si>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</si>
  <si>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</si>
  <si>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</si>
  <si>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</si>
  <si>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</si>
  <si>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</si>
  <si>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</si>
  <si>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</si>
  <si>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</si>
  <si>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</si>
  <si>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</si>
  <si>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</si>
  <si>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</si>
  <si>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</si>
  <si>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</si>
  <si>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</si>
  <si>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</si>
  <si>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</si>
  <si>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</si>
  <si>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</si>
  <si>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</si>
  <si>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</si>
  <si>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</si>
  <si>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</si>
  <si>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</si>
  <si>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</si>
  <si>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</si>
  <si>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</si>
  <si>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</si>
  <si>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</si>
  <si>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</si>
  <si>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</si>
  <si>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</si>
  <si>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</si>
  <si>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</si>
  <si>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</si>
  <si>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</si>
  <si>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</si>
  <si>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</si>
  <si>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</si>
  <si>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</si>
  <si>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</si>
  <si>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</si>
  <si>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</si>
  <si>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</si>
  <si>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</si>
  <si>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</si>
  <si>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</si>
  <si>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</si>
  <si>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</si>
  <si>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</si>
  <si>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</si>
  <si>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</si>
  <si>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</si>
  <si>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</si>
  <si>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</si>
  <si>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</si>
  <si>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</si>
  <si>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</si>
  <si>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</si>
  <si>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</si>
  <si>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</si>
  <si>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</si>
  <si>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</si>
  <si>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</si>
  <si>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</si>
  <si>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</si>
  <si>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</si>
  <si>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</si>
  <si>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</si>
  <si>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</si>
  <si>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</si>
  <si>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</si>
  <si>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</si>
  <si>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</si>
  <si>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</si>
  <si>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</si>
  <si>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</si>
  <si>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</si>
  <si>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</si>
  <si>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</si>
  <si>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</si>
  <si>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</si>
  <si>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</si>
  <si>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</si>
  <si>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</si>
  <si>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</si>
  <si>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</si>
  <si>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</si>
  <si>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</si>
  <si>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</si>
  <si>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</si>
  <si>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</si>
  <si>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</si>
  <si>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</si>
  <si>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</si>
  <si>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</si>
  <si>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</si>
  <si>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</si>
  <si>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</si>
  <si>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</si>
  <si>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</si>
  <si>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</si>
  <si>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</si>
  <si>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</si>
  <si>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</si>
  <si>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</si>
  <si>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</si>
  <si>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</si>
  <si>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</si>
  <si>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</si>
  <si>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</si>
  <si>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</si>
  <si>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</si>
  <si>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</si>
  <si>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</si>
  <si>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</si>
  <si>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</si>
  <si>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</si>
  <si>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</si>
  <si>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</si>
  <si>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</si>
  <si>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</si>
  <si>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</si>
  <si>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</si>
  <si>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</si>
  <si>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</si>
  <si>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</si>
  <si>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</si>
  <si>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</si>
  <si>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</si>
  <si>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</si>
  <si>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</si>
  <si>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</si>
  <si>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</si>
  <si>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</si>
  <si>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</si>
  <si>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</si>
  <si>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</si>
  <si>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</si>
  <si>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</si>
  <si>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</si>
  <si>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</si>
  <si>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</si>
  <si>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</si>
  <si>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</si>
  <si>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</si>
  <si>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</si>
  <si>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</si>
  <si>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</si>
  <si>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</si>
  <si>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</si>
  <si>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</si>
  <si>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</si>
  <si>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</si>
  <si>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</si>
  <si>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</si>
  <si>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</si>
  <si>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</si>
  <si>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</si>
  <si>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</si>
  <si>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</si>
  <si>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</si>
  <si>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</si>
  <si>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</si>
  <si>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</si>
  <si>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</si>
  <si>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</si>
  <si>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</si>
  <si>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</si>
  <si>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</si>
  <si>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</si>
  <si>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</si>
  <si>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</si>
  <si>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</si>
  <si>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</si>
  <si>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</si>
  <si>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</si>
  <si>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</si>
  <si>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</si>
  <si>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</si>
  <si>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</si>
  <si>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</si>
  <si>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</si>
  <si>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</si>
  <si>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</si>
  <si>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</si>
  <si>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</si>
  <si>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</si>
  <si>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</si>
  <si>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</si>
  <si>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</si>
  <si>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</si>
  <si>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</si>
  <si>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</si>
  <si>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</si>
  <si>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</si>
  <si>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</si>
  <si>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</si>
  <si>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</si>
  <si>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</si>
  <si>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</si>
  <si>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</si>
  <si>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</si>
  <si>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</si>
  <si>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</si>
  <si>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</si>
  <si>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</si>
  <si>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</si>
  <si>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</si>
  <si>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</si>
  <si>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</si>
  <si>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</si>
  <si>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</si>
  <si>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</si>
  <si>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</si>
  <si>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</si>
  <si>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</si>
  <si>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</si>
  <si>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</si>
  <si>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</si>
  <si>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</si>
  <si>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</si>
  <si>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</si>
  <si>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</si>
  <si>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</si>
  <si>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</si>
  <si>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</si>
  <si>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</si>
  <si>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</si>
  <si>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</si>
  <si>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</si>
  <si>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</si>
  <si>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</si>
  <si>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</si>
  <si>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</si>
  <si>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</si>
  <si>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</si>
  <si>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</si>
  <si>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</si>
  <si>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</si>
  <si>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</si>
  <si>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</si>
  <si>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</si>
  <si>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</si>
  <si>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</si>
  <si>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</si>
  <si>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</si>
  <si>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</si>
  <si>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</si>
  <si>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</si>
  <si>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</si>
  <si>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</si>
  <si>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</si>
  <si>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</si>
  <si>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</si>
  <si>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</si>
  <si>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</si>
  <si>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</si>
  <si>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</si>
  <si>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</si>
  <si>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</si>
  <si>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</si>
  <si>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</si>
  <si>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</si>
  <si>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</si>
  <si>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</si>
  <si>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</si>
  <si>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</si>
  <si>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</si>
  <si>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</si>
  <si>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</si>
  <si>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</si>
  <si>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</si>
  <si>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</si>
  <si>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</si>
  <si>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</si>
  <si>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</si>
  <si>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</si>
  <si>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</si>
  <si>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</si>
  <si>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</si>
  <si>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</si>
  <si>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</si>
  <si>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</si>
  <si>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</si>
  <si>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</si>
  <si>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</si>
  <si>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</si>
  <si>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</si>
  <si>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</si>
  <si>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</si>
  <si>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</si>
  <si>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</si>
  <si>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</si>
  <si>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</si>
  <si>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</si>
  <si>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</si>
  <si>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</si>
  <si>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</si>
  <si>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</si>
  <si>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</si>
  <si>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</si>
  <si>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</si>
  <si>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</si>
  <si>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</si>
  <si>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</si>
  <si>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</si>
  <si>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</si>
  <si>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</si>
  <si>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</si>
  <si>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</si>
  <si>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</si>
  <si>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</si>
  <si>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</si>
  <si>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</si>
  <si>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</si>
  <si>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</si>
  <si>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</si>
  <si>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</si>
  <si>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</si>
  <si>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</si>
  <si>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</si>
  <si>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</si>
  <si>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</si>
  <si>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</si>
  <si>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</si>
  <si>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</si>
  <si>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</si>
  <si>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</si>
  <si>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</si>
  <si>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</si>
  <si>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</si>
  <si>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</si>
  <si>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</si>
  <si>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</si>
  <si>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</si>
  <si>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</si>
  <si>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</si>
  <si>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</si>
  <si>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</si>
  <si>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</si>
  <si>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</si>
  <si>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</si>
  <si>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</si>
  <si>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</si>
  <si>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</si>
  <si>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</si>
  <si>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</si>
  <si>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</si>
  <si>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</si>
  <si>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</si>
  <si>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</si>
  <si>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</si>
  <si>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</si>
  <si>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</si>
  <si>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</si>
  <si>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</si>
  <si>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</si>
  <si>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</si>
  <si>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</si>
  <si>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</si>
  <si>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</si>
  <si>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</si>
  <si>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</si>
  <si>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</si>
  <si>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</si>
  <si>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</si>
  <si>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</si>
  <si>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</si>
  <si>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</si>
  <si>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</si>
  <si>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</si>
  <si>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</si>
  <si>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</si>
  <si>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</si>
  <si>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</si>
  <si>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</si>
  <si>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</si>
  <si>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</si>
  <si>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</si>
  <si>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</si>
  <si>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</si>
  <si>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</si>
  <si>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</si>
  <si>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</si>
  <si>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</si>
  <si>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</si>
  <si>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</si>
  <si>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</si>
  <si>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</si>
  <si>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</si>
  <si>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</si>
  <si>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</si>
  <si>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</si>
  <si>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</si>
  <si>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</si>
  <si>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</si>
  <si>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</si>
  <si>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</si>
  <si>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</si>
  <si>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</si>
  <si>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</si>
  <si>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</si>
  <si>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</si>
  <si>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</si>
  <si>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</si>
  <si>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</si>
  <si>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</si>
  <si>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</si>
  <si>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</si>
  <si>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</si>
  <si>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</si>
  <si>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</si>
  <si>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</si>
  <si>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</si>
  <si>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</si>
  <si>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</si>
  <si>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</si>
  <si>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</si>
  <si>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</si>
  <si>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</si>
  <si>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</si>
  <si>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</si>
  <si>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</si>
  <si>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</si>
  <si>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</si>
  <si>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</si>
  <si>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</si>
  <si>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</si>
  <si>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</si>
  <si>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</si>
  <si>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</si>
  <si>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</si>
  <si>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</si>
  <si>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</si>
  <si>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</si>
  <si>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</si>
  <si>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</si>
  <si>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</si>
  <si>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</si>
  <si>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</si>
  <si>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</si>
  <si>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</si>
  <si>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</si>
  <si>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</si>
  <si>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</si>
  <si>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</si>
  <si>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</si>
  <si>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</si>
  <si>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</si>
  <si>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</si>
  <si>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</si>
  <si>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</si>
  <si>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</si>
  <si>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</si>
  <si>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</si>
  <si>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</si>
  <si>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</si>
  <si>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</si>
  <si>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</si>
  <si>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</si>
  <si>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</si>
  <si>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</si>
  <si>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</si>
  <si>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</si>
  <si>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</si>
  <si>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</si>
  <si>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</si>
  <si>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</si>
  <si>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</si>
  <si>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</si>
  <si>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</si>
  <si>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</si>
  <si>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</si>
  <si>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</si>
  <si>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</si>
  <si>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</si>
  <si>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</si>
  <si>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</si>
  <si>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</si>
  <si>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</si>
  <si>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</si>
  <si>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</si>
  <si>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</si>
  <si>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</si>
  <si>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</si>
  <si>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</si>
  <si>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</si>
  <si>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</si>
  <si>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</si>
  <si>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</si>
  <si>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</si>
  <si>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</si>
  <si>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</si>
  <si>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</si>
  <si>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</si>
  <si>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</si>
  <si>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</si>
  <si>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</si>
  <si>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</si>
  <si>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</si>
  <si>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</si>
  <si>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</si>
  <si>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</si>
  <si>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</si>
  <si>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</si>
  <si>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</si>
  <si>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</si>
  <si>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</si>
  <si>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</si>
  <si>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</si>
  <si>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</si>
  <si>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</si>
  <si>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</si>
  <si>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</si>
  <si>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</si>
  <si>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</si>
  <si>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</si>
  <si>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</si>
  <si>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</si>
  <si>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</si>
  <si>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</si>
  <si>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</si>
  <si>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</si>
  <si>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</si>
  <si>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</si>
  <si>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</si>
  <si>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</si>
  <si>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</si>
  <si>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</si>
  <si>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</si>
  <si>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</si>
  <si>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</si>
  <si>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</si>
  <si>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</si>
  <si>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</si>
  <si>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</si>
  <si>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</si>
  <si>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</si>
  <si>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</si>
  <si>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</si>
  <si>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</si>
  <si>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</si>
  <si>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</si>
  <si>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</si>
  <si>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</si>
  <si>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</si>
  <si>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</si>
  <si>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</si>
  <si>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</si>
  <si>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</si>
  <si>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</si>
  <si>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</si>
  <si>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</si>
  <si>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</si>
  <si>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</si>
  <si>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</si>
  <si>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</si>
  <si>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</si>
  <si>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</si>
  <si>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</si>
  <si>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</si>
  <si>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</si>
  <si>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</si>
  <si>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</si>
  <si>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</si>
  <si>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</si>
  <si>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</si>
  <si>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</si>
  <si>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</si>
  <si>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</si>
  <si>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</si>
  <si>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</si>
  <si>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</si>
  <si>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</si>
  <si>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</si>
  <si>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</si>
  <si>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</si>
  <si>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</si>
  <si>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</si>
  <si>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</si>
  <si>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</si>
  <si>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</si>
  <si>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</si>
  <si>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</si>
  <si>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</si>
  <si>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</si>
  <si>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</si>
  <si>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</si>
  <si>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</si>
  <si>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</si>
  <si>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</si>
  <si>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</si>
  <si>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</si>
  <si>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</si>
  <si>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</si>
  <si>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</si>
  <si>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</si>
  <si>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</si>
  <si>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</si>
  <si>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</si>
  <si>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</si>
  <si>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</si>
  <si>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</si>
  <si>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</si>
  <si>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</si>
  <si>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</si>
  <si>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</si>
  <si>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</si>
  <si>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</si>
  <si>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</si>
  <si>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</si>
  <si>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</si>
  <si>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</si>
  <si>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</si>
  <si>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</si>
  <si>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</si>
  <si>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</si>
  <si>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</si>
  <si>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</si>
  <si>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</si>
  <si>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</si>
  <si>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</si>
  <si>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</si>
  <si>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</si>
  <si>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</si>
  <si>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</si>
  <si>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</si>
  <si>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</si>
  <si>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</si>
  <si>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</si>
  <si>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</si>
  <si>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</si>
  <si>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</si>
  <si>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</si>
  <si>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</si>
  <si>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</si>
  <si>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</si>
  <si>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</si>
  <si>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</si>
  <si>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</si>
  <si>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</si>
  <si>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</si>
  <si>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</si>
  <si>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</si>
  <si>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</si>
  <si>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</si>
  <si>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</si>
  <si>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</si>
  <si>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</si>
  <si>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</si>
  <si>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</si>
  <si>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</si>
  <si>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</si>
  <si>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</si>
  <si>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</si>
  <si>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</si>
  <si>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</si>
  <si>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</si>
  <si>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</si>
  <si>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</si>
  <si>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</si>
  <si>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</si>
  <si>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</si>
  <si>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</si>
  <si>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</si>
  <si>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</si>
  <si>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</si>
  <si>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</si>
  <si>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</si>
  <si>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</si>
  <si>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</si>
  <si>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</si>
  <si>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</si>
  <si>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</si>
  <si>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</si>
  <si>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</si>
  <si>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</si>
  <si>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</si>
  <si>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</si>
  <si>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</si>
  <si>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</si>
  <si>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</si>
  <si>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</si>
  <si>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</si>
  <si>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</si>
  <si>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</si>
  <si>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</si>
  <si>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</si>
  <si>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</si>
  <si>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</si>
  <si>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</si>
  <si>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</si>
  <si>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</si>
  <si>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</si>
  <si>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</si>
  <si>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</si>
  <si>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</si>
  <si>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</si>
  <si>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</si>
  <si>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</si>
  <si>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</si>
  <si>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</si>
  <si>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</si>
  <si>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</si>
  <si>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</si>
  <si>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</si>
  <si>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</si>
  <si>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</si>
  <si>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</si>
  <si>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</si>
  <si>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</si>
  <si>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</si>
  <si>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</si>
  <si>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</si>
  <si>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</si>
  <si>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</si>
  <si>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</si>
  <si>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</si>
  <si>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</si>
  <si>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</si>
  <si>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</si>
  <si>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</si>
  <si>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</si>
  <si>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</si>
  <si>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</si>
  <si>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</si>
  <si>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</si>
  <si>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</si>
  <si>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</si>
  <si>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</si>
  <si>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</si>
  <si>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</si>
  <si>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</si>
  <si>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</si>
  <si>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</si>
  <si>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</si>
  <si>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</si>
  <si>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</si>
  <si>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</si>
  <si>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</si>
  <si>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</si>
  <si>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</si>
  <si>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</si>
  <si>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</si>
  <si>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</si>
  <si>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</si>
  <si>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</si>
  <si>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</si>
  <si>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</si>
  <si>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</si>
  <si>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</si>
  <si>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</si>
  <si>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</si>
  <si>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</si>
  <si>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</si>
  <si>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</si>
  <si>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</si>
  <si>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</si>
  <si>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</si>
  <si>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</si>
  <si>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</si>
  <si>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</si>
  <si>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</si>
  <si>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</si>
  <si>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</si>
  <si>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</si>
  <si>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</si>
  <si>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</si>
  <si>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</si>
  <si>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</si>
  <si>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</si>
  <si>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</si>
  <si>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</si>
  <si>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</si>
  <si>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</si>
  <si>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</si>
  <si>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</si>
  <si>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</si>
  <si>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</si>
  <si>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</si>
  <si>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</si>
  <si>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</si>
  <si>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</si>
  <si>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</si>
  <si>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</si>
  <si>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</si>
  <si>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</si>
  <si>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</si>
  <si>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</si>
  <si>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</si>
  <si>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</si>
  <si>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</si>
  <si>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</si>
  <si>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</si>
  <si>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</si>
  <si>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</si>
  <si>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</si>
  <si>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</si>
  <si>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</si>
  <si>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</si>
  <si>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</si>
  <si>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</si>
  <si>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</si>
  <si>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</si>
  <si>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</si>
  <si>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</si>
  <si>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</si>
  <si>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</si>
  <si>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</si>
  <si>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</si>
  <si>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</si>
  <si>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</si>
  <si>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</si>
  <si>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</si>
  <si>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</si>
  <si>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</si>
  <si>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</si>
  <si>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</si>
  <si>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</si>
  <si>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</si>
  <si>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</si>
  <si>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</si>
  <si>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</si>
  <si>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</si>
  <si>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</si>
  <si>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</si>
  <si>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</si>
  <si>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</si>
  <si>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</si>
  <si>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</si>
  <si>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</si>
  <si>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</si>
  <si>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</si>
  <si>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</si>
  <si>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</si>
  <si>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</si>
  <si>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</si>
  <si>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</si>
  <si>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</si>
  <si>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</si>
  <si>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</si>
  <si>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</si>
  <si>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</si>
  <si>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</si>
  <si>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</si>
  <si>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</si>
  <si>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</si>
  <si>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</si>
  <si>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</si>
  <si>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</si>
  <si>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</si>
  <si>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</si>
  <si>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</si>
  <si>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</si>
  <si>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</si>
  <si>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</si>
  <si>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</si>
  <si>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</si>
  <si>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</si>
  <si>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</si>
  <si>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</si>
  <si>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</si>
  <si>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</si>
  <si>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</si>
  <si>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</si>
  <si>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</si>
  <si>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</si>
  <si>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</si>
  <si>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</si>
  <si>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</si>
  <si>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</si>
  <si>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</si>
  <si>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</si>
  <si>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</si>
  <si>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</si>
  <si>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</si>
  <si>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</si>
  <si>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</si>
  <si>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</si>
  <si>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</si>
  <si>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</si>
  <si>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</si>
  <si>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</si>
  <si>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</si>
  <si>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</si>
  <si>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</si>
  <si>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</si>
  <si>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</si>
  <si>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</si>
  <si>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</si>
  <si>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</si>
  <si>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</si>
  <si>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</si>
  <si>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</si>
  <si>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</si>
  <si>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</si>
  <si>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</si>
  <si>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</si>
  <si>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</si>
  <si>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</si>
  <si>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</si>
  <si>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</si>
  <si>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</si>
  <si>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</si>
  <si>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</si>
  <si>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</si>
  <si>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</si>
  <si>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</si>
  <si>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</si>
  <si>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</si>
  <si>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</si>
  <si>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</si>
  <si>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</si>
  <si>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</si>
  <si>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</si>
  <si>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</si>
  <si>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</si>
  <si>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</si>
  <si>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</si>
  <si>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</si>
  <si>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</si>
  <si>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</si>
  <si>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</si>
  <si>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</si>
  <si>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</si>
  <si>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</si>
  <si>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</si>
  <si>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</si>
  <si>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</si>
  <si>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</si>
  <si>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</si>
  <si>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</si>
  <si>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</si>
  <si>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</si>
  <si>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</si>
  <si>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</si>
  <si>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</si>
  <si>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</si>
  <si>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</si>
  <si>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</si>
  <si>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</si>
  <si>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</si>
  <si>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</si>
  <si>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</si>
  <si>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</si>
  <si>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</si>
  <si>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</si>
  <si>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</si>
  <si>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</si>
  <si>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</si>
  <si>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</si>
  <si>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</si>
  <si>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</si>
  <si>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</si>
  <si>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</si>
  <si>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</si>
  <si>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</si>
  <si>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</si>
  <si>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</si>
  <si>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</si>
  <si>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</si>
  <si>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</si>
  <si>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</si>
  <si>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</si>
  <si>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</si>
  <si>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</si>
  <si>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</si>
  <si>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</si>
  <si>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</si>
  <si>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</si>
  <si>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</si>
  <si>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</si>
  <si>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</si>
  <si>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</si>
  <si>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</si>
  <si>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</si>
  <si>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</si>
  <si>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</si>
  <si>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</si>
  <si>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</si>
  <si>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</si>
  <si>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</si>
  <si>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</si>
  <si>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</si>
  <si>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</si>
  <si>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</si>
  <si>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</si>
  <si>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</si>
  <si>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</si>
  <si>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</si>
  <si>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</si>
  <si>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</si>
  <si>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</si>
  <si>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</si>
  <si>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</si>
  <si>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</si>
  <si>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</si>
  <si>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</si>
  <si>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</si>
  <si>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</si>
  <si>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</si>
  <si>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</si>
  <si>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</si>
  <si>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</si>
  <si>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</si>
  <si>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</si>
  <si>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</si>
  <si>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</si>
  <si>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</si>
  <si>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</si>
  <si>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</si>
  <si>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</si>
  <si>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</si>
  <si>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</si>
  <si>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</si>
  <si>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</si>
  <si>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</si>
  <si>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</si>
  <si>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</si>
  <si>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</si>
  <si>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</si>
  <si>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</si>
  <si>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</si>
  <si>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</si>
  <si>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</si>
  <si>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</si>
  <si>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</si>
  <si>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</si>
  <si>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</si>
  <si>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</si>
  <si>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</si>
  <si>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</si>
  <si>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</si>
  <si>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</si>
  <si>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</si>
  <si>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</si>
  <si>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</si>
  <si>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</si>
  <si>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</si>
  <si>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</si>
  <si>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</si>
  <si>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</si>
  <si>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</si>
  <si>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</si>
  <si>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</si>
  <si>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</si>
  <si>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</si>
  <si>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</si>
  <si>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</si>
  <si>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</si>
  <si>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</si>
  <si>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</si>
  <si>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</si>
  <si>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</si>
  <si>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</si>
  <si>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</si>
  <si>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</si>
  <si>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</si>
  <si>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</si>
  <si>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</si>
  <si>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</si>
  <si>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</si>
  <si>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</si>
  <si>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</si>
  <si>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</si>
  <si>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</si>
  <si>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</si>
  <si>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</si>
  <si>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</si>
  <si>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</si>
  <si>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</si>
  <si>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</si>
  <si>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</si>
  <si>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</si>
  <si>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</si>
  <si>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</si>
  <si>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</si>
  <si>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</si>
  <si>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</si>
  <si>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</si>
  <si>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</si>
  <si>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</si>
  <si>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</si>
  <si>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</si>
  <si>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</si>
  <si>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</si>
  <si>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</si>
  <si>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</si>
  <si>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</si>
  <si>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</si>
  <si>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</si>
  <si>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</si>
  <si>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</si>
  <si>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</si>
  <si>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</si>
  <si>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</si>
  <si>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</si>
  <si>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</si>
  <si>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</si>
  <si>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</si>
  <si>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</si>
  <si>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</si>
  <si>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</si>
  <si>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</si>
  <si>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</si>
  <si>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</si>
  <si>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</si>
  <si>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</si>
  <si>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</si>
  <si>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</si>
  <si>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</si>
  <si>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</si>
  <si>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</si>
  <si>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</si>
  <si>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</si>
  <si>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</si>
  <si>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</si>
  <si>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</si>
  <si>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</si>
  <si>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</si>
  <si>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</si>
  <si>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</si>
  <si>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</si>
  <si>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</si>
  <si>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</si>
  <si>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</si>
  <si>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</si>
  <si>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</si>
  <si>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</si>
  <si>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</si>
  <si>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</si>
  <si>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</si>
  <si>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</si>
  <si>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</si>
  <si>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</si>
  <si>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</si>
  <si>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</si>
  <si>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</si>
  <si>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</si>
  <si>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</si>
  <si>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</si>
  <si>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</si>
  <si>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</si>
  <si>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</si>
  <si>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</si>
  <si>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</si>
  <si>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</si>
  <si>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</si>
  <si>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</si>
  <si>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</si>
  <si>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</si>
  <si>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</si>
  <si>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</si>
  <si>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</si>
  <si>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</si>
  <si>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</si>
  <si>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</si>
  <si>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</si>
  <si>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</si>
  <si>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</si>
  <si>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</si>
  <si>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</si>
  <si>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</si>
  <si>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</si>
  <si>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</si>
  <si>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</si>
  <si>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</si>
  <si>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</si>
  <si>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</si>
  <si>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</si>
  <si>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</si>
  <si>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</si>
  <si>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</si>
  <si>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</si>
  <si>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</si>
  <si>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</si>
  <si>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</si>
  <si>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</si>
  <si>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</si>
  <si>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</si>
  <si>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</si>
  <si>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</si>
  <si>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</si>
  <si>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</si>
  <si>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</si>
  <si>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</si>
  <si>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</si>
  <si>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</si>
  <si>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</si>
  <si>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</si>
  <si>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</si>
  <si>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</si>
  <si>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</si>
  <si>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</si>
  <si>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</si>
  <si>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</si>
  <si>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</si>
  <si>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</si>
  <si>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</si>
  <si>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</si>
  <si>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</si>
  <si>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</si>
  <si>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</si>
  <si>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</si>
  <si>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</si>
  <si>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</si>
  <si>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</si>
  <si>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</si>
  <si>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</si>
  <si>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</si>
  <si>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</si>
  <si>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</si>
  <si>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</si>
  <si>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</si>
  <si>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</si>
  <si>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</si>
  <si>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</si>
  <si>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</si>
  <si>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</si>
  <si>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</si>
  <si>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</si>
  <si>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</si>
  <si>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</si>
  <si>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</si>
  <si>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</si>
  <si>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</si>
  <si>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</si>
  <si>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</si>
  <si>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</si>
  <si>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</si>
  <si>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</si>
  <si>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</si>
  <si>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</si>
  <si>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</si>
  <si>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</si>
  <si>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</si>
  <si>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</si>
  <si>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</si>
  <si>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</si>
  <si>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</si>
  <si>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</si>
  <si>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</si>
  <si>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</si>
  <si>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</si>
  <si>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</si>
  <si>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</si>
  <si>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</si>
  <si>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</si>
  <si>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</si>
  <si>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</si>
  <si>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</si>
  <si>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</si>
  <si>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</si>
  <si>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</si>
  <si>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</si>
  <si>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</si>
  <si>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</si>
  <si>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</si>
  <si>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</si>
  <si>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</si>
  <si>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</si>
  <si>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</si>
  <si>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</si>
  <si>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</si>
  <si>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</si>
  <si>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</si>
  <si>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</si>
  <si>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</si>
  <si>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</si>
  <si>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</si>
  <si>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</si>
  <si>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</si>
  <si>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</si>
  <si>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</si>
  <si>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</si>
  <si>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</si>
  <si>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</si>
  <si>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</si>
  <si>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</si>
  <si>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</si>
  <si>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</si>
  <si>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</si>
  <si>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</si>
  <si>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</si>
  <si>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</si>
  <si>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</si>
  <si>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</si>
  <si>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</si>
  <si>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</si>
  <si>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</si>
  <si>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</si>
  <si>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</si>
  <si>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</si>
  <si>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</si>
  <si>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</si>
  <si>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</si>
  <si>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</si>
  <si>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</si>
  <si>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</si>
  <si>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</si>
  <si>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</si>
  <si>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</si>
  <si>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</si>
  <si>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</si>
  <si>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</si>
  <si>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</si>
  <si>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</si>
  <si>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</si>
  <si>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</si>
  <si>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</si>
  <si>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</si>
  <si>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</si>
  <si>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</si>
  <si>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</si>
  <si>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</si>
  <si>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</si>
  <si>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</si>
  <si>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</si>
  <si>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</si>
  <si>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</si>
  <si>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</si>
  <si>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</si>
  <si>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</si>
  <si>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</si>
  <si>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</si>
  <si>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</si>
  <si>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</si>
  <si>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</si>
  <si>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</si>
  <si>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</si>
  <si>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</si>
  <si>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</si>
  <si>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</si>
  <si>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</si>
  <si>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</si>
  <si>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</si>
  <si>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</si>
  <si>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</si>
  <si>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</si>
  <si>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</si>
  <si>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</si>
  <si>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</si>
  <si>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</si>
  <si>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</si>
  <si>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</si>
  <si>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</si>
  <si>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</si>
  <si>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</si>
  <si>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</si>
  <si>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</si>
  <si>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</si>
  <si>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</si>
  <si>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</si>
  <si>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</si>
  <si>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</si>
  <si>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</si>
  <si>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</si>
  <si>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</si>
  <si>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</si>
  <si>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</si>
  <si>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</si>
  <si>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</si>
  <si>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</si>
  <si>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</si>
  <si>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</si>
  <si>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</si>
  <si>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</si>
  <si>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</si>
  <si>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</si>
  <si>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</si>
  <si>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</si>
  <si>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</si>
  <si>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</si>
  <si>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</si>
  <si>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</si>
  <si>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</si>
  <si>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</si>
  <si>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</si>
  <si>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</si>
  <si>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</si>
  <si>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</si>
  <si>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</si>
  <si>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</si>
  <si>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</si>
  <si>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</si>
  <si>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</si>
  <si>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</si>
  <si>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</si>
  <si>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</si>
  <si>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</si>
  <si>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</si>
  <si>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</si>
  <si>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</si>
  <si>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</si>
  <si>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</si>
  <si>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</si>
  <si>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</si>
  <si>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</si>
  <si>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</si>
  <si>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</si>
  <si>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</si>
  <si>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</si>
  <si>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</si>
  <si>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</si>
  <si>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</si>
  <si>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</si>
  <si>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</si>
  <si>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</si>
  <si>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</si>
  <si>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</si>
  <si>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</si>
  <si>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</si>
  <si>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</si>
  <si>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</si>
  <si>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</si>
  <si>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</si>
  <si>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</si>
  <si>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</si>
  <si>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</si>
  <si>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</si>
  <si>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</si>
  <si>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</si>
  <si>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</si>
  <si>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</si>
  <si>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</si>
  <si>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</si>
  <si>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</si>
  <si>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</si>
  <si>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</si>
  <si>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</si>
  <si>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</si>
  <si>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</si>
  <si>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</si>
  <si>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</si>
  <si>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</si>
  <si>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</si>
  <si>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</si>
  <si>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</si>
  <si>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</si>
  <si>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</si>
  <si>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</si>
  <si>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</si>
  <si>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</si>
  <si>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</si>
  <si>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</si>
  <si>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</si>
  <si>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</si>
  <si>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</si>
  <si>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</si>
  <si>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</si>
  <si>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</si>
  <si>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</si>
  <si>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</si>
  <si>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</si>
  <si>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</si>
  <si>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</si>
  <si>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</si>
  <si>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</si>
  <si>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</si>
  <si>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</si>
  <si>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</si>
  <si>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</si>
  <si>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</si>
  <si>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</si>
  <si>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</si>
  <si>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</si>
  <si>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</si>
  <si>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</si>
  <si>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</si>
  <si>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</si>
  <si>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</si>
  <si>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</si>
  <si>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</si>
  <si>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</si>
  <si>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</si>
  <si>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</si>
  <si>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</si>
  <si>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</si>
  <si>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</si>
  <si>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</si>
  <si>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</si>
  <si>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</si>
  <si>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</si>
  <si>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</si>
  <si>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</si>
  <si>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</si>
  <si>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</si>
  <si>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</si>
  <si>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</si>
  <si>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</si>
  <si>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</si>
  <si>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</si>
  <si>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</si>
  <si>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</si>
  <si>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</si>
  <si>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</si>
  <si>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</si>
  <si>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</si>
  <si>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</si>
  <si>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</si>
  <si>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</si>
  <si>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</si>
  <si>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</si>
  <si>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</si>
  <si>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</si>
  <si>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</si>
  <si>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</si>
  <si>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</si>
  <si>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</si>
  <si>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</si>
  <si>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</si>
  <si>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</si>
  <si>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</si>
  <si>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</si>
  <si>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</si>
  <si>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</si>
  <si>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</si>
  <si>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</si>
  <si>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</si>
  <si>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</si>
  <si>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</si>
  <si>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</si>
  <si>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</si>
  <si>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</si>
  <si>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</si>
  <si>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</si>
  <si>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</si>
  <si>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</si>
  <si>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</si>
  <si>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</si>
  <si>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</si>
  <si>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</si>
  <si>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</si>
  <si>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</si>
  <si>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</si>
  <si>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</si>
  <si>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</si>
  <si>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</si>
  <si>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</si>
  <si>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</si>
  <si>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</si>
  <si>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</si>
  <si>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</si>
  <si>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</si>
  <si>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</si>
  <si>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</si>
  <si>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</si>
  <si>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</si>
  <si>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</si>
  <si>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</si>
  <si>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</si>
  <si>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</si>
  <si>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</si>
  <si>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</si>
  <si>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</si>
  <si>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</si>
  <si>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</si>
  <si>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</si>
  <si>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</si>
  <si>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</si>
  <si>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</si>
  <si>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</si>
  <si>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</si>
  <si>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</si>
  <si>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</si>
  <si>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</si>
  <si>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</si>
  <si>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</si>
  <si>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</si>
  <si>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</si>
  <si>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</si>
  <si>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</si>
  <si>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</si>
  <si>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</si>
  <si>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</si>
  <si>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</si>
  <si>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</si>
  <si>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</si>
  <si>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</si>
  <si>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</si>
  <si>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</si>
  <si>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</si>
  <si>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</si>
  <si>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</si>
  <si>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</si>
  <si>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</si>
  <si>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</si>
  <si>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</si>
  <si>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</si>
  <si>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</si>
  <si>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</si>
  <si>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</si>
  <si>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</si>
  <si>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</si>
  <si>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</si>
  <si>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</si>
  <si>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</si>
  <si>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</si>
  <si>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</si>
  <si>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</si>
  <si>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</si>
  <si>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</si>
  <si>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</si>
  <si>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</si>
  <si>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</si>
  <si>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</si>
  <si>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</si>
  <si>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</si>
  <si>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</si>
  <si>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</si>
  <si>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</si>
  <si>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</si>
  <si>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</si>
  <si>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</si>
  <si>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</si>
  <si>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</si>
  <si>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</si>
  <si>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</si>
  <si>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</si>
  <si>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</si>
  <si>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</si>
  <si>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</si>
  <si>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</si>
  <si>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</si>
  <si>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</si>
  <si>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</si>
  <si>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</si>
  <si>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</si>
  <si>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</si>
  <si>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</si>
  <si>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</si>
  <si>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</si>
  <si>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</si>
  <si>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</si>
  <si>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</si>
  <si>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</si>
  <si>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</si>
  <si>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</si>
  <si>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</si>
  <si>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</si>
  <si>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</si>
  <si>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</si>
  <si>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</si>
  <si>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</si>
  <si>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</si>
  <si>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</si>
  <si>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</si>
  <si>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</si>
  <si>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</si>
  <si>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</si>
  <si>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</si>
  <si>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</si>
  <si>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</si>
  <si>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</si>
  <si>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</si>
  <si>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</si>
  <si>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</si>
  <si>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</si>
  <si>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</si>
  <si>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</si>
  <si>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</si>
  <si>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</si>
  <si>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</si>
  <si>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</si>
  <si>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</si>
  <si>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</si>
  <si>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</si>
  <si>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</si>
  <si>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</si>
  <si>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</si>
  <si>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</si>
  <si>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</si>
  <si>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</si>
  <si>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</si>
  <si>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</si>
  <si>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</si>
  <si>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</si>
  <si>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</si>
  <si>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</si>
  <si>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</si>
  <si>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</si>
  <si>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</si>
  <si>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</si>
  <si>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</si>
  <si>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</si>
  <si>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</si>
  <si>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</si>
  <si>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</si>
  <si>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</si>
  <si>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</si>
  <si>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</si>
  <si>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</si>
  <si>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</si>
  <si>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</si>
  <si>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</si>
  <si>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</si>
  <si>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</si>
  <si>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</si>
  <si>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</si>
  <si>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</si>
  <si>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</si>
  <si>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</si>
  <si>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</si>
  <si>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</si>
  <si>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</si>
  <si>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</si>
  <si>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</si>
  <si>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</si>
  <si>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</si>
  <si>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</si>
  <si>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</si>
  <si>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</si>
  <si>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</si>
  <si>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</si>
  <si>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</si>
  <si>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</si>
  <si>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</si>
  <si>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</si>
  <si>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</si>
  <si>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</si>
  <si>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</si>
  <si>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</si>
  <si>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</si>
  <si>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</si>
  <si>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</si>
  <si>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</si>
  <si>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</si>
  <si>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</si>
  <si>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</si>
  <si>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</si>
  <si>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</si>
  <si>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</si>
  <si>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</si>
  <si>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</si>
  <si>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</si>
  <si>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</si>
  <si>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</si>
  <si>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</si>
  <si>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</si>
  <si>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</si>
  <si>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</si>
  <si>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</si>
  <si>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</si>
  <si>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</si>
  <si>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</si>
  <si>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</si>
  <si>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</si>
  <si>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</si>
  <si>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</si>
  <si>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</si>
  <si>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</si>
  <si>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</si>
  <si>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</si>
  <si>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</si>
  <si>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</si>
  <si>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</si>
  <si>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</si>
  <si>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</si>
  <si>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</si>
  <si>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</si>
  <si>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</si>
  <si>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</si>
  <si>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</si>
  <si>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</si>
  <si>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</si>
  <si>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</si>
  <si>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</si>
  <si>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</si>
  <si>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</si>
  <si>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</si>
  <si>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</si>
  <si>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</si>
  <si>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</si>
  <si>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</si>
  <si>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</si>
  <si>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</si>
  <si>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</si>
  <si>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</si>
  <si>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</si>
  <si>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</si>
  <si>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</si>
  <si>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</si>
  <si>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</si>
  <si>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</si>
  <si>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</si>
  <si>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</si>
  <si>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</si>
  <si>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</si>
  <si>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</si>
  <si>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</si>
  <si>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</si>
  <si>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</si>
  <si>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</si>
  <si>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</si>
  <si>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</si>
  <si>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</si>
  <si>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</si>
  <si>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</si>
  <si>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</si>
  <si>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</si>
  <si>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</si>
  <si>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</si>
  <si>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</si>
  <si>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</si>
  <si>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</si>
  <si>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</si>
  <si>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</si>
  <si>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</si>
  <si>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</si>
  <si>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</si>
  <si>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</si>
  <si>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</si>
  <si>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</si>
  <si>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</si>
  <si>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</si>
  <si>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</si>
  <si>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</si>
  <si>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</si>
  <si>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</si>
  <si>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</si>
  <si>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</si>
  <si>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</si>
  <si>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</si>
  <si>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</si>
  <si>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</si>
  <si>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</si>
  <si>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</si>
  <si>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</si>
  <si>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</si>
  <si>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</si>
  <si>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</si>
  <si>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</si>
  <si>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</si>
  <si>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</si>
  <si>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</si>
  <si>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</si>
  <si>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</si>
  <si>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</si>
  <si>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</si>
  <si>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</si>
  <si>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</si>
  <si>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</si>
  <si>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</si>
  <si>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</si>
  <si>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</si>
  <si>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</si>
  <si>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</si>
  <si>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</si>
  <si>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</si>
  <si>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</si>
  <si>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</si>
  <si>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</si>
  <si>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</si>
  <si>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</si>
  <si>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</si>
  <si>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</si>
  <si>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</si>
  <si>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</si>
  <si>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</si>
  <si>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</si>
  <si>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</si>
  <si>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</si>
  <si>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</si>
  <si>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</si>
  <si>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</si>
  <si>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</si>
  <si>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</si>
  <si>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</si>
  <si>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</si>
  <si>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</si>
  <si>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</si>
  <si>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</si>
  <si>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</si>
  <si>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</si>
  <si>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</si>
  <si>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</si>
  <si>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</si>
  <si>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</si>
  <si>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</si>
  <si>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</si>
  <si>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</si>
  <si>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</si>
  <si>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</si>
  <si>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</si>
  <si>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</si>
  <si>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</si>
  <si>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</si>
  <si>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</si>
  <si>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</si>
  <si>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</si>
  <si>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</si>
  <si>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</si>
  <si>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</si>
  <si>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</si>
  <si>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</si>
  <si>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</si>
  <si>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</si>
  <si>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</si>
  <si>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</si>
  <si>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</si>
  <si>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</si>
  <si>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</si>
  <si>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</si>
  <si>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</si>
  <si>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</si>
  <si>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</si>
  <si>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</si>
  <si>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</si>
  <si>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</si>
  <si>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</si>
  <si>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</si>
  <si>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</si>
  <si>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</si>
  <si>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</si>
  <si>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</si>
  <si>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</si>
  <si>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</si>
  <si>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</si>
  <si>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</si>
  <si>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</si>
  <si>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</si>
  <si>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</si>
  <si>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</si>
  <si>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</si>
  <si>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</si>
  <si>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</si>
  <si>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</si>
  <si>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</si>
  <si>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</si>
  <si>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</si>
  <si>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</si>
  <si>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</si>
  <si>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</si>
  <si>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</si>
  <si>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</si>
  <si>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</si>
  <si>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</si>
  <si>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</si>
  <si>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</si>
  <si>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</si>
  <si>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</si>
  <si>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</si>
  <si>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</si>
  <si>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</si>
  <si>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</si>
  <si>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</si>
  <si>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</si>
  <si>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</si>
  <si>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</si>
  <si>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</si>
  <si>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</si>
  <si>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</si>
  <si>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</si>
  <si>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</si>
  <si>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</si>
  <si>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</si>
  <si>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</si>
  <si>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</si>
  <si>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</si>
  <si>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</si>
  <si>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</si>
  <si>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</si>
  <si>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</si>
  <si>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</si>
  <si>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</si>
  <si>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</si>
  <si>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</si>
  <si>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</si>
  <si>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</si>
  <si>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</si>
  <si>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</si>
  <si>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</si>
  <si>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</si>
  <si>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</si>
  <si>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</si>
  <si>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</si>
  <si>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</si>
  <si>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</si>
  <si>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</si>
  <si>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</si>
  <si>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</si>
  <si>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</si>
  <si>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</si>
  <si>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</si>
  <si>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</si>
  <si>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</si>
  <si>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</si>
  <si>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</si>
  <si>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</si>
  <si>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</si>
  <si>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</si>
  <si>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</si>
  <si>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</si>
  <si>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</si>
  <si>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</si>
  <si>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</si>
  <si>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</si>
  <si>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</si>
  <si>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</si>
  <si>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</si>
  <si>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</si>
  <si>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</si>
  <si>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</si>
  <si>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</si>
  <si>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</si>
  <si>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</si>
  <si>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</si>
  <si>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</si>
  <si>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</si>
  <si>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</si>
  <si>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</si>
  <si>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</si>
  <si>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</si>
  <si>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</si>
  <si>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</si>
  <si>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</si>
  <si>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</si>
  <si>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</si>
  <si>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</si>
  <si>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</si>
  <si>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</si>
  <si>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</si>
  <si>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</si>
  <si>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</si>
  <si>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</si>
  <si>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</si>
  <si>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</si>
  <si>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</si>
  <si>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</si>
  <si>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</si>
  <si>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</si>
  <si>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</si>
  <si>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</si>
  <si>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</si>
  <si>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</si>
  <si>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</si>
  <si>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</si>
  <si>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</si>
  <si>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</si>
  <si>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</si>
  <si>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</si>
  <si>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</si>
  <si>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</si>
  <si>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</si>
  <si>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</si>
  <si>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</si>
  <si>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</si>
  <si>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</si>
  <si>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</si>
  <si>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</si>
  <si>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</si>
  <si>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</si>
  <si>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</si>
  <si>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</si>
  <si>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</si>
  <si>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</si>
  <si>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</si>
  <si>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</si>
  <si>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</si>
  <si>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</si>
  <si>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</si>
  <si>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</si>
  <si>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</si>
  <si>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</si>
  <si>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</si>
  <si>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</si>
  <si>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</si>
  <si>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</si>
  <si>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</si>
  <si>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</si>
  <si>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</si>
  <si>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</si>
  <si>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</si>
  <si>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</si>
  <si>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</si>
  <si>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</si>
  <si>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</si>
  <si>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</si>
  <si>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</si>
  <si>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</si>
  <si>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</si>
  <si>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</si>
  <si>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</si>
  <si>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</si>
  <si>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</si>
  <si>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</si>
  <si>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</si>
  <si>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</si>
  <si>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</si>
  <si>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</si>
  <si>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</si>
  <si>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</si>
  <si>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</si>
  <si>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</si>
  <si>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</si>
  <si>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</si>
  <si>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</si>
  <si>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</si>
  <si>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</si>
  <si>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</si>
  <si>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</si>
  <si>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</si>
  <si>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</si>
  <si>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</si>
  <si>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</si>
  <si>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</si>
  <si>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</si>
  <si>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</si>
  <si>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</si>
  <si>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</si>
  <si>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</si>
  <si>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</si>
  <si>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</si>
  <si>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</si>
  <si>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</si>
  <si>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</si>
  <si>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</si>
  <si>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</si>
  <si>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</si>
  <si>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</si>
  <si>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</si>
  <si>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</si>
  <si>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</si>
  <si>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</si>
  <si>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</si>
  <si>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</si>
  <si>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</si>
  <si>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</si>
  <si>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</si>
  <si>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</si>
  <si>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</si>
  <si>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</si>
  <si>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</si>
  <si>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</si>
  <si>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</si>
  <si>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</si>
  <si>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</si>
  <si>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</si>
  <si>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</si>
  <si>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</si>
  <si>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</si>
  <si>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</si>
  <si>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</si>
  <si>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</si>
  <si>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</si>
  <si>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</si>
  <si>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</si>
  <si>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</si>
  <si>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</si>
  <si>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</si>
  <si>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</si>
  <si>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</si>
  <si>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</si>
  <si>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</si>
  <si>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</si>
  <si>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</si>
  <si>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</si>
  <si>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</si>
  <si>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</si>
  <si>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</si>
  <si>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</si>
  <si>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</si>
  <si>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</si>
  <si>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</si>
  <si>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</si>
  <si>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</si>
  <si>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</si>
  <si>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</si>
  <si>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</si>
  <si>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</si>
  <si>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</si>
  <si>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</si>
  <si>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</si>
  <si>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</si>
  <si>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</si>
  <si>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</si>
  <si>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</si>
  <si>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</si>
  <si>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</si>
  <si>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</si>
  <si>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</si>
  <si>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</si>
  <si>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</si>
  <si>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</si>
  <si>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</si>
  <si>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</si>
  <si>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</si>
  <si>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</si>
  <si>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</si>
  <si>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</si>
  <si>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</si>
  <si>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</si>
  <si>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</si>
  <si>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</si>
  <si>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</si>
  <si>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</si>
  <si>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</si>
  <si>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</si>
  <si>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</si>
  <si>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</si>
  <si>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</si>
  <si>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</si>
  <si>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</si>
  <si>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</si>
  <si>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</si>
  <si>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</si>
  <si>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</si>
  <si>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</si>
  <si>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</si>
  <si>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</si>
  <si>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</si>
  <si>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</si>
  <si>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</si>
  <si>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</si>
  <si>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</si>
  <si>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</si>
  <si>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</si>
  <si>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</si>
  <si>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</si>
  <si>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</si>
  <si>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</si>
  <si>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</si>
  <si>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</si>
  <si>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</si>
  <si>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</si>
  <si>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</si>
  <si>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</si>
  <si>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</si>
  <si>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</si>
  <si>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</si>
  <si>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</si>
  <si>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</si>
  <si>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</si>
  <si>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</si>
  <si>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</si>
  <si>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</si>
  <si>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</si>
  <si>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</si>
  <si>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</si>
  <si>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</si>
  <si>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</si>
  <si>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</si>
  <si>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</si>
  <si>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</si>
  <si>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</si>
  <si>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</si>
  <si>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</si>
  <si>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</si>
  <si>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</si>
  <si>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</si>
  <si>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</si>
  <si>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</si>
  <si>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</si>
  <si>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</si>
  <si>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</si>
  <si>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</si>
  <si>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</si>
  <si>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</si>
  <si>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</si>
  <si>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</si>
  <si>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</si>
  <si>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</si>
  <si>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</si>
  <si>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</si>
  <si>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</si>
  <si>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</si>
  <si>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</si>
  <si>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</si>
  <si>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</si>
  <si>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</si>
  <si>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</si>
  <si>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</si>
  <si>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</si>
  <si>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</si>
  <si>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</si>
  <si>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</si>
  <si>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</si>
  <si>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</si>
  <si>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</si>
  <si>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</si>
  <si>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</si>
  <si>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</si>
  <si>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</si>
  <si>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</si>
  <si>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</si>
  <si>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</si>
  <si>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</si>
  <si>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</si>
  <si>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</si>
  <si>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</si>
  <si>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</si>
  <si>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</si>
  <si>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</si>
  <si>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</si>
  <si>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</si>
  <si>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</si>
  <si>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</si>
  <si>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</si>
  <si>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</si>
  <si>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</si>
  <si>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</si>
  <si>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</si>
  <si>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</si>
  <si>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</si>
  <si>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</si>
  <si>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</si>
  <si>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</si>
  <si>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</si>
  <si>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</si>
  <si>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</si>
  <si>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</si>
  <si>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</si>
  <si>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</si>
  <si>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</si>
  <si>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</si>
  <si>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</si>
  <si>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</si>
  <si>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</si>
  <si>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</si>
  <si>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</si>
  <si>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</si>
  <si>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</si>
  <si>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</si>
  <si>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</si>
  <si>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</si>
  <si>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</si>
  <si>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</si>
  <si>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</si>
  <si>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</si>
  <si>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</si>
  <si>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</si>
  <si>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</si>
  <si>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</si>
  <si>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</si>
  <si>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</si>
  <si>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</si>
  <si>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</si>
  <si>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</si>
  <si>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</si>
  <si>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</si>
  <si>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</si>
  <si>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</si>
  <si>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</si>
  <si>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</si>
  <si>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</si>
  <si>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</si>
  <si>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</si>
  <si>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</si>
  <si>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</si>
  <si>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</si>
  <si>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</si>
  <si>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</si>
  <si>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</si>
  <si>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</si>
  <si>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</si>
  <si>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</si>
  <si>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</si>
  <si>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</si>
  <si>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</si>
  <si>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</si>
  <si>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</si>
  <si>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</si>
  <si>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</si>
  <si>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</si>
  <si>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</si>
  <si>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</si>
  <si>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</si>
  <si>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</si>
  <si>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</si>
  <si>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</si>
  <si>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</si>
  <si>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</si>
  <si>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</si>
  <si>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</si>
  <si>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</si>
  <si>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</si>
  <si>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</si>
  <si>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</si>
  <si>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</si>
  <si>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</si>
  <si>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</si>
  <si>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</si>
  <si>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</si>
  <si>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</si>
  <si>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</si>
  <si>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</si>
  <si>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</si>
  <si>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</si>
  <si>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</si>
  <si>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</si>
  <si>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</si>
  <si>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</si>
  <si>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</si>
  <si>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</si>
  <si>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</si>
  <si>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</si>
  <si>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</si>
  <si>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</si>
  <si>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</si>
  <si>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</si>
  <si>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</si>
  <si>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</si>
  <si>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</si>
  <si>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</si>
  <si>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</si>
  <si>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</si>
  <si>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</si>
  <si>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</si>
  <si>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</si>
  <si>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</si>
  <si>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</si>
  <si>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</si>
  <si>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</si>
  <si>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</si>
  <si>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</si>
  <si>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</si>
  <si>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</si>
  <si>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</si>
  <si>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</si>
  <si>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</si>
  <si>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</si>
  <si>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</si>
  <si>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</si>
  <si>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</si>
  <si>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</si>
  <si>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</si>
  <si>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</si>
  <si>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</si>
  <si>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</si>
  <si>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</si>
  <si>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</si>
  <si>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</si>
  <si>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</si>
  <si>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</si>
  <si>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</si>
  <si>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</si>
  <si>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</si>
  <si>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</si>
  <si>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</si>
  <si>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</si>
  <si>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</si>
  <si>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</si>
  <si>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</si>
  <si>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</si>
  <si>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</si>
  <si>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</si>
  <si>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</si>
  <si>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</si>
  <si>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</si>
  <si>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</si>
  <si>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</si>
  <si>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</si>
  <si>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</si>
  <si>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</si>
  <si>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</si>
  <si>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</si>
  <si>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</si>
  <si>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</si>
  <si>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</si>
  <si>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</si>
  <si>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</si>
  <si>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</si>
  <si>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</si>
  <si>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</si>
  <si>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</si>
  <si>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</si>
  <si>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</si>
  <si>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</si>
  <si>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</si>
  <si>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</si>
  <si>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</si>
  <si>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</si>
  <si>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</si>
  <si>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</si>
  <si>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</si>
  <si>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</si>
  <si>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</si>
  <si>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</si>
  <si>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</si>
  <si>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</si>
  <si>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</si>
  <si>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</si>
  <si>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</si>
  <si>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</si>
  <si>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</si>
  <si>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</si>
  <si>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</si>
  <si>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</si>
  <si>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</si>
  <si>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</si>
  <si>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</si>
  <si>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</si>
  <si>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</si>
  <si>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</si>
  <si>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</si>
  <si>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</si>
  <si>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</si>
  <si>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</si>
  <si>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</si>
  <si>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</si>
  <si>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</si>
  <si>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</si>
  <si>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</si>
  <si>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</si>
  <si>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</si>
  <si>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</si>
  <si>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</si>
  <si>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</si>
  <si>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</si>
  <si>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</si>
  <si>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</si>
  <si>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</si>
  <si>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</si>
  <si>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</si>
  <si>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</si>
  <si>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</si>
  <si>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</si>
  <si>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</si>
  <si>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</si>
  <si>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</si>
  <si>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</si>
  <si>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</si>
  <si>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</si>
  <si>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</si>
  <si>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</si>
  <si>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</si>
  <si>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</si>
  <si>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</si>
  <si>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</si>
  <si>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</si>
  <si>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</si>
  <si>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</si>
  <si>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</si>
  <si>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</si>
  <si>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</si>
  <si>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</si>
  <si>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</si>
  <si>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</si>
  <si>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</si>
  <si>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</si>
  <si>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</si>
  <si>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</si>
  <si>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</si>
  <si>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</si>
  <si>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</si>
  <si>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</si>
  <si>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</si>
  <si>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</si>
  <si>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</si>
  <si>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</si>
  <si>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</si>
  <si>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</si>
  <si>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</si>
  <si>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</si>
  <si>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</si>
  <si>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</si>
  <si>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</si>
  <si>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</si>
  <si>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</si>
  <si>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</si>
  <si>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</si>
  <si>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</si>
  <si>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</si>
  <si>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</si>
  <si>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</si>
  <si>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</si>
  <si>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</si>
  <si>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</si>
  <si>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</si>
  <si>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</si>
  <si>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</si>
  <si>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</si>
  <si>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</si>
  <si>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</si>
  <si>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</si>
  <si>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</si>
  <si>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</si>
  <si>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</si>
  <si>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</si>
  <si>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</si>
  <si>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</si>
  <si>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</si>
  <si>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</si>
  <si>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</si>
  <si>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</si>
  <si>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</si>
  <si>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</si>
  <si>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</si>
  <si>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</si>
  <si>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</si>
  <si>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</si>
  <si>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</si>
  <si>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</si>
  <si>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</si>
  <si>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</si>
  <si>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</si>
  <si>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</si>
  <si>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</si>
  <si>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</si>
  <si>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</si>
  <si>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</si>
  <si>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</si>
  <si>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</si>
  <si>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</si>
  <si>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</si>
  <si>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</si>
  <si>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</si>
  <si>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</si>
  <si>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</si>
  <si>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</si>
  <si>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</si>
  <si>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</si>
  <si>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</si>
  <si>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</si>
  <si>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</si>
  <si>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</si>
  <si>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</si>
  <si>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</si>
  <si>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</si>
  <si>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</si>
  <si>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</si>
  <si>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</si>
  <si>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</si>
  <si>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</si>
  <si>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</si>
  <si>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</si>
  <si>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</si>
  <si>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</si>
  <si>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</si>
  <si>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</si>
  <si>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</si>
  <si>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</si>
  <si>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</si>
  <si>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</si>
  <si>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</si>
  <si>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</si>
  <si>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</si>
  <si>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</si>
  <si>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</si>
  <si>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</si>
  <si>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</si>
  <si>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</si>
  <si>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</si>
  <si>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</si>
  <si>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</si>
  <si>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</si>
  <si>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</si>
  <si>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</si>
  <si>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</si>
  <si>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</si>
  <si>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</si>
  <si>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</si>
  <si>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</si>
  <si>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</si>
  <si>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</si>
  <si>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</si>
  <si>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</si>
  <si>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</si>
  <si>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</si>
  <si>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</si>
  <si>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</si>
  <si>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</si>
  <si>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</si>
  <si>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</si>
  <si>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</si>
  <si>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</si>
  <si>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</si>
  <si>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</si>
  <si>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</si>
  <si>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</si>
  <si>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</si>
  <si>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</si>
  <si>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</si>
  <si>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</si>
  <si>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</si>
  <si>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</si>
  <si>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</si>
  <si>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</si>
  <si>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</si>
  <si>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</si>
  <si>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</si>
  <si>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</si>
  <si>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</si>
  <si>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</si>
  <si>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</si>
  <si>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</si>
  <si>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</si>
  <si>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</si>
  <si>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</si>
  <si>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</si>
  <si>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</si>
  <si>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</si>
  <si>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</si>
  <si>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</si>
  <si>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</si>
  <si>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</si>
  <si>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</si>
  <si>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</si>
  <si>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</si>
  <si>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</si>
  <si>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</si>
  <si>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</si>
  <si>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</si>
  <si>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</si>
  <si>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</si>
  <si>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</si>
  <si>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</si>
  <si>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</si>
  <si>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</si>
  <si>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</si>
  <si>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</si>
  <si>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</si>
  <si>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</si>
  <si>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</si>
  <si>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</si>
  <si>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</si>
  <si>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</si>
  <si>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</si>
  <si>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</si>
  <si>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</si>
  <si>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</si>
  <si>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</si>
  <si>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</si>
  <si>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</si>
  <si>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</si>
  <si>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</si>
  <si>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</si>
  <si>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</si>
  <si>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</si>
  <si>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</si>
  <si>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</si>
  <si>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</si>
  <si>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</si>
  <si>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</si>
  <si>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</si>
  <si>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</si>
  <si>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</si>
  <si>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</si>
  <si>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</si>
  <si>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</si>
  <si>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</si>
  <si>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</si>
  <si>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</si>
  <si>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</si>
  <si>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</si>
  <si>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</si>
  <si>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</si>
  <si>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</si>
  <si>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</si>
  <si>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</si>
  <si>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</si>
  <si>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</si>
  <si>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</si>
  <si>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</si>
  <si>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</si>
  <si>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</si>
  <si>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</si>
  <si>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</si>
  <si>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</si>
  <si>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</si>
  <si>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</si>
  <si>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</si>
  <si>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</si>
  <si>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</si>
  <si>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</si>
  <si>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</si>
  <si>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</si>
  <si>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</si>
  <si>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</si>
  <si>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</si>
  <si>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</si>
  <si>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</si>
  <si>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</si>
  <si>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</si>
  <si>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</si>
  <si>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</si>
  <si>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</si>
  <si>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</si>
  <si>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</si>
  <si>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</si>
  <si>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</si>
  <si>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</si>
  <si>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</si>
  <si>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</si>
  <si>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</si>
  <si>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</si>
  <si>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</si>
  <si>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</si>
  <si>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</si>
  <si>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</si>
  <si>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</si>
  <si>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</si>
  <si>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</si>
  <si>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</si>
  <si>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</si>
  <si>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</si>
  <si>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</si>
  <si>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</si>
  <si>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</si>
  <si>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</si>
  <si>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</si>
  <si>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</si>
  <si>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</si>
  <si>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</si>
  <si>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</si>
  <si>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</si>
  <si>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</si>
  <si>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</si>
  <si>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</si>
  <si>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</si>
  <si>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</si>
  <si>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</si>
  <si>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</si>
  <si>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</si>
  <si>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</si>
  <si>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</si>
  <si>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</si>
  <si>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</si>
  <si>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</si>
  <si>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</si>
  <si>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</si>
  <si>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</si>
  <si>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</si>
  <si>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</si>
  <si>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</si>
  <si>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</si>
  <si>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</si>
  <si>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</si>
  <si>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</si>
  <si>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</si>
  <si>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</si>
  <si>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</si>
  <si>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</si>
  <si>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</si>
  <si>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</si>
  <si>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</si>
  <si>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</si>
  <si>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</si>
  <si>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</si>
  <si>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</si>
  <si>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</si>
  <si>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</si>
  <si>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</si>
  <si>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</si>
  <si>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</si>
  <si>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</si>
  <si>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</si>
  <si>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</si>
  <si>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</si>
  <si>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</si>
  <si>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</si>
  <si>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</si>
  <si>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</si>
  <si>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</si>
  <si>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</si>
  <si>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</si>
  <si>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</si>
  <si>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</si>
  <si>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</si>
  <si>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</si>
  <si>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</si>
  <si>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</si>
  <si>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</si>
  <si>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</si>
  <si>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</si>
  <si>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</si>
  <si>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</si>
  <si>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</si>
  <si>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</si>
  <si>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</si>
  <si>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</si>
  <si>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</si>
  <si>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</si>
  <si>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</si>
  <si>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</si>
  <si>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</si>
  <si>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</si>
  <si>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</si>
  <si>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</si>
  <si>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</si>
  <si>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</si>
  <si>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</si>
  <si>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</si>
  <si>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</si>
  <si>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</si>
  <si>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</si>
  <si>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</si>
  <si>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</si>
  <si>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</si>
  <si>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</si>
  <si>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</si>
  <si>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</si>
  <si>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</si>
  <si>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</si>
  <si>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</si>
  <si>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</si>
  <si>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</si>
  <si>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</si>
  <si>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</si>
  <si>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</si>
  <si>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</si>
  <si>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</si>
  <si>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</si>
  <si>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</si>
  <si>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</si>
  <si>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</si>
  <si>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</si>
  <si>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</si>
  <si>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</si>
  <si>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</si>
  <si>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</si>
  <si>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</si>
  <si>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</si>
  <si>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</si>
  <si>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</si>
  <si>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</si>
  <si>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</si>
  <si>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</si>
  <si>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</si>
  <si>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</si>
  <si>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</si>
  <si>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</si>
  <si>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</si>
  <si>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</si>
  <si>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</si>
  <si>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</si>
  <si>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</si>
  <si>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</si>
  <si>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</si>
  <si>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</si>
  <si>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</si>
  <si>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</si>
  <si>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</si>
  <si>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</si>
  <si>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</si>
  <si>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</si>
  <si>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</si>
  <si>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</si>
  <si>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</si>
  <si>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</si>
  <si>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</si>
  <si>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</si>
  <si>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</si>
  <si>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</si>
  <si>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</si>
  <si>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</si>
  <si>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</si>
  <si>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</si>
  <si>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</si>
  <si>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</si>
  <si>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</si>
  <si>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</si>
  <si>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</si>
  <si>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</si>
  <si>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</si>
  <si>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</si>
  <si>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</si>
  <si>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</si>
  <si>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</si>
  <si>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</si>
  <si>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</si>
  <si>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</si>
  <si>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</si>
  <si>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</si>
  <si>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</si>
  <si>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</si>
  <si>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</si>
  <si>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</si>
  <si>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</si>
  <si>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</si>
  <si>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</si>
  <si>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</si>
  <si>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</si>
  <si>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</si>
  <si>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</si>
  <si>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</si>
  <si>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</si>
  <si>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</si>
  <si>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</si>
  <si>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</si>
  <si>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</si>
  <si>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</si>
  <si>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</si>
  <si>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</si>
  <si>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</si>
  <si>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</si>
  <si>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</si>
  <si>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</si>
  <si>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</si>
  <si>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</si>
  <si>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</si>
  <si>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</si>
  <si>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</si>
  <si>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</si>
  <si>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</si>
  <si>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</si>
  <si>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</si>
  <si>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</si>
  <si>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</si>
  <si>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</si>
  <si>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</si>
  <si>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</si>
  <si>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</si>
  <si>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</si>
  <si>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</si>
  <si>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</si>
  <si>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</si>
  <si>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</si>
  <si>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</si>
  <si>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</si>
  <si>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</si>
  <si>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</si>
  <si>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</si>
  <si>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</si>
  <si>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</si>
  <si>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</si>
  <si>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</si>
  <si>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</si>
  <si>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</si>
  <si>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</si>
  <si>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</si>
  <si>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</si>
  <si>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</si>
  <si>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</si>
  <si>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</si>
  <si>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</si>
  <si>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</si>
  <si>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</si>
  <si>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</si>
  <si>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</si>
  <si>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</si>
  <si>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</si>
  <si>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</si>
  <si>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</si>
  <si>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</si>
  <si>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</si>
  <si>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</si>
  <si>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</si>
  <si>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</si>
  <si>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</si>
  <si>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</si>
  <si>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</si>
  <si>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</si>
  <si>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</si>
  <si>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</si>
  <si>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</si>
  <si>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</si>
  <si>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</si>
  <si>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</si>
  <si>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</si>
  <si>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</si>
  <si>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</si>
  <si>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</si>
  <si>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</si>
  <si>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</si>
  <si>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</si>
  <si>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</si>
  <si>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</si>
  <si>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</si>
  <si>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</si>
  <si>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</si>
  <si>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</si>
  <si>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</si>
  <si>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</si>
  <si>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</si>
  <si>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</si>
  <si>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</si>
  <si>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</si>
  <si>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</si>
  <si>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</si>
  <si>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</si>
  <si>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</si>
  <si>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</si>
  <si>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</si>
  <si>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</si>
  <si>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</si>
  <si>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</si>
  <si>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</si>
  <si>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</si>
  <si>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</si>
  <si>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</si>
  <si>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</si>
  <si>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</si>
  <si>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</si>
  <si>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</si>
  <si>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</si>
  <si>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</si>
  <si>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</si>
  <si>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</si>
  <si>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</si>
  <si>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</si>
  <si>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</si>
  <si>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</si>
  <si>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</si>
  <si>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</si>
  <si>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</si>
  <si>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</si>
  <si>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</si>
  <si>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</si>
  <si>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</si>
  <si>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</si>
  <si>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</si>
  <si>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</si>
  <si>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</si>
  <si>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</si>
  <si>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</si>
  <si>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</si>
  <si>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</si>
  <si>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</si>
  <si>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</si>
  <si>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</si>
  <si>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</si>
  <si>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</si>
  <si>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</si>
  <si>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</si>
  <si>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</si>
  <si>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</si>
  <si>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</si>
  <si>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</si>
  <si>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</si>
  <si>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</si>
  <si>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</si>
  <si>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</si>
  <si>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</si>
  <si>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</si>
  <si>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</si>
  <si>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</si>
  <si>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</si>
  <si>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</si>
  <si>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</si>
  <si>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</si>
  <si>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</si>
  <si>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</si>
  <si>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</si>
  <si>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</si>
  <si>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</si>
  <si>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</si>
  <si>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</si>
  <si>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</si>
  <si>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</si>
  <si>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</si>
  <si>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</si>
  <si>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</si>
  <si>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</si>
  <si>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</si>
  <si>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</si>
  <si>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</si>
  <si>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</si>
  <si>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</si>
  <si>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</si>
  <si>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</si>
  <si>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</si>
  <si>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</si>
  <si>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</si>
  <si>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</si>
  <si>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</si>
  <si>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</si>
  <si>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</si>
  <si>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</si>
  <si>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</si>
  <si>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</si>
  <si>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</si>
  <si>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</si>
  <si>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</si>
  <si>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</si>
  <si>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</si>
  <si>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</si>
  <si>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</si>
  <si>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</si>
  <si>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</si>
  <si>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</si>
  <si>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</si>
  <si>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</si>
  <si>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</si>
  <si>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</si>
  <si>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</si>
  <si>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</si>
  <si>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</si>
  <si>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</si>
  <si>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</si>
  <si>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</si>
  <si>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</si>
  <si>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</si>
  <si>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</si>
  <si>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</si>
  <si>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</si>
  <si>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</si>
  <si>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</si>
  <si>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</si>
  <si>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</si>
  <si>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</si>
  <si>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</si>
  <si>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</si>
  <si>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</si>
  <si>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</si>
  <si>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</si>
  <si>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</si>
  <si>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</si>
  <si>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</si>
  <si>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</si>
  <si>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</si>
  <si>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</si>
  <si>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</si>
  <si>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</si>
  <si>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</si>
  <si>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</si>
  <si>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</si>
  <si>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</si>
  <si>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</si>
  <si>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</si>
  <si>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</si>
  <si>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</si>
  <si>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</si>
  <si>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</si>
  <si>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</si>
  <si>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</si>
  <si>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</si>
  <si>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</si>
  <si>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</si>
  <si>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</si>
  <si>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</si>
  <si>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</si>
  <si>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</si>
  <si>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</si>
  <si>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</si>
  <si>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</si>
  <si>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</si>
  <si>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</si>
  <si>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</si>
  <si>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</si>
  <si>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</si>
  <si>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</si>
  <si>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</si>
  <si>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</si>
  <si>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</si>
  <si>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</si>
  <si>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</si>
  <si>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</si>
  <si>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</si>
  <si>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</si>
  <si>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</si>
  <si>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</si>
  <si>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</si>
  <si>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</si>
  <si>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</si>
  <si>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</si>
  <si>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</si>
  <si>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</si>
  <si>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</si>
  <si>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</si>
  <si>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</si>
  <si>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</si>
  <si>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</si>
  <si>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</si>
  <si>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</si>
  <si>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</si>
  <si>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</si>
  <si>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</si>
  <si>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</si>
  <si>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</si>
  <si>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</si>
  <si>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</si>
  <si>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</si>
  <si>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</si>
  <si>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</si>
  <si>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</si>
  <si>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</si>
  <si>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</si>
  <si>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</si>
  <si>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</si>
  <si>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</si>
  <si>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</si>
  <si>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</si>
  <si>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</si>
  <si>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</si>
  <si>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</si>
  <si>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</si>
  <si>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</si>
  <si>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</si>
  <si>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</si>
  <si>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</si>
  <si>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</si>
  <si>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</si>
  <si>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</si>
  <si>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</si>
  <si>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</si>
  <si>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</si>
  <si>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</si>
  <si>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</si>
  <si>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</si>
  <si>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</si>
  <si>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</si>
  <si>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</si>
  <si>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</si>
  <si>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</si>
  <si>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</si>
  <si>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</si>
  <si>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</si>
  <si>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</si>
  <si>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</si>
  <si>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</si>
  <si>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</si>
  <si>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</si>
  <si>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</si>
  <si>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</si>
  <si>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</si>
  <si>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</si>
  <si>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</si>
  <si>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</si>
  <si>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</si>
  <si>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</si>
  <si>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</si>
  <si>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</si>
  <si>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</si>
  <si>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</si>
  <si>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</si>
  <si>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</si>
  <si>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</si>
  <si>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</si>
  <si>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</si>
  <si>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</si>
  <si>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</si>
  <si>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</si>
  <si>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</si>
  <si>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</si>
  <si>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</si>
  <si>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</si>
  <si>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</si>
  <si>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</si>
  <si>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</si>
  <si>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</si>
  <si>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</si>
  <si>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</si>
  <si>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</si>
  <si>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</si>
  <si>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</si>
  <si>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</si>
  <si>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</si>
  <si>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</si>
  <si>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</si>
  <si>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</si>
  <si>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</si>
  <si>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</si>
  <si>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</si>
  <si>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</si>
  <si>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</si>
  <si>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</si>
  <si>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</si>
  <si>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</si>
  <si>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</si>
  <si>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</si>
  <si>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</si>
  <si>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</si>
  <si>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</si>
  <si>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</si>
  <si>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</si>
  <si>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</si>
  <si>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</si>
  <si>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</si>
  <si>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</si>
  <si>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</si>
  <si>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</si>
  <si>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</si>
  <si>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</si>
  <si>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</si>
  <si>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</si>
  <si>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</si>
  <si>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</si>
  <si>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</si>
  <si>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</si>
  <si>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</si>
  <si>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</si>
  <si>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</si>
  <si>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</si>
  <si>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</si>
  <si>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</si>
  <si>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</si>
  <si>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</si>
  <si>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</si>
  <si>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</si>
  <si>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</si>
  <si>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</si>
  <si>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</si>
  <si>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</si>
  <si>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</si>
  <si>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</si>
  <si>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</si>
  <si>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</si>
  <si>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</si>
  <si>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</si>
  <si>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</si>
  <si>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</si>
  <si>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</si>
  <si>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</si>
  <si>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</si>
  <si>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</si>
  <si>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</si>
  <si>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</si>
  <si>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</si>
  <si>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</si>
  <si>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</si>
  <si>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</si>
  <si>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</si>
  <si>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</si>
  <si>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</si>
  <si>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</si>
  <si>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</si>
  <si>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</si>
  <si>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</si>
  <si>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</si>
  <si>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</si>
  <si>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</si>
  <si>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</si>
  <si>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</si>
  <si>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</si>
  <si>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</si>
  <si>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</si>
  <si>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</si>
  <si>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</si>
  <si>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</si>
  <si>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</si>
  <si>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</si>
  <si>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</si>
  <si>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</si>
  <si>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</si>
  <si>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</si>
  <si>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</si>
  <si>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</si>
  <si>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</si>
  <si>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</si>
  <si>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</si>
  <si>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</si>
  <si>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</si>
  <si>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</si>
  <si>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</si>
  <si>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</si>
  <si>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</si>
  <si>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</si>
  <si>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</si>
  <si>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</si>
  <si>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</si>
  <si>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</si>
  <si>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</si>
  <si>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</si>
  <si>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</si>
  <si>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</si>
  <si>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</si>
  <si>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</si>
  <si>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</si>
  <si>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</si>
  <si>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</si>
  <si>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</si>
  <si>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</si>
  <si>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</si>
  <si>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</si>
  <si>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</si>
  <si>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</si>
  <si>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</si>
  <si>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</si>
  <si>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</si>
  <si>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</si>
  <si>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</si>
  <si>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</si>
  <si>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</si>
  <si>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</si>
  <si>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</si>
  <si>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</si>
  <si>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</si>
  <si>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</si>
  <si>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</si>
  <si>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</si>
  <si>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</si>
  <si>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</si>
  <si>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</si>
  <si>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</si>
  <si>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</si>
  <si>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</si>
  <si>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</si>
  <si>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</si>
  <si>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</si>
  <si>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</si>
  <si>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</si>
  <si>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</si>
  <si>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</si>
  <si>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</si>
  <si>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</si>
  <si>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</si>
  <si>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</si>
  <si>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</si>
  <si>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</si>
  <si>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</si>
  <si>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</si>
  <si>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</si>
  <si>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</si>
  <si>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</si>
  <si>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</si>
  <si>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</si>
  <si>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</si>
  <si>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</si>
  <si>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</si>
  <si>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</si>
  <si>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</si>
  <si>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</si>
  <si>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</si>
  <si>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</si>
  <si>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</si>
  <si>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</si>
  <si>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</si>
  <si>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</si>
  <si>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</si>
  <si>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</si>
  <si>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</si>
  <si>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</si>
  <si>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</si>
  <si>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</si>
  <si>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</si>
  <si>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</si>
  <si>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</si>
  <si>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</si>
  <si>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</si>
  <si>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</si>
  <si>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</si>
  <si>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</si>
  <si>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</si>
  <si>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</si>
  <si>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</si>
  <si>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</si>
  <si>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</si>
  <si>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</si>
  <si>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</si>
  <si>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</si>
  <si>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</si>
  <si>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</si>
  <si>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</si>
  <si>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</si>
  <si>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</si>
  <si>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</si>
  <si>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</si>
  <si>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</si>
  <si>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</si>
  <si>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</si>
  <si>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</si>
  <si>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</si>
  <si>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</si>
  <si>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</si>
  <si>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</si>
  <si>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</si>
  <si>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</si>
  <si>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</si>
  <si>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</si>
  <si>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</si>
  <si>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</si>
  <si>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</si>
  <si>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</si>
  <si>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</si>
  <si>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</si>
  <si>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</si>
  <si>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</si>
  <si>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</si>
  <si>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</si>
  <si>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</si>
  <si>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</si>
  <si>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</si>
  <si>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</si>
  <si>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</si>
  <si>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</si>
  <si>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</si>
  <si>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</si>
  <si>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</si>
  <si>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</si>
  <si>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</si>
  <si>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</si>
  <si>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</si>
  <si>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</si>
  <si>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</si>
  <si>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</si>
  <si>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</si>
  <si>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</si>
  <si>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</si>
  <si>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</si>
  <si>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</si>
  <si>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</si>
  <si>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</si>
  <si>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</si>
  <si>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</si>
  <si>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</si>
  <si>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</si>
  <si>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</si>
  <si>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</si>
  <si>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</si>
  <si>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</si>
  <si>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</si>
  <si>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</si>
  <si>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</si>
  <si>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</si>
  <si>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</si>
  <si>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</si>
  <si>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</si>
  <si>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</si>
  <si>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</si>
  <si>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</si>
  <si>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</si>
  <si>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</si>
  <si>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</si>
  <si>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</si>
  <si>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</si>
  <si>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</si>
  <si>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</si>
  <si>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</si>
  <si>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</si>
  <si>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</si>
  <si>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</si>
  <si>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</si>
  <si>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</si>
  <si>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</si>
  <si>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</si>
  <si>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</si>
  <si>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</si>
  <si>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(All)</t>
  </si>
  <si>
    <t>Column Labels</t>
  </si>
  <si>
    <t>film &amp; video</t>
  </si>
  <si>
    <t>food</t>
  </si>
  <si>
    <t>games</t>
  </si>
  <si>
    <t>journalism</t>
  </si>
  <si>
    <t>music</t>
  </si>
  <si>
    <t>photography</t>
  </si>
  <si>
    <t>publishing</t>
  </si>
  <si>
    <t>technology</t>
  </si>
  <si>
    <t>theater</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</si>
  <si>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</si>
  <si>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</si>
  <si>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</si>
  <si>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</si>
  <si>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</si>
  <si>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</si>
  <si>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</si>
  <si>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</si>
  <si>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</si>
  <si>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</si>
  <si>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</si>
  <si>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</si>
  <si>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</si>
  <si>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</si>
  <si>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</si>
  <si>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</si>
  <si>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</si>
  <si>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</si>
  <si>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</si>
  <si>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</si>
  <si>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</si>
  <si>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</si>
  <si>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</si>
  <si>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</si>
  <si>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</si>
  <si>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</si>
  <si>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</si>
  <si>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</si>
  <si>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</si>
  <si>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</si>
  <si>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</si>
  <si>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</si>
  <si>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</si>
  <si>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</si>
  <si>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</si>
  <si>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</si>
  <si>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</si>
  <si>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</si>
  <si>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</si>
  <si>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</si>
  <si>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</si>
  <si>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</si>
  <si>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</si>
  <si>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</si>
  <si>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</si>
  <si>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</si>
  <si>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</si>
  <si>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</si>
  <si>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</si>
  <si>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</si>
  <si>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</si>
  <si>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</si>
  <si>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</si>
  <si>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</si>
  <si>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</si>
  <si>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</si>
  <si>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Count of id</t>
  </si>
  <si>
    <t>Less than 1000</t>
  </si>
  <si>
    <t>1000 to 4999</t>
  </si>
  <si>
    <t>5000 to 9999</t>
  </si>
  <si>
    <t>10000 to 14999</t>
  </si>
  <si>
    <t>15000 to 19999</t>
  </si>
  <si>
    <t>20000 to 24999</t>
  </si>
  <si>
    <t>25000 to 29999</t>
  </si>
  <si>
    <t>30000 to 34999</t>
  </si>
  <si>
    <t>35000 to 39999</t>
  </si>
  <si>
    <t>40000 to 44999</t>
  </si>
  <si>
    <t>45000 to 49999</t>
  </si>
  <si>
    <t>Goal</t>
  </si>
  <si>
    <t>Number Successful</t>
  </si>
  <si>
    <t>Number Failed</t>
  </si>
  <si>
    <t>Total Projects</t>
  </si>
  <si>
    <t>Percentage Successful</t>
  </si>
  <si>
    <t>Percentage Failed</t>
  </si>
  <si>
    <t>Percentage Canceled</t>
  </si>
  <si>
    <t>Number Canceled</t>
  </si>
  <si>
    <t>Greater than/equal to 50000</t>
  </si>
  <si>
    <t>Successful Projects</t>
  </si>
  <si>
    <t>Mean Backers</t>
  </si>
  <si>
    <t>Median Backers</t>
  </si>
  <si>
    <t>Min Backers</t>
  </si>
  <si>
    <t>Max Backers</t>
  </si>
  <si>
    <t>Variance</t>
  </si>
  <si>
    <t>St Dev</t>
  </si>
  <si>
    <t>Unsuccessful Projects</t>
  </si>
  <si>
    <t>Mean</t>
  </si>
  <si>
    <t>Standard Error</t>
  </si>
  <si>
    <t>Median</t>
  </si>
  <si>
    <t>Mode</t>
  </si>
  <si>
    <t>Standard Deviation</t>
  </si>
  <si>
    <t>Sample Variance</t>
  </si>
  <si>
    <t>Kurtosis</t>
  </si>
  <si>
    <t>Skewness</t>
  </si>
  <si>
    <t>Range</t>
  </si>
  <si>
    <t>Minimum</t>
  </si>
  <si>
    <t>Maximum</t>
  </si>
  <si>
    <t>Sum</t>
  </si>
  <si>
    <t>Count</t>
  </si>
  <si>
    <t>Manual Calculation</t>
  </si>
  <si>
    <t>Using Data Analysis &gt; Descriptive Statistics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</si>
</sst>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7" formatCode="0.0%"/>
  </numFmts>
  <fonts count="6"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
      <sz val="10"/>
      <color rgb="FF0A0101"/>
      <name val="Arial"/>
      <family val="2"/>
    </font>
    <font>
      <u/>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7" fontId="0" fillId="0" borderId="0" xfId="2" applyNumberFormat="1" applyFont="1"/>
    <xf numFmtId="43" fontId="0" fillId="0" borderId="0" xfId="1" applyFont="1"/>
    <xf numFmtId="0" fontId="0" fillId="0" borderId="0" xfId="0" pivotButton="1"/>
    <xf numFmtId="0" fontId="0" fillId="0" borderId="0" xfId="0" applyAlignment="1">
      <alignment horizontal="left"/>
    </xf>
    <xf numFmtId="0" fontId="0" fillId="0" borderId="0" xfId="0" applyNumberFormat="1"/>
    <xf numFmtId="14" fontId="4" fillId="0" borderId="0" xfId="0" applyNumberFormat="1" applyFont="1"/>
    <xf numFmtId="14" fontId="0" fillId="0" borderId="0" xfId="0" applyNumberFormat="1" applyAlignment="1">
      <alignment horizontal="left"/>
    </xf>
    <xf numFmtId="10" fontId="0" fillId="0" borderId="0" xfId="2" applyNumberFormat="1" applyFont="1"/>
    <xf numFmtId="9" fontId="0" fillId="0" borderId="0" xfId="2" applyNumberFormat="1" applyFont="1"/>
    <xf numFmtId="0" fontId="5" fillId="0" borderId="0" xfId="0" applyFont="1"/>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Continuous"/>
    </xf>
    <xf numFmtId="0" fontId="1" fillId="0" borderId="0" xfId="0" applyFont="1"/>
  </cellXfs>
  <cellStyles count="3">
    <cellStyle name="Comma" xfId="1" builtinId="3"/>
    <cellStyle name="Normal" xfId="0" builtinId="0"/>
    <cellStyle name="Percent" xfId="2" builtinId="5"/>
  </cellStyles>
  <dxfs count="12">
    <dxf>
      <font>
        <color rgb="FF9C0006"/>
      </font>
      <fill>
        <patternFill>
          <bgColor rgb="FFFFC7CE"/>
        </patternFill>
      </fill>
    </dxf>
    <dxf>
      <font>
        <color theme="0"/>
      </font>
      <fill>
        <patternFill>
          <bgColor rgb="FF0070C0"/>
        </patternFill>
      </fill>
    </dxf>
    <dxf>
      <font>
        <b val="0"/>
        <i/>
      </font>
      <fill>
        <patternFill>
          <bgColor theme="2" tint="-9.9948118533890809E-2"/>
        </patternFill>
      </fill>
    </dxf>
    <dxf>
      <font>
        <color rgb="FF006100"/>
      </font>
      <fill>
        <patternFill>
          <bgColor rgb="FFC6EFCE"/>
        </patternFill>
      </fill>
    </dxf>
    <dxf>
      <font>
        <color rgb="FF9C0006"/>
      </font>
      <fill>
        <patternFill>
          <bgColor rgb="FFFFC7CE"/>
        </patternFill>
      </fill>
    </dxf>
    <dxf>
      <font>
        <color theme="0"/>
      </font>
      <fill>
        <patternFill>
          <bgColor rgb="FF0070C0"/>
        </patternFill>
      </fill>
    </dxf>
    <dxf>
      <font>
        <b val="0"/>
        <i/>
      </font>
      <fill>
        <patternFill>
          <bgColor theme="2" tint="-9.9948118533890809E-2"/>
        </patternFill>
      </fill>
    </dxf>
    <dxf>
      <font>
        <color rgb="FF006100"/>
      </font>
      <fill>
        <patternFill>
          <bgColor rgb="FFC6EFCE"/>
        </patternFill>
      </fill>
    </dxf>
    <dxf>
      <font>
        <color rgb="FF9C0006"/>
      </font>
      <fill>
        <patternFill>
          <bgColor rgb="FFFFC7CE"/>
        </patternFill>
      </fill>
    </dxf>
    <dxf>
      <font>
        <color theme="0"/>
      </font>
      <fill>
        <patternFill>
          <bgColor rgb="FF0070C0"/>
        </patternFill>
      </fill>
    </dxf>
    <dxf>
      <font>
        <b val="0"/>
        <i/>
      </font>
      <fill>
        <patternFill>
          <bgColor theme="2" tint="-9.9948118533890809E-2"/>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[StarterBook.xlsx]Category_Pivot!PivotTable1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Category_Pivot!$B$3:$B$4</c:f>
              <c:strCache>
                <c:ptCount val="1"/>
                <c:pt idx="0">
                  <c:v>canceled</c:v>
                </c:pt>
              </c:strCache>
            </c:strRef>
          </c:tx>
          <c:spPr>
            <a:solidFill>
              <a:schemeClr val="accent1"/>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0C3-4F8C-AE5D-C99C54FEEB96}"/>
            </c:ext>
          </c:extLst>
        </c:ser>
        <c:ser>
          <c:idx val="1"/>
          <c:order val="1"/>
          <c:tx>
            <c:strRef>
              <c:f>Category_Pivot!$C$3:$C$4</c:f>
              <c:strCache>
                <c:ptCount val="1"/>
                <c:pt idx="0">
                  <c:v>failed</c:v>
                </c:pt>
              </c:strCache>
            </c:strRef>
          </c:tx>
          <c:spPr>
            <a:solidFill>
              <a:schemeClr val="accent2"/>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0C3-4F8C-AE5D-C99C54FEEB96}"/>
            </c:ext>
          </c:extLst>
        </c:ser>
        <c:ser>
          <c:idx val="2"/>
          <c:order val="2"/>
          <c:tx>
            <c:strRef>
              <c:f>Category_Pivot!$D$3:$D$4</c:f>
              <c:strCache>
                <c:ptCount val="1"/>
                <c:pt idx="0">
                  <c:v>live</c:v>
                </c:pt>
              </c:strCache>
            </c:strRef>
          </c:tx>
          <c:spPr>
            <a:solidFill>
              <a:schemeClr val="accent3"/>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Category_Pivot!$D$5:$D$14</c:f>
              <c:numCache>
                <c:formatCode>General</c:formatCode>
                <c:ptCount val="9"/>
                <c:pt idx="1">
                  <c:v>6</c:v>
                </c:pt>
                <c:pt idx="4">
                  <c:v>20</c:v>
                </c:pt>
                <c:pt idx="8">
                  <c:v>24</c:v>
                </c:pt>
              </c:numCache>
            </c:numRef>
          </c:val>
          <c:extLst>
            <c:ext xmlns:c16="http://schemas.microsoft.com/office/drawing/2014/chart" uri="{C3380CC4-5D6E-409C-BE32-E72D297353CC}">
              <c16:uniqueId val="{00000002-90C3-4F8C-AE5D-C99C54FEEB96}"/>
            </c:ext>
          </c:extLst>
        </c:ser>
        <c:ser>
          <c:idx val="3"/>
          <c:order val="3"/>
          <c:tx>
            <c:strRef>
              <c:f>Category_Pivot!$E$3:$E$4</c:f>
              <c:strCache>
                <c:ptCount val="1"/>
                <c:pt idx="0">
                  <c:v>successful</c:v>
                </c:pt>
              </c:strCache>
            </c:strRef>
          </c:tx>
          <c:spPr>
            <a:solidFill>
              <a:schemeClr val="accent4"/>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90C3-4F8C-AE5D-C99C54FEEB96}"/>
            </c:ext>
          </c:extLst>
        </c:ser>
        <c:dLbls>
          <c:showLegendKey val="0"/>
          <c:showVal val="0"/>
          <c:showCatName val="0"/>
          <c:showSerName val="0"/>
          <c:showPercent val="0"/>
          <c:showBubbleSize val="0"/>
        </c:dLbls>
        <c:gapWidth val="150"/>
        <c:overlap val="100"/>
        <c:axId val="1717625567"/>
        <c:axId val="1717626399"/>
      </c:barChart>
      <c:catAx>
        <c:axId val="171762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626399"/>
        <c:crosses val="autoZero"/>
        <c:auto val="1"/>
        <c:lblAlgn val="ctr"/>
        <c:lblOffset val="100"/>
        <c:noMultiLvlLbl val="0"/>
      </c:catAx>
      <c:valAx>
        <c:axId val="1717626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62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[StarterBook.xlsx]SubCategory_Pivot!PivotTable2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SubCategory_Pivot!$B$4:$B$5</c:f>
              <c:strCache>
                <c:ptCount val="1"/>
                <c:pt idx="0">
                  <c:v>canceled</c:v>
                </c:pt>
              </c:strCache>
            </c:strRef>
          </c:tx>
          <c:spPr>
            <a:solidFill>
              <a:schemeClr val="accent1"/>
            </a:solidFill>
            <a:ln>
              <a:noFill/>
            </a:ln>
            <a:effectLst/>
          </c:spPr>
          <c:invertIfNegative val="0"/>
          <c:cat>
            <c:strRef>
              <c:f>SubCategory_Pivot!$A$6:$A$47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SubCategory_Pivot!$B$6:$B$47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25D-4BB6-BB05-04A05D97351B}"/>
            </c:ext>
          </c:extLst>
        </c:ser>
        <c:ser>
          <c:idx val="1"/>
          <c:order val="1"/>
          <c:tx>
            <c:strRef>
              <c:f>SubCategory_Pivot!$C$4:$C$5</c:f>
              <c:strCache>
                <c:ptCount val="1"/>
                <c:pt idx="0">
                  <c:v>failed</c:v>
                </c:pt>
              </c:strCache>
            </c:strRef>
          </c:tx>
          <c:spPr>
            <a:solidFill>
              <a:schemeClr val="accent2"/>
            </a:solidFill>
            <a:ln>
              <a:noFill/>
            </a:ln>
            <a:effectLst/>
          </c:spPr>
          <c:invertIfNegative val="0"/>
          <c:cat>
            <c:strRef>
              <c:f>SubCategory_Pivot!$A$6:$A$47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25D-4BB6-BB05-04A05D97351B}"/>
            </c:ext>
          </c:extLst>
        </c:ser>
        <c:ser>
          <c:idx val="2"/>
          <c:order val="2"/>
          <c:tx>
            <c:strRef>
              <c:f>SubCategory_Pivot!$D$4:$D$5</c:f>
              <c:strCache>
                <c:ptCount val="1"/>
                <c:pt idx="0">
                  <c:v>live</c:v>
                </c:pt>
              </c:strCache>
            </c:strRef>
          </c:tx>
          <c:spPr>
            <a:solidFill>
              <a:schemeClr val="accent3"/>
            </a:solidFill>
            <a:ln>
              <a:noFill/>
            </a:ln>
            <a:effectLst/>
          </c:spPr>
          <c:invertIfNegative val="0"/>
          <c:cat>
            <c:strRef>
              <c:f>SubCategory_Pivot!$A$6:$A$47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SubCategory_Pivot!$D$6:$D$47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25D-4BB6-BB05-04A05D97351B}"/>
            </c:ext>
          </c:extLst>
        </c:ser>
        <c:ser>
          <c:idx val="3"/>
          <c:order val="3"/>
          <c:tx>
            <c:strRef>
              <c:f>SubCategory_Pivot!$E$4:$E$5</c:f>
              <c:strCache>
                <c:ptCount val="1"/>
                <c:pt idx="0">
                  <c:v>successful</c:v>
                </c:pt>
              </c:strCache>
            </c:strRef>
          </c:tx>
          <c:spPr>
            <a:solidFill>
              <a:schemeClr val="accent4"/>
            </a:solidFill>
            <a:ln>
              <a:noFill/>
            </a:ln>
            <a:effectLst/>
          </c:spPr>
          <c:invertIfNegative val="0"/>
          <c:cat>
            <c:strRef>
              <c:f>SubCategory_Pivot!$A$6:$A$47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SubCategory_Pivot!$E$6:$E$47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F25D-4BB6-BB05-04A05D97351B}"/>
            </c:ext>
          </c:extLst>
        </c:ser>
        <c:dLbls>
          <c:showLegendKey val="0"/>
          <c:showVal val="0"/>
          <c:showCatName val="0"/>
          <c:showSerName val="0"/>
          <c:showPercent val="0"/>
          <c:showBubbleSize val="0"/>
        </c:dLbls>
        <c:gapWidth val="150"/>
        <c:overlap val="100"/>
        <c:axId val="1738026047"/>
        <c:axId val="1738026463"/>
      </c:barChart>
      <c:catAx>
        <c:axId val="173802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026463"/>
        <c:crosses val="autoZero"/>
        <c:auto val="1"/>
        <c:lblAlgn val="ctr"/>
        <c:lblOffset val="100"/>
        <c:noMultiLvlLbl val="0"/>
      </c:catAx>
      <c:valAx>
        <c:axId val="1738026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02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[StarterBook.xlsx]Year_Pivot!PivotTable3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Year_Pivot!$B$4:$B$5</c:f>
              <c:strCache>
                <c:ptCount val="1"/>
                <c:pt idx="0">
                  <c:v>canceled</c:v>
                </c:pt>
              </c:strCache>
            </c:strRef>
          </c:tx>
          <c:spPr>
            <a:ln w="28575" cap="rnd">
              <a:solidFill>
                <a:schemeClr val="accent1"/>
              </a:solidFill>
              <a:round/>
            </a:ln>
            <a:effectLst/>
          </c:spPr>
          <c:marker>
            <c:symbol val="none"/>
          </c:marker>
          <c:cat>
            <c:strRef>
              <c:f>Year_Pivot!$A$6:$A$18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Year_Pivot!$B$6:$B$18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704-491F-BE73-9F87D4FDF644}"/>
            </c:ext>
          </c:extLst>
        </c:ser>
        <c:ser>
          <c:idx val="1"/>
          <c:order val="1"/>
          <c:tx>
            <c:strRef>
              <c:f>Year_Pivot!$C$4:$C$5</c:f>
              <c:strCache>
                <c:ptCount val="1"/>
                <c:pt idx="0">
                  <c:v>failed</c:v>
                </c:pt>
              </c:strCache>
            </c:strRef>
          </c:tx>
          <c:spPr>
            <a:ln w="28575" cap="rnd">
              <a:solidFill>
                <a:schemeClr val="accent2"/>
              </a:solidFill>
              <a:round/>
            </a:ln>
            <a:effectLst/>
          </c:spPr>
          <c:marker>
            <c:symbol val="none"/>
          </c:marker>
          <c:cat>
            <c:strRef>
              <c:f>Year_Pivot!$A$6:$A$18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704-491F-BE73-9F87D4FDF644}"/>
            </c:ext>
          </c:extLst>
        </c:ser>
        <c:ser>
          <c:idx val="2"/>
          <c:order val="2"/>
          <c:tx>
            <c:strRef>
              <c:f>Year_Pivot!$D$4:$D$5</c:f>
              <c:strCache>
                <c:ptCount val="1"/>
                <c:pt idx="0">
                  <c:v>live</c:v>
                </c:pt>
              </c:strCache>
            </c:strRef>
          </c:tx>
          <c:spPr>
            <a:ln w="28575" cap="rnd">
              <a:solidFill>
                <a:schemeClr val="accent3"/>
              </a:solidFill>
              <a:round/>
            </a:ln>
            <a:effectLst/>
          </c:spPr>
          <c:marker>
            <c:symbol val="none"/>
          </c:marker>
          <c:cat>
            <c:strRef>
              <c:f>Year_Pivot!$A$6:$A$18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Year_Pivot!$D$6:$D$18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4704-491F-BE73-9F87D4FDF644}"/>
            </c:ext>
          </c:extLst>
        </c:ser>
        <c:ser>
          <c:idx val="3"/>
          <c:order val="3"/>
          <c:tx>
            <c:strRef>
              <c:f>Year_Pivot!$E$4:$E$5</c:f>
              <c:strCache>
                <c:ptCount val="1"/>
                <c:pt idx="0">
                  <c:v>successful</c:v>
                </c:pt>
              </c:strCache>
            </c:strRef>
          </c:tx>
          <c:spPr>
            <a:ln w="28575" cap="rnd">
              <a:solidFill>
                <a:schemeClr val="accent4"/>
              </a:solidFill>
              <a:round/>
            </a:ln>
            <a:effectLst/>
          </c:spPr>
          <c:marker>
            <c:symbol val="none"/>
          </c:marker>
          <c:cat>
            <c:strRef>
              <c:f>Year_Pivot!$A$6:$A$18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Year_Pivot!$E$6:$E$18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4704-491F-BE73-9F87D4FDF644}"/>
            </c:ext>
          </c:extLst>
        </c:ser>
        <c:dLbls>
          <c:showLegendKey val="0"/>
          <c:showVal val="0"/>
          <c:showCatName val="0"/>
          <c:showSerName val="0"/>
          <c:showPercent val="0"/>
          <c:showBubbleSize val="0"/>
        </c:dLbls>
        <c:smooth val="0"/>
        <c:axId val="1744849551"/>
        <c:axId val="1744846223"/>
      </c:lineChart>
      <c:catAx>
        <c:axId val="174484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846223"/>
        <c:crosses val="autoZero"/>
        <c:auto val="1"/>
        <c:lblAlgn val="ctr"/>
        <c:lblOffset val="100"/>
        <c:noMultiLvlLbl val="0"/>
      </c:catAx>
      <c:valAx>
        <c:axId val="1744846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849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Bonus_Sheet!$F$1</c:f>
              <c:strCache>
                <c:ptCount val="1"/>
                <c:pt idx="0">
                  <c:v>Percentage Successful</c:v>
                </c:pt>
              </c:strCache>
            </c:strRef>
          </c:tx>
          <c:spPr>
            <a:ln w="28575" cap="rnd">
              <a:solidFill>
                <a:schemeClr val="accent1"/>
              </a:solidFill>
              <a:round/>
            </a:ln>
            <a:effectLst/>
          </c:spPr>
          <c:marker>
            <c:symbol val="none"/>
          </c:marker>
          <c:cat>
            <c:strRef>
              <c:f>Bonus_Sheet!$A$2:$A$13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than/equal to 50000</c:v>
                </c:pt>
              </c:strCache>
            </c:strRef>
          </c:cat>
          <c:val>
            <c:numRef>
              <c:f>Bonus_Sheet!$F$2:$F$13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737-4FC4-B84C-70C54F206E1C}"/>
            </c:ext>
          </c:extLst>
        </c:ser>
        <c:ser>
          <c:idx val="1"/>
          <c:order val="1"/>
          <c:tx>
            <c:strRef>
              <c:f>Bonus_Sheet!$G$1</c:f>
              <c:strCache>
                <c:ptCount val="1"/>
                <c:pt idx="0">
                  <c:v>Percentage Failed</c:v>
                </c:pt>
              </c:strCache>
            </c:strRef>
          </c:tx>
          <c:spPr>
            <a:ln w="28575" cap="rnd">
              <a:solidFill>
                <a:schemeClr val="accent2"/>
              </a:solidFill>
              <a:round/>
            </a:ln>
            <a:effectLst/>
          </c:spPr>
          <c:marker>
            <c:symbol val="none"/>
          </c:marker>
          <c:cat>
            <c:strRef>
              <c:f>Bonus_Sheet!$A$2:$A$13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than/equal to 50000</c:v>
                </c:pt>
              </c:strCache>
            </c:strRef>
          </c:cat>
          <c:val>
            <c:numRef>
              <c:f>Bonus_Sheet!$G$2:$G$13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737-4FC4-B84C-70C54F206E1C}"/>
            </c:ext>
          </c:extLst>
        </c:ser>
        <c:ser>
          <c:idx val="2"/>
          <c:order val="2"/>
          <c:tx>
            <c:strRef>
              <c:f>Bonus_Sheet!$H$1</c:f>
              <c:strCache>
                <c:ptCount val="1"/>
                <c:pt idx="0">
                  <c:v>Percentage Canceled</c:v>
                </c:pt>
              </c:strCache>
            </c:strRef>
          </c:tx>
          <c:spPr>
            <a:ln w="28575" cap="rnd">
              <a:solidFill>
                <a:schemeClr val="accent3"/>
              </a:solidFill>
              <a:round/>
            </a:ln>
            <a:effectLst/>
          </c:spPr>
          <c:marker>
            <c:symbol val="none"/>
          </c:marker>
          <c:cat>
            <c:strRef>
              <c:f>Bonus_Sheet!$A$2:$A$13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than/equal to 50000</c:v>
                </c:pt>
              </c:strCache>
            </c:strRef>
          </c:cat>
          <c:val>
            <c:numRef>
              <c:f>Bonus_Sheet!$H$2:$H$13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737-4FC4-B84C-70C54F206E1C}"/>
            </c:ext>
          </c:extLst>
        </c:ser>
        <c:dLbls>
          <c:showLegendKey val="0"/>
          <c:showVal val="0"/>
          <c:showCatName val="0"/>
          <c:showSerName val="0"/>
          <c:showPercent val="0"/>
          <c:showBubbleSize val="0"/>
        </c:dLbls>
        <c:smooth val="0"/>
        <c:axId val="1286253455"/>
        <c:axId val="1286252207"/>
      </c:lineChart>
      <c:catAx>
        <c:axId val="128625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252207"/>
        <c:crosses val="autoZero"/>
        <c:auto val="1"/>
        <c:lblAlgn val="ctr"/>
        <c:lblOffset val="100"/>
        <c:noMultiLvlLbl val="0"/>
      </c:catAx>
      <c:valAx>
        <c:axId val="12862522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253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144780</xdr:colOff>
      <xdr:row>3</xdr:row>
      <xdr:rowOff>30480</xdr:rowOff>
    </xdr:from>
    <xdr:to>
      <xdr:col>14</xdr:col>
      <xdr:colOff>548640</xdr:colOff>
      <xdr:row>18</xdr:row>
      <xdr:rowOff>30480</xdr:rowOff>
    </xdr:to>
    <xdr:graphicFrame macro="">
      <xdr:nvGraphicFramePr>
        <xdr:cNvPr id="2" name="Chart 1">
          <a:extLst>
            <a:ext uri="{FF2B5EF4-FFF2-40B4-BE49-F238E27FC236}">
              <a16:creationId xmlns:a16="http://schemas.microsoft.com/office/drawing/2014/main" id="{B629F692-3D7B-4880-800B-14E83D70A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7620</xdr:colOff>
      <xdr:row>3</xdr:row>
      <xdr:rowOff>30480</xdr:rowOff>
    </xdr:from>
    <xdr:to>
      <xdr:col>18</xdr:col>
      <xdr:colOff>7620</xdr:colOff>
      <xdr:row>16</xdr:row>
      <xdr:rowOff>120015</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E9377C38-119D-4C71-9419-1D8CC27A8D0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972800" y="5791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15240</xdr:colOff>
      <xdr:row>5</xdr:row>
      <xdr:rowOff>22860</xdr:rowOff>
    </xdr:from>
    <xdr:to>
      <xdr:col>18</xdr:col>
      <xdr:colOff>213360</xdr:colOff>
      <xdr:row>26</xdr:row>
      <xdr:rowOff>53340</xdr:rowOff>
    </xdr:to>
    <xdr:graphicFrame macro="">
      <xdr:nvGraphicFramePr>
        <xdr:cNvPr id="2" name="Chart 1">
          <a:extLst>
            <a:ext uri="{FF2B5EF4-FFF2-40B4-BE49-F238E27FC236}">
              <a16:creationId xmlns:a16="http://schemas.microsoft.com/office/drawing/2014/main" id="{50EE65A5-2A0D-49BF-B66B-C5465E3A9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7620</xdr:colOff>
      <xdr:row>5</xdr:row>
      <xdr:rowOff>7620</xdr:rowOff>
    </xdr:from>
    <xdr:to>
      <xdr:col>22</xdr:col>
      <xdr:colOff>7620</xdr:colOff>
      <xdr:row>18</xdr:row>
      <xdr:rowOff>97155</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FD0D7C03-4D66-4BEB-BA5D-4C504F1F34B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3342620" y="9220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152400</xdr:colOff>
      <xdr:row>5</xdr:row>
      <xdr:rowOff>15240</xdr:rowOff>
    </xdr:from>
    <xdr:to>
      <xdr:col>25</xdr:col>
      <xdr:colOff>152400</xdr:colOff>
      <xdr:row>18</xdr:row>
      <xdr:rowOff>104775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3516B5B9-A86E-4D57-A031-4E99A760C0F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316200" y="929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15240</xdr:colOff>
      <xdr:row>3</xdr:row>
      <xdr:rowOff>0</xdr:rowOff>
    </xdr:from>
    <xdr:to>
      <xdr:col>16</xdr:col>
      <xdr:colOff>320040</xdr:colOff>
      <xdr:row>19</xdr:row>
      <xdr:rowOff>160020</xdr:rowOff>
    </xdr:to>
    <xdr:graphicFrame macro="">
      <xdr:nvGraphicFramePr>
        <xdr:cNvPr id="2" name="Chart 1">
          <a:extLst>
            <a:ext uri="{FF2B5EF4-FFF2-40B4-BE49-F238E27FC236}">
              <a16:creationId xmlns:a16="http://schemas.microsoft.com/office/drawing/2014/main" id="{3C48AA9C-DCA5-4D5B-8DB4-83F8ED676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60960</xdr:rowOff>
    </xdr:from>
    <xdr:to>
      <xdr:col>13</xdr:col>
      <xdr:colOff>38100</xdr:colOff>
      <xdr:row>36</xdr:row>
      <xdr:rowOff>83820</xdr:rowOff>
    </xdr:to>
    <xdr:graphicFrame macro="">
      <xdr:nvGraphicFramePr>
        <xdr:cNvPr id="2" name="Chart 1">
          <a:extLst>
            <a:ext uri="{FF2B5EF4-FFF2-40B4-BE49-F238E27FC236}">
              <a16:creationId xmlns:a16="http://schemas.microsoft.com/office/drawing/2014/main" id="{676AF8A1-4DF9-4C18-95B8-04FCC62C4C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y O'Bryan" refreshedDate="44356.782921296297" createdVersion="7" refreshedVersion="7" minRefreshableVersion="3" recordCount="4114" xr:uid="{F2F7BCF4-C1EA-49DE-A37D-728382457C52}">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7">
      <sharedItems containsSemiMixedTypes="0" containsString="0" containsNumber="1" minValue="0" maxValue="22603"/>
    </cacheField>
    <cacheField name="Average Donation" numFmtId="43">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0746135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y O'Bryan" refreshedDate="44356.789643402779" createdVersion="7" refreshedVersion="7" minRefreshableVersion="3" recordCount="4114" xr:uid="{B0F6DBB4-9BC1-4B29-BDE8-FF38CE7775A6}">
  <cacheSource type="worksheet">
    <worksheetSource ref="A1:T4115" sheet="Raw Data"/>
  </cacheSource>
  <cacheFields count="21">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67">
      <sharedItems containsSemiMixedTypes="0" containsString="0" containsNumber="1" minValue="0" maxValue="22603"/>
    </cacheField>
    <cacheField name="Average Donation" numFmtId="43">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s v="No Backers"/>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o Backers"/>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o Backers"/>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o Backers"/>
    <x v="0"/>
    <x v="2"/>
  </r>
  <r>
    <n v="131"/>
    <s v="I (Canceled)"/>
    <s v="I"/>
    <n v="1200"/>
    <n v="0"/>
    <x v="1"/>
    <x v="0"/>
    <s v="USD"/>
    <n v="1467763200"/>
    <n v="1466453161"/>
    <b v="0"/>
    <n v="0"/>
    <b v="0"/>
    <s v="film &amp; video/science fiction"/>
    <n v="0"/>
    <s v="No Backers"/>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No Backers"/>
    <x v="0"/>
    <x v="2"/>
  </r>
  <r>
    <n v="134"/>
    <s v="MARLEY'S GHOST (AMBASSADORS OF STEAM) (Canceled)"/>
    <s v="steampunk  remake of &quot;a Christmas carol&quot;"/>
    <n v="5000"/>
    <n v="0"/>
    <x v="1"/>
    <x v="0"/>
    <s v="USD"/>
    <n v="1441386000"/>
    <n v="1438811418"/>
    <b v="0"/>
    <n v="0"/>
    <b v="0"/>
    <s v="film &amp; video/science fiction"/>
    <n v="0"/>
    <s v="No Backers"/>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o Backers"/>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o Backers"/>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o Backers"/>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o Backers"/>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s v="No Backers"/>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o Backers"/>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o Backers"/>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o Backers"/>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s v="No Backers"/>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s v="No Backers"/>
    <x v="0"/>
    <x v="3"/>
  </r>
  <r>
    <n v="173"/>
    <s v="7 Sins"/>
    <s v="This is a film inspired by Quentin Tarantino, I want to make a film thats entertaining yet gritty. 7 Sins is in pre-production."/>
    <n v="1110"/>
    <n v="0"/>
    <x v="2"/>
    <x v="1"/>
    <s v="GBP"/>
    <n v="1425131108"/>
    <n v="1422539108"/>
    <b v="0"/>
    <n v="0"/>
    <b v="0"/>
    <s v="film &amp; video/drama"/>
    <n v="0"/>
    <s v="No Backers"/>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No Backers"/>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No Backers"/>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s v="No Backers"/>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o Backers"/>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No Backers"/>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No Backers"/>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o Backers"/>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o Backers"/>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o Backers"/>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s v="No Backers"/>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s v="No Backers"/>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No Backers"/>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o Backers"/>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s v="No Backers"/>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s v="No Backers"/>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o Backers"/>
    <x v="0"/>
    <x v="3"/>
  </r>
  <r>
    <n v="225"/>
    <s v="Backpage Shawty"/>
    <s v="I'm creating a &quot;Lifetime&quot; type drama film about a girl who uses backpage for money, but trying to turn her life around."/>
    <n v="200"/>
    <n v="0"/>
    <x v="2"/>
    <x v="0"/>
    <s v="USD"/>
    <n v="1460153054"/>
    <n v="1457564654"/>
    <b v="0"/>
    <n v="0"/>
    <b v="0"/>
    <s v="film &amp; video/drama"/>
    <n v="0"/>
    <s v="No Backers"/>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o Backers"/>
    <x v="0"/>
    <x v="3"/>
  </r>
  <r>
    <n v="228"/>
    <s v="Facets of a Geek life"/>
    <s v="I am making a film from one one of my books called facets of a Geek life."/>
    <n v="8000"/>
    <n v="0"/>
    <x v="2"/>
    <x v="1"/>
    <s v="GBP"/>
    <n v="1433176105"/>
    <n v="1427992105"/>
    <b v="0"/>
    <n v="0"/>
    <b v="0"/>
    <s v="film &amp; video/drama"/>
    <n v="0"/>
    <s v="No Backers"/>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No Backers"/>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o Backers"/>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No Backers"/>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No Backers"/>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o Backers"/>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No Backers"/>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o Backers"/>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o Backers"/>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o Backers"/>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s v="No Backers"/>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o Backers"/>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o Backers"/>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o Backers"/>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No Backers"/>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o Backers"/>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o Backers"/>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No Backers"/>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o Backers"/>
    <x v="0"/>
    <x v="5"/>
  </r>
  <r>
    <n v="469"/>
    <s v="Dreamland PERSONALISED Animated Shorts Film"/>
    <s v="Create a personalised animation film using your child's name and photo."/>
    <n v="6000"/>
    <n v="0"/>
    <x v="2"/>
    <x v="1"/>
    <s v="GBP"/>
    <n v="1409960724"/>
    <n v="1404776724"/>
    <b v="0"/>
    <n v="0"/>
    <b v="0"/>
    <s v="film &amp; video/animation"/>
    <n v="0"/>
    <s v="No Backers"/>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o Backers"/>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No Backers"/>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o Backers"/>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o Backers"/>
    <x v="0"/>
    <x v="5"/>
  </r>
  <r>
    <n v="488"/>
    <s v="City Animals independent cartoon series"/>
    <s v="When humans left the earth, the animals took over the city. What could go wrong? Well...everything!"/>
    <n v="12000"/>
    <n v="0"/>
    <x v="2"/>
    <x v="0"/>
    <s v="USD"/>
    <n v="1483924700"/>
    <n v="1481332700"/>
    <b v="0"/>
    <n v="0"/>
    <b v="0"/>
    <s v="film &amp; video/animation"/>
    <n v="0"/>
    <s v="No Backers"/>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s v="No Backers"/>
    <x v="0"/>
    <x v="5"/>
  </r>
  <r>
    <n v="491"/>
    <s v="Guess What? Gus"/>
    <s v="&quot;Guess What? Gus&quot; is a magical animated comedy that follow a new kid who playful antics for attention make the news."/>
    <n v="10000"/>
    <n v="0"/>
    <x v="2"/>
    <x v="0"/>
    <s v="USD"/>
    <n v="1453937699"/>
    <n v="1451345699"/>
    <b v="0"/>
    <n v="0"/>
    <b v="0"/>
    <s v="film &amp; video/animation"/>
    <n v="0"/>
    <s v="No Backers"/>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o Backers"/>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o Backers"/>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No Backers"/>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No Backers"/>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No Backers"/>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s v="No Backers"/>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No Backers"/>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No Backers"/>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No Backers"/>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o Backers"/>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o Backers"/>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o Backers"/>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No Backers"/>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o Backers"/>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o Backers"/>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No Backers"/>
    <x v="2"/>
    <x v="7"/>
  </r>
  <r>
    <n v="582"/>
    <s v="&quot;We the People...&quot;"/>
    <s v="A community-driven online system which promotes self-governance.  Level up by adding content; civic agendas and private associations."/>
    <n v="100000"/>
    <n v="0"/>
    <x v="2"/>
    <x v="0"/>
    <s v="USD"/>
    <n v="1426442400"/>
    <n v="1424454319"/>
    <b v="0"/>
    <n v="0"/>
    <b v="0"/>
    <s v="technology/web"/>
    <n v="0"/>
    <s v="No Backers"/>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s v="No Backers"/>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o Backers"/>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o Backers"/>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No Backers"/>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s v="No Backers"/>
    <x v="2"/>
    <x v="7"/>
  </r>
  <r>
    <n v="611"/>
    <s v="Securivente (Canceled)"/>
    <s v="Finie la peur de vendre ou acheter d'occasion Ã  un inconnu ! Colis ouverts, photographiÃ©s et testÃ©s. Paiements en ligne sÃ©curisÃ©s."/>
    <n v="80000"/>
    <n v="0"/>
    <x v="1"/>
    <x v="6"/>
    <s v="EUR"/>
    <n v="1453210037"/>
    <n v="1448026037"/>
    <b v="0"/>
    <n v="0"/>
    <b v="0"/>
    <s v="technology/web"/>
    <n v="0"/>
    <s v="No Backers"/>
    <x v="2"/>
    <x v="7"/>
  </r>
  <r>
    <n v="612"/>
    <s v="Web Streaming 2.0 (Canceled)"/>
    <s v="A Fast and Reliable new Web platform to stream videos from Internet"/>
    <n v="10000"/>
    <n v="0"/>
    <x v="1"/>
    <x v="13"/>
    <s v="EUR"/>
    <n v="1472777146"/>
    <n v="1470185146"/>
    <b v="0"/>
    <n v="0"/>
    <b v="0"/>
    <s v="technology/web"/>
    <n v="0"/>
    <s v="No Backers"/>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No Backers"/>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o Backers"/>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No Backers"/>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No Backers"/>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o Backers"/>
    <x v="2"/>
    <x v="7"/>
  </r>
  <r>
    <n v="624"/>
    <s v="NeedSomeLoven.com (Canceled)"/>
    <s v="I am designing a fun, high tech dating website, with over 25 cool features. It is innovate as well as user friendly."/>
    <n v="5000"/>
    <n v="0"/>
    <x v="1"/>
    <x v="0"/>
    <s v="USD"/>
    <n v="1431647041"/>
    <n v="1429055041"/>
    <b v="0"/>
    <n v="0"/>
    <b v="0"/>
    <s v="technology/web"/>
    <n v="0"/>
    <s v="No Backers"/>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o Backers"/>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o Backers"/>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No Backers"/>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o Backers"/>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No Backers"/>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No Backers"/>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s v="No Backers"/>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o Backers"/>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No Backers"/>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s v="No Backers"/>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o Backers"/>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o Backers"/>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o Backers"/>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o Backers"/>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o Backers"/>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No Backers"/>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o Backers"/>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s v="No Backers"/>
    <x v="4"/>
    <x v="13"/>
  </r>
  <r>
    <n v="907"/>
    <s v="Greg Chambers Saxophone CD"/>
    <s v="Greg Chambers' self-titled CD needs support for post production, replication, and promotion."/>
    <n v="2900"/>
    <n v="0"/>
    <x v="2"/>
    <x v="0"/>
    <s v="USD"/>
    <n v="1315715823"/>
    <n v="1313123823"/>
    <b v="0"/>
    <n v="0"/>
    <b v="0"/>
    <s v="music/jazz"/>
    <n v="0"/>
    <s v="No Backers"/>
    <x v="4"/>
    <x v="13"/>
  </r>
  <r>
    <n v="908"/>
    <s v="Help Tony Copeland and get free cd's and mp3's"/>
    <s v="This project is designed to help protect the environment by using Eco-friendly product packaging."/>
    <n v="2500"/>
    <n v="0"/>
    <x v="2"/>
    <x v="0"/>
    <s v="USD"/>
    <n v="1280206740"/>
    <n v="1276283655"/>
    <b v="0"/>
    <n v="0"/>
    <b v="0"/>
    <s v="music/jazz"/>
    <n v="0"/>
    <s v="No Backers"/>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o Backers"/>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No Backers"/>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o Backers"/>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No Backers"/>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o Backers"/>
    <x v="4"/>
    <x v="13"/>
  </r>
  <r>
    <n v="927"/>
    <s v="JETRO DA SILVA FUNK PROJECT"/>
    <s v="Studio CD/DVD Solo project of Pianist &amp; Keyboardist Jetro da Silva"/>
    <n v="20000"/>
    <n v="0"/>
    <x v="2"/>
    <x v="0"/>
    <s v="USD"/>
    <n v="1337024695"/>
    <n v="1334432695"/>
    <b v="0"/>
    <n v="0"/>
    <b v="0"/>
    <s v="music/jazz"/>
    <n v="0"/>
    <s v="No Backers"/>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No Backers"/>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No Backers"/>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No Backers"/>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o Backers"/>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s v="No Backers"/>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o Backers"/>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s v="No Backers"/>
    <x v="5"/>
    <x v="16"/>
  </r>
  <r>
    <n v="1050"/>
    <s v="The (Secular) Barbershop Podcast (Canceled)"/>
    <s v="Secularism is on the rise and I hear you.Talk to me."/>
    <n v="2500"/>
    <n v="0"/>
    <x v="1"/>
    <x v="0"/>
    <s v="USD"/>
    <n v="1442257677"/>
    <n v="1439665677"/>
    <b v="0"/>
    <n v="0"/>
    <b v="0"/>
    <s v="journalism/audio"/>
    <n v="0"/>
    <s v="No Backers"/>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No Backers"/>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o Backers"/>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o Backers"/>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o Backers"/>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o Backers"/>
    <x v="5"/>
    <x v="16"/>
  </r>
  <r>
    <n v="1057"/>
    <s v="Support Independent Media (Canceled)"/>
    <s v="Sayin it Plain is a Independent Radio Show created to inform the public and empower the community."/>
    <n v="10000"/>
    <n v="0"/>
    <x v="1"/>
    <x v="0"/>
    <s v="USD"/>
    <n v="1480888483"/>
    <n v="1478292883"/>
    <b v="0"/>
    <n v="0"/>
    <b v="0"/>
    <s v="journalism/audio"/>
    <n v="0"/>
    <s v="No Backers"/>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o Backers"/>
    <x v="5"/>
    <x v="16"/>
  </r>
  <r>
    <n v="1059"/>
    <s v="Voice Over Artist (Canceled)"/>
    <s v="Turning myself into a vocal artist."/>
    <n v="1100"/>
    <n v="0"/>
    <x v="1"/>
    <x v="0"/>
    <s v="USD"/>
    <n v="1426269456"/>
    <n v="1423681056"/>
    <b v="0"/>
    <n v="0"/>
    <b v="0"/>
    <s v="journalism/audio"/>
    <n v="0"/>
    <s v="No Backers"/>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s v="No Backers"/>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o Backers"/>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s v="No Backers"/>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s v="No Backers"/>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s v="No Backers"/>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o Backers"/>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s v="No Backers"/>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o Backers"/>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No Backers"/>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No Backers"/>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No Backers"/>
    <x v="6"/>
    <x v="18"/>
  </r>
  <r>
    <n v="1141"/>
    <s v="Arena Z - Zombie Survival"/>
    <s v="I think this will be a great game!"/>
    <n v="500"/>
    <n v="0"/>
    <x v="2"/>
    <x v="12"/>
    <s v="EUR"/>
    <n v="1436460450"/>
    <n v="1433868450"/>
    <b v="0"/>
    <n v="0"/>
    <b v="0"/>
    <s v="games/mobile games"/>
    <n v="0"/>
    <s v="No Backers"/>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o Backers"/>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No Backers"/>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No Backers"/>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No Backers"/>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No Backers"/>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No Backers"/>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o Backers"/>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o Backers"/>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No Backers"/>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s v="No Backers"/>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o Backers"/>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o Backers"/>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o Backers"/>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o Backers"/>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o Backers"/>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s v="No Backers"/>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o Backers"/>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s v="No Backers"/>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o Backers"/>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o Backers"/>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No Backers"/>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o Backers"/>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o Backers"/>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o Backers"/>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o Backers"/>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s v="No Backers"/>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No Backers"/>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o Backers"/>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o Backers"/>
    <x v="3"/>
    <x v="22"/>
  </r>
  <r>
    <n v="1444"/>
    <s v="Expand the MillionairesLetter in the US Market!"/>
    <s v="We as a successfull german stock market newsletter publisher want expand in the US market!"/>
    <n v="4950"/>
    <n v="0"/>
    <x v="2"/>
    <x v="12"/>
    <s v="EUR"/>
    <n v="1442091462"/>
    <n v="1436907462"/>
    <b v="0"/>
    <n v="0"/>
    <b v="0"/>
    <s v="publishing/translations"/>
    <n v="0"/>
    <s v="No Backers"/>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o Backers"/>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o Backers"/>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o Backers"/>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o Backers"/>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s v="No Backers"/>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o Backers"/>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s v="No Backers"/>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o Backers"/>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No Backers"/>
    <x v="3"/>
    <x v="22"/>
  </r>
  <r>
    <n v="1460"/>
    <s v="KJV2015 (Canceled)"/>
    <s v="KJV2015 Easier to understand for our kids and family not leaving out one verse or changing a meaning one bit."/>
    <n v="25000000"/>
    <n v="0"/>
    <x v="1"/>
    <x v="0"/>
    <s v="USD"/>
    <n v="1417391100"/>
    <n v="1412371898"/>
    <b v="0"/>
    <n v="0"/>
    <b v="0"/>
    <s v="publishing/translations"/>
    <n v="0"/>
    <s v="No Backers"/>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s v="No Backers"/>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s v="No Backers"/>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o Backers"/>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s v="No Backers"/>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s v="No Backers"/>
    <x v="3"/>
    <x v="10"/>
  </r>
  <r>
    <n v="1496"/>
    <s v="Tainted Steel (Series 1 - 4)"/>
    <s v="Capturing the awe-inspiring magic of the likes of LoTR, Tainted Steel tells the story of one mans' struggle against Destiny."/>
    <n v="1500"/>
    <n v="0"/>
    <x v="2"/>
    <x v="0"/>
    <s v="USD"/>
    <n v="1410866659"/>
    <n v="1405682659"/>
    <b v="0"/>
    <n v="0"/>
    <b v="0"/>
    <s v="publishing/fiction"/>
    <n v="0"/>
    <s v="No Backers"/>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No Backers"/>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s v="No Backers"/>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o Backers"/>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o Backers"/>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o Backers"/>
    <x v="8"/>
    <x v="24"/>
  </r>
  <r>
    <n v="1555"/>
    <s v="Coffee Table Book of Maine"/>
    <s v="I am traveling the coastline of Maine and will be taking pictures of all the scenery and lighthouses in the area."/>
    <n v="750"/>
    <n v="0"/>
    <x v="2"/>
    <x v="0"/>
    <s v="USD"/>
    <n v="1442509200"/>
    <n v="1440513832"/>
    <b v="0"/>
    <n v="0"/>
    <b v="0"/>
    <s v="photography/nature"/>
    <n v="0"/>
    <s v="No Backers"/>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o Backers"/>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s v="No Backers"/>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o Backers"/>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No Backers"/>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s v="No Backers"/>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s v="No Backers"/>
    <x v="8"/>
    <x v="26"/>
  </r>
  <r>
    <n v="1589"/>
    <s v="A Side Of The World In Canvas"/>
    <s v="I want to be able to have my own photography inside a canvas and have it be displayed everywhere."/>
    <n v="1200"/>
    <n v="0"/>
    <x v="2"/>
    <x v="0"/>
    <s v="USD"/>
    <n v="1444433886"/>
    <n v="1441841886"/>
    <b v="0"/>
    <n v="0"/>
    <b v="0"/>
    <s v="photography/places"/>
    <n v="0"/>
    <s v="No Backers"/>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s v="No Backers"/>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s v="No Backers"/>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s v="No Backers"/>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No Backers"/>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o Backers"/>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o Backers"/>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No Backers"/>
    <x v="4"/>
    <x v="28"/>
  </r>
  <r>
    <n v="1706"/>
    <s v="Gemeinde in Bremen"/>
    <s v="Unsere &quot;Aufgabe&quot; ist es, fÃ¼r Christen da zu sein die keiner Gemeinde angehÃ¶ren. Zudem spielt Lobpreis eine Zentrale Rolle."/>
    <n v="5500"/>
    <n v="0"/>
    <x v="2"/>
    <x v="12"/>
    <s v="EUR"/>
    <n v="1440314472"/>
    <n v="1435130472"/>
    <b v="0"/>
    <n v="0"/>
    <b v="0"/>
    <s v="music/faith"/>
    <n v="0"/>
    <s v="No Backers"/>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No Backers"/>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No Backers"/>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No Backers"/>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o Backers"/>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o Backers"/>
    <x v="4"/>
    <x v="28"/>
  </r>
  <r>
    <n v="1731"/>
    <s v="Sam Cox Band First Christian Tour"/>
    <s v="We are a Christin Worship band looking to midwest tour. God Bless!"/>
    <n v="1000"/>
    <n v="0"/>
    <x v="2"/>
    <x v="0"/>
    <s v="USD"/>
    <n v="1434034800"/>
    <n v="1432849552"/>
    <b v="0"/>
    <n v="0"/>
    <b v="0"/>
    <s v="music/faith"/>
    <n v="0"/>
    <s v="No Backers"/>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o Backers"/>
    <x v="4"/>
    <x v="28"/>
  </r>
  <r>
    <n v="1733"/>
    <s v="What Faith Is EP/Album"/>
    <s v="I am trying to share the music I am blessed to have written. https://www.johncox4.com or https://reverbnation.com/johncox4"/>
    <n v="10000"/>
    <n v="0"/>
    <x v="2"/>
    <x v="0"/>
    <s v="USD"/>
    <n v="1473802200"/>
    <n v="1472746374"/>
    <b v="0"/>
    <n v="0"/>
    <b v="0"/>
    <s v="music/faith"/>
    <n v="0"/>
    <s v="No Backers"/>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No Backers"/>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s v="No Backers"/>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s v="No Backers"/>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No Backers"/>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s v="No Backers"/>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o Backers"/>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No Backers"/>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No Backers"/>
    <x v="6"/>
    <x v="18"/>
  </r>
  <r>
    <n v="1877"/>
    <s v="Chip Dip II: Son of Chip Dip! - A Terrible, Terrible Game"/>
    <s v="It's obvious you won't survive by your wits alone. Unfortunately that's all you've got, Chip. Run!"/>
    <n v="60"/>
    <n v="0"/>
    <x v="2"/>
    <x v="0"/>
    <s v="USD"/>
    <n v="1425170525"/>
    <n v="1422664925"/>
    <b v="0"/>
    <n v="0"/>
    <b v="0"/>
    <s v="games/mobile games"/>
    <n v="0"/>
    <s v="No Backers"/>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No Backers"/>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No Backers"/>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o Backers"/>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o Backers"/>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o Backers"/>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o Backers"/>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No Backers"/>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o Backers"/>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No Backers"/>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o Backers"/>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No Backers"/>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o Backers"/>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No Backers"/>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o Backers"/>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o Backers"/>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s v="No Backers"/>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No Backers"/>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No Backers"/>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No Backers"/>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o Backers"/>
    <x v="2"/>
    <x v="7"/>
  </r>
  <r>
    <n v="2364"/>
    <s v="Minecraft Server and Website Help (Name: Forge Realms)"/>
    <s v="Making a Minecraft server and Website and I need your help to fund it. Thanks in Advance!"/>
    <n v="128"/>
    <n v="0"/>
    <x v="1"/>
    <x v="0"/>
    <s v="USD"/>
    <n v="1445898356"/>
    <n v="1441146356"/>
    <b v="0"/>
    <n v="0"/>
    <b v="0"/>
    <s v="technology/web"/>
    <n v="0"/>
    <s v="No Backers"/>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No Backers"/>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o Backers"/>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No Backers"/>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o Backers"/>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o Backers"/>
    <x v="2"/>
    <x v="7"/>
  </r>
  <r>
    <n v="2378"/>
    <s v="KEEPUP INC (Canceled)"/>
    <s v="KEEPUP allows you to extend your social circle by introducing you to new people via your friends."/>
    <n v="110000"/>
    <n v="0"/>
    <x v="1"/>
    <x v="0"/>
    <s v="USD"/>
    <n v="1440548330"/>
    <n v="1438042730"/>
    <b v="0"/>
    <n v="0"/>
    <b v="0"/>
    <s v="technology/web"/>
    <n v="0"/>
    <s v="No Backers"/>
    <x v="2"/>
    <x v="7"/>
  </r>
  <r>
    <n v="2379"/>
    <s v="SelectCooks.com (Canceled)"/>
    <s v="Selectcooks.com is a community marketplace for people to list, find and hire chefs."/>
    <n v="30000"/>
    <n v="0"/>
    <x v="1"/>
    <x v="0"/>
    <s v="USD"/>
    <n v="1444004616"/>
    <n v="1440116616"/>
    <b v="0"/>
    <n v="0"/>
    <b v="0"/>
    <s v="technology/web"/>
    <n v="0"/>
    <s v="No Backers"/>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No Backers"/>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o Backers"/>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o Backers"/>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s v="No Backers"/>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o Backers"/>
    <x v="2"/>
    <x v="7"/>
  </r>
  <r>
    <n v="2398"/>
    <s v="Roekee.com (Canceled)"/>
    <s v="The internets new search engine. Looking for funding to develop our backend web indexing software with an emphasis on automation."/>
    <n v="4000"/>
    <n v="0"/>
    <x v="1"/>
    <x v="0"/>
    <s v="USD"/>
    <n v="1435874384"/>
    <n v="1433282384"/>
    <b v="0"/>
    <n v="0"/>
    <b v="0"/>
    <s v="technology/web"/>
    <n v="0"/>
    <s v="No Backers"/>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o Backers"/>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o Backers"/>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No Backers"/>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o Backers"/>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o Backers"/>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o Backers"/>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o Backers"/>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No Backers"/>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No Backers"/>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s v="No Backers"/>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o Backers"/>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No Backers"/>
    <x v="7"/>
    <x v="34"/>
  </r>
  <r>
    <n v="2504"/>
    <s v="Halal Restaurant and Internet Cafe"/>
    <s v="Halal Restaurant and Internet Cafe 20 percent of profits will go to building masjids."/>
    <n v="35000"/>
    <n v="0"/>
    <x v="2"/>
    <x v="0"/>
    <s v="USD"/>
    <n v="1416014534"/>
    <n v="1413418934"/>
    <b v="0"/>
    <n v="0"/>
    <b v="0"/>
    <s v="food/restaurants"/>
    <n v="0"/>
    <s v="No Backers"/>
    <x v="7"/>
    <x v="34"/>
  </r>
  <r>
    <n v="2505"/>
    <s v="PASTATUTION"/>
    <s v="PASTATUTION- The act or practice of engaging in Pasta Making for money.  _x000a__x000a_Help us get the Arcobaleno Pasta Extruder!"/>
    <n v="7000"/>
    <n v="0"/>
    <x v="2"/>
    <x v="0"/>
    <s v="USD"/>
    <n v="1426292416"/>
    <n v="1423704016"/>
    <b v="0"/>
    <n v="0"/>
    <b v="0"/>
    <s v="food/restaurants"/>
    <n v="0"/>
    <s v="No Backers"/>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s v="No Backers"/>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o Backers"/>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s v="No Backers"/>
    <x v="7"/>
    <x v="34"/>
  </r>
  <r>
    <n v="2512"/>
    <s v="Somethin' Tasty"/>
    <s v="Somethin' Tasty is a unique coffee, pastry &amp; retail store. We consign from all local sources: pottery, glass &amp; art."/>
    <n v="1150"/>
    <n v="0"/>
    <x v="2"/>
    <x v="0"/>
    <s v="USD"/>
    <n v="1418504561"/>
    <n v="1417208561"/>
    <b v="0"/>
    <n v="0"/>
    <b v="0"/>
    <s v="food/restaurants"/>
    <n v="0"/>
    <s v="No Backers"/>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o Backers"/>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No Backers"/>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No Backers"/>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o Backers"/>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No Backers"/>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s v="No Backers"/>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o Backers"/>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No Backers"/>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s v="No Backers"/>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o Backers"/>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o Backers"/>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No Backers"/>
    <x v="7"/>
    <x v="19"/>
  </r>
  <r>
    <n v="2576"/>
    <s v="2 Go Fast Food (Canceled)"/>
    <s v="A New Twist with an American and Philippine fast food Mobile Trailer."/>
    <n v="10000"/>
    <n v="0"/>
    <x v="1"/>
    <x v="0"/>
    <s v="USD"/>
    <n v="1428707647"/>
    <n v="1424823247"/>
    <b v="0"/>
    <n v="0"/>
    <b v="0"/>
    <s v="food/food trucks"/>
    <n v="0"/>
    <s v="No Backers"/>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No Backers"/>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o Backers"/>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s v="No Backers"/>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o Backers"/>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o Backers"/>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o Backers"/>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o Backers"/>
    <x v="7"/>
    <x v="19"/>
  </r>
  <r>
    <n v="2687"/>
    <s v="Munch Wagon"/>
    <s v="Your American Pizzas, Wings, Stuffed Gouda Burger, Sweet &amp; Russet Potato Fries served on a food Truck!!"/>
    <n v="15000"/>
    <n v="0"/>
    <x v="2"/>
    <x v="0"/>
    <s v="USD"/>
    <n v="1435591318"/>
    <n v="1432999318"/>
    <b v="0"/>
    <n v="0"/>
    <b v="0"/>
    <s v="food/food trucks"/>
    <n v="0"/>
    <s v="No Backers"/>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s v="No Backers"/>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No Backers"/>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s v="No Backers"/>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o Backers"/>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No Backers"/>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o Backers"/>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o Backers"/>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o Backers"/>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o Backers"/>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s v="No Backers"/>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No Backers"/>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No Backers"/>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o Backers"/>
    <x v="1"/>
    <x v="6"/>
  </r>
  <r>
    <n v="2847"/>
    <s v="COLOR ME"/>
    <s v="Dark secrets come to light when Mariah meets Stella. They find a way to face the south's largest elephant in the room: RACISM."/>
    <n v="2000"/>
    <n v="0"/>
    <x v="2"/>
    <x v="0"/>
    <s v="USD"/>
    <n v="1464031265"/>
    <n v="1458847265"/>
    <b v="0"/>
    <n v="0"/>
    <b v="0"/>
    <s v="theater/plays"/>
    <n v="0"/>
    <s v="No Backers"/>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o Backers"/>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o Backers"/>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s v="No Backers"/>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No Backers"/>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s v="No Backers"/>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No Backers"/>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o Backers"/>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o Backers"/>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s v="No Backers"/>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No Backers"/>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No Backers"/>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No Backers"/>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o Backers"/>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o Backers"/>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No Backers"/>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o Backers"/>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No Backers"/>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o Backers"/>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No Backers"/>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No Backers"/>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s v="No Backers"/>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No Backers"/>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o Backers"/>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s v="No Backers"/>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o Backers"/>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s v="No Backers"/>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o Backers"/>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s v="No Backers"/>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No Backers"/>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No Backers"/>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o Backers"/>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o Backers"/>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o Backers"/>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s v="No Backers"/>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o Backers"/>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s v="No Backers"/>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s v="No Backers"/>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s v="No Backers"/>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s v="No Backers"/>
    <x v="1"/>
    <x v="6"/>
  </r>
  <r>
    <n v="3744"/>
    <s v="The Game's Afoot - Spotlight"/>
    <s v="This summer, The Spotlight Players are celebrating Christmas in July with a presentation of Ken Ludwig's side splitting comedy."/>
    <n v="1200"/>
    <n v="0"/>
    <x v="2"/>
    <x v="0"/>
    <s v="USD"/>
    <n v="1404532740"/>
    <n v="1401823952"/>
    <b v="0"/>
    <n v="0"/>
    <b v="0"/>
    <s v="theater/plays"/>
    <n v="0"/>
    <s v="No Backers"/>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o Backers"/>
    <x v="1"/>
    <x v="40"/>
  </r>
  <r>
    <n v="3791"/>
    <s v="Spin! at The Cumming Playhouse"/>
    <s v="Spin! is an original musical comedy-drama presented by Blue Palm Productions."/>
    <n v="1500"/>
    <n v="0"/>
    <x v="2"/>
    <x v="0"/>
    <s v="USD"/>
    <n v="1404664592"/>
    <n v="1399480592"/>
    <b v="0"/>
    <n v="0"/>
    <b v="0"/>
    <s v="theater/musical"/>
    <n v="0"/>
    <s v="No Backers"/>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No Backers"/>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o Backers"/>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s v="No Backers"/>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No Backers"/>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o Backers"/>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o Backers"/>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o Backers"/>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s v="No Backers"/>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o Backers"/>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No Backers"/>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o Backers"/>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o Backers"/>
    <x v="1"/>
    <x v="40"/>
  </r>
  <r>
    <n v="3886"/>
    <s v="a (Canceled)"/>
    <n v="1"/>
    <n v="10000"/>
    <n v="0"/>
    <x v="1"/>
    <x v="2"/>
    <s v="AUD"/>
    <n v="1418275702"/>
    <n v="1415683702"/>
    <b v="0"/>
    <n v="0"/>
    <b v="0"/>
    <s v="theater/musical"/>
    <n v="0"/>
    <s v="No Backers"/>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o Backers"/>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No Backers"/>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s v="No Backers"/>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o Backers"/>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No Backers"/>
    <x v="1"/>
    <x v="6"/>
  </r>
  <r>
    <n v="3931"/>
    <s v="Still I Weep"/>
    <s v="An original stage play designed to bring to light the long-term effects on adult survivors of childhood sexual abuse. We do survive!"/>
    <n v="8000"/>
    <n v="0"/>
    <x v="2"/>
    <x v="0"/>
    <s v="USD"/>
    <n v="1441510707"/>
    <n v="1439350707"/>
    <b v="0"/>
    <n v="0"/>
    <b v="0"/>
    <s v="theater/plays"/>
    <n v="0"/>
    <s v="No Backers"/>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No Backers"/>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s v="No Backers"/>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o Backers"/>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No Backers"/>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s v="No Backers"/>
    <x v="1"/>
    <x v="6"/>
  </r>
  <r>
    <n v="3954"/>
    <s v="City of Joy"/>
    <s v="Despite hunger and conditions of a Calcutta slum, the people there know that life is precious. They have named it â€˜City of Joy.â€™"/>
    <n v="25000"/>
    <n v="0"/>
    <x v="2"/>
    <x v="5"/>
    <s v="CAD"/>
    <n v="1405352264"/>
    <n v="1400168264"/>
    <b v="0"/>
    <n v="0"/>
    <b v="0"/>
    <s v="theater/plays"/>
    <n v="0"/>
    <s v="No Backers"/>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No Backers"/>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No Backers"/>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No Backers"/>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No Backers"/>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No Backers"/>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No Backers"/>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s v="No Backers"/>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s v="No Backers"/>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s v="No Backers"/>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s v="No Backers"/>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o Backers"/>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s v="No Backers"/>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s v="No Backers"/>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o Backers"/>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s v="No Backers"/>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No Backers"/>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No Backers"/>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s v="No Backers"/>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s v="No Backers"/>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s v="No Backers"/>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o Backers"/>
    <x v="1"/>
    <x v="6"/>
  </r>
  <r>
    <n v="4098"/>
    <s v="Life is simple"/>
    <s v="Community Youth play, written by and performed by the youth about finding joy in the simple things in life"/>
    <n v="75000"/>
    <n v="0"/>
    <x v="2"/>
    <x v="0"/>
    <s v="USD"/>
    <n v="1465060797"/>
    <n v="1462468797"/>
    <b v="0"/>
    <n v="0"/>
    <b v="0"/>
    <s v="theater/plays"/>
    <n v="0"/>
    <s v="No Backers"/>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s v="No Backers"/>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o Backers"/>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s v="No Backers"/>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x v="0"/>
    <s v="television"/>
    <x v="0"/>
    <d v="2015-07-23T03:00:00"/>
  </r>
  <r>
    <x v="1"/>
    <s v="FannibalFest Fan Convention"/>
    <s v="A Hannibal TV Show Fan Convention and Art Collective"/>
    <n v="10275"/>
    <n v="14653"/>
    <x v="0"/>
    <s v="US"/>
    <s v="USD"/>
    <n v="1488464683"/>
    <n v="1485872683"/>
    <b v="0"/>
    <x v="1"/>
    <b v="1"/>
    <s v="film &amp; video/television"/>
    <n v="1.4260827250608272"/>
    <n v="185.48101265822785"/>
    <x v="0"/>
    <s v="television"/>
    <x v="1"/>
    <d v="2017-03-02T14:24:43"/>
  </r>
  <r>
    <x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x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x v="0"/>
    <s v="television"/>
    <x v="3"/>
    <d v="2014-08-07T12:21:47"/>
  </r>
  <r>
    <x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d v="2015-12-19T20:01:19"/>
  </r>
  <r>
    <x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7"/>
    <n v="93.40425531914893"/>
    <x v="0"/>
    <s v="television"/>
    <x v="5"/>
    <d v="2016-07-29T05:35:00"/>
  </r>
  <r>
    <x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d v="2014-06-14T01:44:10"/>
  </r>
  <r>
    <x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d v="2016-07-05T01:07:47"/>
  </r>
  <r>
    <x v="8"/>
    <s v="Sizzling in the Kitchen Flynn Style"/>
    <s v="Help us raise the funds to film our pilot episode!"/>
    <n v="3500"/>
    <n v="3501.52"/>
    <x v="0"/>
    <s v="US"/>
    <s v="USD"/>
    <n v="1460754000"/>
    <n v="1460155212"/>
    <b v="0"/>
    <x v="8"/>
    <b v="1"/>
    <s v="film &amp; video/television"/>
    <n v="1.0004342857142856"/>
    <n v="291.79333333333335"/>
    <x v="0"/>
    <s v="television"/>
    <x v="8"/>
    <d v="2016-04-15T21:00:00"/>
  </r>
  <r>
    <x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00000000001"/>
    <n v="31.499500000000001"/>
    <x v="0"/>
    <s v="television"/>
    <x v="9"/>
    <d v="2016-04-17T02:29:04"/>
  </r>
  <r>
    <x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d v="2014-06-25T01:37:59"/>
  </r>
  <r>
    <x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0000000000001"/>
    <n v="80.333333333333329"/>
    <x v="0"/>
    <s v="television"/>
    <x v="11"/>
    <d v="2016-08-22T03:00:00"/>
  </r>
  <r>
    <x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4"/>
    <n v="59.961305925030231"/>
    <x v="0"/>
    <s v="television"/>
    <x v="12"/>
    <d v="2014-07-16T03:00:00"/>
  </r>
  <r>
    <x v="13"/>
    <s v="Can't Go Home"/>
    <s v="A travel series hosted by touring musicians that profiles a different American city in each episode."/>
    <n v="3500"/>
    <n v="5599"/>
    <x v="0"/>
    <s v="US"/>
    <s v="USD"/>
    <n v="1466713620"/>
    <n v="1463588109"/>
    <b v="0"/>
    <x v="13"/>
    <b v="1"/>
    <s v="film &amp; video/television"/>
    <n v="1.5997142857142856"/>
    <n v="109.78431372549019"/>
    <x v="0"/>
    <s v="television"/>
    <x v="13"/>
    <d v="2016-06-23T20:27:00"/>
  </r>
  <r>
    <x v="14"/>
    <s v="3010 | Sci-fi Series"/>
    <s v="A highly charged post apocalyptic sci fi series that pulls no punches!"/>
    <n v="6000"/>
    <n v="6056"/>
    <x v="0"/>
    <s v="AU"/>
    <s v="AUD"/>
    <n v="1405259940"/>
    <n v="1403051888"/>
    <b v="0"/>
    <x v="14"/>
    <b v="1"/>
    <s v="film &amp; video/television"/>
    <n v="1.0093333333333334"/>
    <n v="147.70731707317074"/>
    <x v="0"/>
    <s v="television"/>
    <x v="14"/>
    <d v="2014-07-13T13:59:00"/>
  </r>
  <r>
    <x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d v="2015-09-27T20:14:00"/>
  </r>
  <r>
    <x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d v="2014-06-16T05:30:00"/>
  </r>
  <r>
    <x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d v="2014-11-04T18:33:42"/>
  </r>
  <r>
    <x v="18"/>
    <s v="Indian As Apple Pie TV"/>
    <s v="The Indian cooking show you crave: complete with cooking, travel to India, and loads of spicy inspiration with Anupy."/>
    <n v="30000"/>
    <n v="31896.33"/>
    <x v="0"/>
    <s v="US"/>
    <s v="USD"/>
    <n v="1410958856"/>
    <n v="1408366856"/>
    <b v="0"/>
    <x v="18"/>
    <b v="1"/>
    <s v="film &amp; video/television"/>
    <n v="1.0632110000000001"/>
    <n v="93.264122807017543"/>
    <x v="0"/>
    <s v="television"/>
    <x v="18"/>
    <d v="2014-09-17T13:00:56"/>
  </r>
  <r>
    <x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2"/>
    <n v="56.136363636363633"/>
    <x v="0"/>
    <s v="television"/>
    <x v="19"/>
    <d v="2015-07-20T19:35:34"/>
  </r>
  <r>
    <x v="20"/>
    <s v="Finding Kylie Hard Read Fund"/>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x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d v="2014-09-26T15:03:09"/>
  </r>
  <r>
    <x v="22"/>
    <s v="CREATURES OF HABIT!"/>
    <s v="Meet Gary, and Troy: Two unlikely friends that investigate &quot;strange phenomenon&quot;."/>
    <n v="350"/>
    <n v="410"/>
    <x v="0"/>
    <s v="US"/>
    <s v="USD"/>
    <n v="1420099140"/>
    <n v="1418766740"/>
    <b v="0"/>
    <x v="22"/>
    <b v="1"/>
    <s v="film &amp; video/television"/>
    <n v="1.1714285714285715"/>
    <n v="51.25"/>
    <x v="0"/>
    <s v="television"/>
    <x v="22"/>
    <d v="2015-01-01T07:59:00"/>
  </r>
  <r>
    <x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0000000000001"/>
    <n v="103.04347826086956"/>
    <x v="0"/>
    <s v="television"/>
    <x v="23"/>
    <d v="2015-04-30T15:20:00"/>
  </r>
  <r>
    <x v="24"/>
    <s v="Bring STL Up Late to TV"/>
    <s v="STL Up Late is a weekly late night comedy talk show for St. Louis television."/>
    <n v="35000"/>
    <n v="38082.69"/>
    <x v="0"/>
    <s v="US"/>
    <s v="USD"/>
    <n v="1442345940"/>
    <n v="1439494863"/>
    <b v="0"/>
    <x v="24"/>
    <b v="1"/>
    <s v="film &amp; video/television"/>
    <n v="1.0880768571428572"/>
    <n v="66.346149825783982"/>
    <x v="0"/>
    <s v="television"/>
    <x v="24"/>
    <d v="2015-09-15T19:39:00"/>
  </r>
  <r>
    <x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3"/>
    <n v="57.142857142857146"/>
    <x v="0"/>
    <s v="television"/>
    <x v="25"/>
    <d v="2016-01-09T00:36:01"/>
  </r>
  <r>
    <x v="26"/>
    <s v="You, Me &amp; Sicily:  Part I Editing"/>
    <s v="Highlighting Sicily's points of light: its extraordinary people. Editing phase is now underway!!!"/>
    <n v="1250"/>
    <n v="1940"/>
    <x v="0"/>
    <s v="US"/>
    <s v="USD"/>
    <n v="1408278144"/>
    <n v="1404822144"/>
    <b v="0"/>
    <x v="10"/>
    <b v="1"/>
    <s v="film &amp; video/television"/>
    <n v="1.552"/>
    <n v="102.10526315789474"/>
    <x v="0"/>
    <s v="television"/>
    <x v="26"/>
    <d v="2014-08-17T12:22:24"/>
  </r>
  <r>
    <x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d v="2014-11-16T04:57:13"/>
  </r>
  <r>
    <x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x v="0"/>
    <s v="television"/>
    <x v="28"/>
    <d v="2015-12-16T23:08:04"/>
  </r>
  <r>
    <x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d v="2014-07-22T16:09:28"/>
  </r>
  <r>
    <x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d v="2014-08-21T07:01:55"/>
  </r>
  <r>
    <x v="31"/>
    <s v="The Alan Katz Show"/>
    <s v="After a two-year hiatus, The Alan Katz Show is coming back! But it can't unless we can get a 16gb flash drive valued at $12.71!"/>
    <n v="13"/>
    <n v="13"/>
    <x v="0"/>
    <s v="US"/>
    <s v="USD"/>
    <n v="1453748434"/>
    <n v="1452193234"/>
    <b v="0"/>
    <x v="29"/>
    <b v="1"/>
    <s v="film &amp; video/television"/>
    <n v="1"/>
    <n v="13"/>
    <x v="0"/>
    <s v="television"/>
    <x v="31"/>
    <d v="2016-01-25T19:00:34"/>
  </r>
  <r>
    <x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d v="2016-05-13T03:59:00"/>
  </r>
  <r>
    <x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1"/>
    <n v="83.75"/>
    <x v="0"/>
    <s v="television"/>
    <x v="33"/>
    <d v="2015-11-08T16:51:41"/>
  </r>
  <r>
    <x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d v="2014-08-05T07:43:21"/>
  </r>
  <r>
    <x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x v="0"/>
    <s v="television"/>
    <x v="35"/>
    <d v="2015-04-28T00:00:00"/>
  </r>
  <r>
    <x v="36"/>
    <s v="THE LISTENING BOX"/>
    <s v="A modern day priest makes an unusual discovery, setting off a chain of events."/>
    <n v="6000"/>
    <n v="8529"/>
    <x v="0"/>
    <s v="US"/>
    <s v="USD"/>
    <n v="1428128525"/>
    <n v="1425540125"/>
    <b v="0"/>
    <x v="34"/>
    <b v="1"/>
    <s v="film &amp; video/television"/>
    <n v="1.4215"/>
    <n v="193.84090909090909"/>
    <x v="0"/>
    <s v="television"/>
    <x v="36"/>
    <d v="2015-04-04T06:22:05"/>
  </r>
  <r>
    <x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d v="2015-02-27T16:37:59"/>
  </r>
  <r>
    <x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d v="2013-05-11T01:22:24"/>
  </r>
  <r>
    <x v="39"/>
    <s v="Deep Cuts - Series"/>
    <s v="Mystery-Drama Series. Following a shocking event, residents of a remote woodland community learn that some wounds never heal..."/>
    <n v="25000"/>
    <n v="32745"/>
    <x v="0"/>
    <s v="GB"/>
    <s v="GBP"/>
    <n v="1401058740"/>
    <n v="1398388068"/>
    <b v="0"/>
    <x v="37"/>
    <b v="1"/>
    <s v="film &amp; video/television"/>
    <n v="1.3098000000000001"/>
    <n v="150.89861751152074"/>
    <x v="0"/>
    <s v="television"/>
    <x v="39"/>
    <d v="2014-05-25T22:59:00"/>
  </r>
  <r>
    <x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d v="2014-06-19T04:00:00"/>
  </r>
  <r>
    <x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
    <n v="105.26315789473684"/>
    <x v="0"/>
    <s v="television"/>
    <x v="41"/>
    <d v="2014-10-05T13:39:14"/>
  </r>
  <r>
    <x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d v="2014-12-28T15:20:26"/>
  </r>
  <r>
    <x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8"/>
    <n v="117.36121673003802"/>
    <x v="0"/>
    <s v="television"/>
    <x v="43"/>
    <d v="2014-07-13T00:00:00"/>
  </r>
  <r>
    <x v="44"/>
    <s v="BIG WHISKEY TV Show"/>
    <s v="The Creator of the hit FOX show THE BOURBON LOUNGE brings you BIG WHISKEY. A new travel show exploring whiskey like you've never seen."/>
    <n v="2000"/>
    <n v="2000"/>
    <x v="0"/>
    <s v="US"/>
    <s v="USD"/>
    <n v="1412648537"/>
    <n v="1408760537"/>
    <b v="0"/>
    <x v="41"/>
    <b v="1"/>
    <s v="film &amp; video/television"/>
    <n v="1"/>
    <n v="133.33333333333334"/>
    <x v="0"/>
    <s v="television"/>
    <x v="44"/>
    <d v="2014-10-07T02:22:17"/>
  </r>
  <r>
    <x v="45"/>
    <s v="The Art of the Lift"/>
    <s v="The Art of the Lift is a crime drama that follows an expert crew of pick-pockets and their attempt at breaking in a new recruit."/>
    <n v="5000"/>
    <n v="6000"/>
    <x v="0"/>
    <s v="US"/>
    <s v="USD"/>
    <n v="1461769107"/>
    <n v="1459177107"/>
    <b v="0"/>
    <x v="42"/>
    <b v="1"/>
    <s v="film &amp; video/television"/>
    <n v="1.2"/>
    <n v="98.360655737704917"/>
    <x v="0"/>
    <s v="television"/>
    <x v="45"/>
    <d v="2016-04-27T14:58:27"/>
  </r>
  <r>
    <x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d v="2015-12-15T23:09:34"/>
  </r>
  <r>
    <x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1"/>
    <n v="76.865000000000009"/>
    <x v="0"/>
    <s v="television"/>
    <x v="47"/>
    <d v="2014-12-19T20:40:07"/>
  </r>
  <r>
    <x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d v="2015-03-01T12:00:00"/>
  </r>
  <r>
    <x v="49"/>
    <s v="Driving Jersey - Season Five"/>
    <s v="Driving Jersey is real people telling real stories."/>
    <n v="12000"/>
    <n v="12000"/>
    <x v="0"/>
    <s v="US"/>
    <s v="USD"/>
    <n v="1445660045"/>
    <n v="1443068045"/>
    <b v="0"/>
    <x v="45"/>
    <b v="1"/>
    <s v="film &amp; video/television"/>
    <n v="1"/>
    <n v="137.93103448275863"/>
    <x v="0"/>
    <s v="television"/>
    <x v="49"/>
    <d v="2015-10-24T04:14:05"/>
  </r>
  <r>
    <x v="50"/>
    <s v="The Love Lounge"/>
    <s v="A brand new dating show which helps one lucky lady find her Mr Right with difficult decisions to make along the way."/>
    <n v="600"/>
    <n v="600"/>
    <x v="0"/>
    <s v="GB"/>
    <s v="GBP"/>
    <n v="1422637200"/>
    <n v="1419271458"/>
    <b v="0"/>
    <x v="19"/>
    <b v="1"/>
    <s v="film &amp; video/television"/>
    <n v="1"/>
    <n v="27.272727272727273"/>
    <x v="0"/>
    <s v="television"/>
    <x v="50"/>
    <d v="2015-01-30T17:00:00"/>
  </r>
  <r>
    <x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1"/>
    <n v="118.33613445378151"/>
    <x v="0"/>
    <s v="television"/>
    <x v="51"/>
    <d v="2015-08-10T22:17:17"/>
  </r>
  <r>
    <x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0999999999999"/>
    <n v="223.48076923076923"/>
    <x v="0"/>
    <s v="television"/>
    <x v="52"/>
    <d v="2014-07-17T16:50:46"/>
  </r>
  <r>
    <x v="53"/>
    <s v="Rolling out Vegan Mashup's Season 2"/>
    <s v="Delicious TV's Vegan Mashup launching season two on public television"/>
    <n v="3000"/>
    <n v="3289"/>
    <x v="0"/>
    <s v="US"/>
    <s v="USD"/>
    <n v="1396648800"/>
    <n v="1395407445"/>
    <b v="0"/>
    <x v="27"/>
    <b v="1"/>
    <s v="film &amp; video/television"/>
    <n v="1.0963333333333334"/>
    <n v="28.111111111111111"/>
    <x v="0"/>
    <s v="television"/>
    <x v="53"/>
    <d v="2014-04-04T22:00:00"/>
  </r>
  <r>
    <x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d v="2015-12-25T17:07:01"/>
  </r>
  <r>
    <x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2"/>
    <n v="128.95348837209303"/>
    <x v="0"/>
    <s v="television"/>
    <x v="55"/>
    <d v="2016-05-27T23:15:16"/>
  </r>
  <r>
    <x v="56"/>
    <s v="Voxwomen Cycling Show"/>
    <s v="We want to see more women's cycling on TV - and we need your help to make it happen!"/>
    <n v="8000"/>
    <n v="8581"/>
    <x v="0"/>
    <s v="GB"/>
    <s v="GBP"/>
    <n v="1433779200"/>
    <n v="1432559424"/>
    <b v="0"/>
    <x v="49"/>
    <b v="1"/>
    <s v="film &amp; video/television"/>
    <n v="1.0726249999999999"/>
    <n v="49.316091954022987"/>
    <x v="0"/>
    <s v="television"/>
    <x v="56"/>
    <d v="2015-06-08T16:00:00"/>
  </r>
  <r>
    <x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d v="2015-04-25T19:59:22"/>
  </r>
  <r>
    <x v="58"/>
    <s v="Gloaming"/>
    <s v="Alex thought he knew how the world worked. You live, you die and it's over. He was very, very wrong."/>
    <n v="10000"/>
    <n v="10291"/>
    <x v="0"/>
    <s v="US"/>
    <s v="USD"/>
    <n v="1416423172"/>
    <n v="1413827572"/>
    <b v="0"/>
    <x v="11"/>
    <b v="1"/>
    <s v="film &amp; video/television"/>
    <n v="1.0290999999999999"/>
    <n v="137.21333333333334"/>
    <x v="0"/>
    <s v="television"/>
    <x v="58"/>
    <d v="2014-11-19T18:52:52"/>
  </r>
  <r>
    <x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d v="2015-09-14T21:00:00"/>
  </r>
  <r>
    <x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x v="0"/>
    <s v="shorts"/>
    <x v="60"/>
    <d v="2014-03-23T00:00:00"/>
  </r>
  <r>
    <x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d v="2013-06-06T19:32:37"/>
  </r>
  <r>
    <x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d v="2013-03-03T19:11:18"/>
  </r>
  <r>
    <x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d v="2013-12-28T04:59:00"/>
  </r>
  <r>
    <x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d v="2013-07-08T00:26:21"/>
  </r>
  <r>
    <x v="65"/>
    <s v="Hello World - Post Production Funds"/>
    <s v="Help finish the short film Hello World. The story of an android in the broken home of a father &amp; son."/>
    <n v="7000"/>
    <n v="7527"/>
    <x v="0"/>
    <s v="CA"/>
    <s v="CAD"/>
    <n v="1407736740"/>
    <n v="1405453354"/>
    <b v="0"/>
    <x v="7"/>
    <b v="1"/>
    <s v="film &amp; video/shorts"/>
    <n v="1.0752857142857142"/>
    <n v="132.05263157894737"/>
    <x v="0"/>
    <s v="shorts"/>
    <x v="65"/>
    <d v="2014-08-11T05:59:00"/>
  </r>
  <r>
    <x v="66"/>
    <s v="A Stagnant Fever: Short Film"/>
    <s v="A dark comedy set in the '60s about clinical depression and one night stands."/>
    <n v="2000"/>
    <n v="2372"/>
    <x v="0"/>
    <s v="US"/>
    <s v="USD"/>
    <n v="1468873420"/>
    <n v="1466281420"/>
    <b v="0"/>
    <x v="55"/>
    <b v="1"/>
    <s v="film &amp; video/shorts"/>
    <n v="1.1859999999999999"/>
    <n v="91.230769230769226"/>
    <x v="0"/>
    <s v="shorts"/>
    <x v="66"/>
    <d v="2016-07-18T20:23:40"/>
  </r>
  <r>
    <x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x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d v="2014-02-23T13:39:51"/>
  </r>
  <r>
    <x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d v="2011-10-02T06:59:00"/>
  </r>
  <r>
    <x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d v="2011-09-04T21:30:45"/>
  </r>
  <r>
    <x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d v="2012-05-28T06:30:57"/>
  </r>
  <r>
    <x v="72"/>
    <s v="Trickle"/>
    <s v="A young man forced to live back home after an automobile accident leaves him to rediscover what it means to be a part of his family."/>
    <n v="2200"/>
    <n v="2385"/>
    <x v="0"/>
    <s v="US"/>
    <s v="USD"/>
    <n v="1352937600"/>
    <n v="1351210481"/>
    <b v="0"/>
    <x v="14"/>
    <b v="1"/>
    <s v="film &amp; video/shorts"/>
    <n v="1.084090909090909"/>
    <n v="58.170731707317074"/>
    <x v="0"/>
    <s v="shorts"/>
    <x v="72"/>
    <d v="2012-11-15T00:00:00"/>
  </r>
  <r>
    <x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
    <n v="50"/>
    <x v="0"/>
    <s v="shorts"/>
    <x v="73"/>
    <d v="2011-05-03T03:59:00"/>
  </r>
  <r>
    <x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d v="2016-01-21T11:41:35"/>
  </r>
  <r>
    <x v="75"/>
    <s v="&quot;DAD&quot; - A USC Short Film"/>
    <s v="A teenager named Charlie discovers something new about himself while coping with the loss of his father."/>
    <n v="3500"/>
    <n v="4040"/>
    <x v="0"/>
    <s v="US"/>
    <s v="USD"/>
    <n v="1366693272"/>
    <n v="1364101272"/>
    <b v="0"/>
    <x v="5"/>
    <b v="1"/>
    <s v="film &amp; video/shorts"/>
    <n v="1.1542857142857144"/>
    <n v="85.957446808510639"/>
    <x v="0"/>
    <s v="shorts"/>
    <x v="75"/>
    <d v="2013-04-23T05:01:12"/>
  </r>
  <r>
    <x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d v="2011-12-27T17:35:58"/>
  </r>
  <r>
    <x v="77"/>
    <s v="Jonah and the Crab"/>
    <s v="A short film about a boy searching for companionship in a hermit crab he finds on the beach."/>
    <n v="400"/>
    <n v="1570"/>
    <x v="0"/>
    <s v="US"/>
    <s v="USD"/>
    <n v="1337569140"/>
    <n v="1332991717"/>
    <b v="0"/>
    <x v="55"/>
    <b v="1"/>
    <s v="film &amp; video/shorts"/>
    <n v="3.9249999999999998"/>
    <n v="60.384615384615387"/>
    <x v="0"/>
    <s v="shorts"/>
    <x v="77"/>
    <d v="2012-05-21T02:59:00"/>
  </r>
  <r>
    <x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x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x v="0"/>
    <s v="shorts"/>
    <x v="79"/>
    <d v="2014-04-25T18:38:13"/>
  </r>
  <r>
    <x v="80"/>
    <s v="Swingers Anonymous"/>
    <s v="What would you do if you ended up at a swingers party with two dead bodies and $20,000 in drug money?"/>
    <n v="12000"/>
    <n v="12870"/>
    <x v="0"/>
    <s v="US"/>
    <s v="USD"/>
    <n v="1386640856"/>
    <n v="1383616856"/>
    <b v="0"/>
    <x v="5"/>
    <b v="1"/>
    <s v="film &amp; video/shorts"/>
    <n v="1.0725"/>
    <n v="273.82978723404256"/>
    <x v="0"/>
    <s v="shorts"/>
    <x v="80"/>
    <d v="2013-12-10T02:00:56"/>
  </r>
  <r>
    <x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x v="0"/>
    <s v="shorts"/>
    <x v="81"/>
    <d v="2012-07-14T03:02:00"/>
  </r>
  <r>
    <x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d v="2011-10-09T19:41:01"/>
  </r>
  <r>
    <x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d v="2015-02-22T11:30:00"/>
  </r>
  <r>
    <x v="84"/>
    <s v="Redemption - Short Film"/>
    <s v="&quot;A sociopath crosses paths with the person he must confront about his wife's murder, it might be himself&quot;"/>
    <n v="500"/>
    <n v="500"/>
    <x v="0"/>
    <s v="US"/>
    <s v="USD"/>
    <n v="1305483086"/>
    <n v="1302891086"/>
    <b v="0"/>
    <x v="63"/>
    <b v="1"/>
    <s v="film &amp; video/shorts"/>
    <n v="1"/>
    <n v="71.428571428571431"/>
    <x v="0"/>
    <s v="shorts"/>
    <x v="84"/>
    <d v="2011-05-15T18:11:26"/>
  </r>
  <r>
    <x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d v="2011-09-23T03:00:37"/>
  </r>
  <r>
    <x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d v="2015-12-27T14:20:45"/>
  </r>
  <r>
    <x v="87"/>
    <s v="Village Films Summer Project Fund (TK 2)"/>
    <s v="A father without work uses his daughter to con sympathy from strangers... sound familiar?  Help us make this film!"/>
    <n v="2500"/>
    <n v="2615"/>
    <x v="0"/>
    <s v="US"/>
    <s v="USD"/>
    <n v="1275529260"/>
    <n v="1274705803"/>
    <b v="0"/>
    <x v="20"/>
    <b v="1"/>
    <s v="film &amp; video/shorts"/>
    <n v="1.046"/>
    <n v="104.6"/>
    <x v="0"/>
    <s v="shorts"/>
    <x v="87"/>
    <d v="2010-06-03T01:41:00"/>
  </r>
  <r>
    <x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d v="2014-06-22T15:48:51"/>
  </r>
  <r>
    <x v="89"/>
    <s v="The Southwest Chronicles"/>
    <s v="A chronicle of four very different stories concerning racism to the power of love, all set in the beauty of the Southwest."/>
    <n v="6000"/>
    <n v="6904"/>
    <x v="0"/>
    <s v="US"/>
    <s v="USD"/>
    <n v="1370196192"/>
    <n v="1368036192"/>
    <b v="0"/>
    <x v="66"/>
    <b v="1"/>
    <s v="film &amp; video/shorts"/>
    <n v="1.1506666666666667"/>
    <n v="123.28571428571429"/>
    <x v="0"/>
    <s v="shorts"/>
    <x v="89"/>
    <d v="2013-06-02T18:03:12"/>
  </r>
  <r>
    <x v="90"/>
    <s v="Help Get the Short Film Interior Design into Film Festivals!"/>
    <s v="We're looking for funding to help submit a short film to film festivals."/>
    <n v="500"/>
    <n v="502"/>
    <x v="0"/>
    <s v="US"/>
    <s v="USD"/>
    <n v="1310454499"/>
    <n v="1307862499"/>
    <b v="0"/>
    <x v="38"/>
    <b v="1"/>
    <s v="film &amp; video/shorts"/>
    <n v="1.004"/>
    <n v="31.375"/>
    <x v="0"/>
    <s v="shorts"/>
    <x v="90"/>
    <d v="2011-07-12T07:08:19"/>
  </r>
  <r>
    <x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
    <n v="78.260869565217391"/>
    <x v="0"/>
    <s v="shorts"/>
    <x v="91"/>
    <d v="2011-05-17T09:39:24"/>
  </r>
  <r>
    <x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d v="2017-02-01T08:00:00"/>
  </r>
  <r>
    <x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d v="2012-07-03T21:00:00"/>
  </r>
  <r>
    <x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x v="0"/>
    <s v="shorts"/>
    <x v="94"/>
    <d v="2014-04-07T17:13:42"/>
  </r>
  <r>
    <x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3"/>
    <n v="21.904761904761905"/>
    <x v="0"/>
    <s v="shorts"/>
    <x v="95"/>
    <d v="2012-02-26T00:07:21"/>
  </r>
  <r>
    <x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d v="2010-08-01T03:00:00"/>
  </r>
  <r>
    <x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x v="0"/>
    <s v="shorts"/>
    <x v="97"/>
    <d v="2011-07-12T03:14:42"/>
  </r>
  <r>
    <x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d v="2012-12-07T23:30:00"/>
  </r>
  <r>
    <x v="99"/>
    <s v="BEAT: An Original Short Film"/>
    <s v="A feminist tale of two girls finally giving a &quot;Nice Guy&quot; what he truly deserves. Also, dancing!"/>
    <n v="1500"/>
    <n v="1590.29"/>
    <x v="0"/>
    <s v="US"/>
    <s v="USD"/>
    <n v="1390426799"/>
    <n v="1387834799"/>
    <b v="0"/>
    <x v="70"/>
    <b v="1"/>
    <s v="film &amp; video/shorts"/>
    <n v="1.0601933333333333"/>
    <n v="40.776666666666664"/>
    <x v="0"/>
    <s v="shorts"/>
    <x v="99"/>
    <d v="2014-01-22T21:39:59"/>
  </r>
  <r>
    <x v="100"/>
    <s v="Two Sisters"/>
    <s v="Two sisters share a fragile relationship. When their mother dies and they inherit the family house, old problems rise to the surface."/>
    <n v="5000"/>
    <n v="5000"/>
    <x v="0"/>
    <s v="US"/>
    <s v="USD"/>
    <n v="1352055886"/>
    <n v="1350324286"/>
    <b v="0"/>
    <x v="55"/>
    <b v="1"/>
    <s v="film &amp; video/shorts"/>
    <n v="1"/>
    <n v="192.30769230769232"/>
    <x v="0"/>
    <s v="shorts"/>
    <x v="100"/>
    <d v="2012-11-04T19:04:46"/>
  </r>
  <r>
    <x v="101"/>
    <s v="In Their Turn : A MFA Thesis Film"/>
    <s v="The spatiotemporal boundaries between a manâ€™s life, and that of his father dissolve. A reflection on experience, image, and memory."/>
    <n v="3500"/>
    <n v="3500"/>
    <x v="0"/>
    <s v="US"/>
    <s v="USD"/>
    <n v="1359052710"/>
    <n v="1356979110"/>
    <b v="0"/>
    <x v="2"/>
    <b v="1"/>
    <s v="film &amp; video/shorts"/>
    <n v="1"/>
    <n v="100"/>
    <x v="0"/>
    <s v="shorts"/>
    <x v="101"/>
    <d v="2013-01-24T18:38:30"/>
  </r>
  <r>
    <x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d v="2010-12-23T03:08:53"/>
  </r>
  <r>
    <x v="103"/>
    <s v="I'M TWENTY SOMETHING"/>
    <s v="Three friends in their twenties are trying to do the impossible - have fun on a casual Friday night."/>
    <n v="1300"/>
    <n v="1367"/>
    <x v="0"/>
    <s v="GB"/>
    <s v="GBP"/>
    <n v="1394220030"/>
    <n v="1392232830"/>
    <b v="0"/>
    <x v="72"/>
    <b v="1"/>
    <s v="film &amp; video/shorts"/>
    <n v="1.0515384615384615"/>
    <n v="27.897959183673468"/>
    <x v="0"/>
    <s v="shorts"/>
    <x v="103"/>
    <d v="2014-03-07T19:20:30"/>
  </r>
  <r>
    <x v="104"/>
    <s v="Good 'Ol Trumpet"/>
    <s v="UCF short film about an old man, his love for music, and his misplaced trumpet.  "/>
    <n v="500"/>
    <n v="600"/>
    <x v="0"/>
    <s v="US"/>
    <s v="USD"/>
    <n v="1301792400"/>
    <n v="1299775266"/>
    <b v="0"/>
    <x v="73"/>
    <b v="1"/>
    <s v="film &amp; video/shorts"/>
    <n v="1.2"/>
    <n v="60"/>
    <x v="0"/>
    <s v="shorts"/>
    <x v="104"/>
    <d v="2011-04-03T01:00:00"/>
  </r>
  <r>
    <x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9"/>
    <n v="39.383333333333333"/>
    <x v="0"/>
    <s v="shorts"/>
    <x v="105"/>
    <d v="2016-05-14T00:00:00"/>
  </r>
  <r>
    <x v="106"/>
    <s v="LOST WEEKEND"/>
    <s v="A Boy. A Girl. A Car. A Serial Killer."/>
    <n v="5000"/>
    <n v="5025"/>
    <x v="0"/>
    <s v="US"/>
    <s v="USD"/>
    <n v="1333391901"/>
    <n v="1332182301"/>
    <b v="0"/>
    <x v="74"/>
    <b v="1"/>
    <s v="film &amp; video/shorts"/>
    <n v="1.0049999999999999"/>
    <n v="186.11111111111111"/>
    <x v="0"/>
    <s v="shorts"/>
    <x v="106"/>
    <d v="2012-04-02T18:38:21"/>
  </r>
  <r>
    <x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6"/>
    <n v="111.37681159420291"/>
    <x v="0"/>
    <s v="shorts"/>
    <x v="107"/>
    <d v="2011-04-24T23:34:47"/>
  </r>
  <r>
    <x v="108"/>
    <s v="GLASS: A Love Story"/>
    <s v="When a man can't find love, his Google GLASS does the searching for him. A short film shot with Google Glass."/>
    <n v="1500"/>
    <n v="3700"/>
    <x v="0"/>
    <s v="US"/>
    <s v="USD"/>
    <n v="1370011370"/>
    <n v="1364827370"/>
    <b v="0"/>
    <x v="5"/>
    <b v="1"/>
    <s v="film &amp; video/shorts"/>
    <n v="2.4666666666666668"/>
    <n v="78.723404255319153"/>
    <x v="0"/>
    <s v="shorts"/>
    <x v="108"/>
    <d v="2013-05-31T14:42:50"/>
  </r>
  <r>
    <x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8"/>
    <n v="46.702127659574465"/>
    <x v="0"/>
    <s v="shorts"/>
    <x v="109"/>
    <d v="2011-02-26T00:37:10"/>
  </r>
  <r>
    <x v="110"/>
    <s v="Earlids"/>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d v="2013-11-14T05:59:00"/>
  </r>
  <r>
    <x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d v="2015-05-31T07:59:47"/>
  </r>
  <r>
    <x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d v="2014-04-13T02:00:00"/>
  </r>
  <r>
    <x v="113"/>
    <s v="&quot;The First Day&quot; by Julia Othmer- Music Video"/>
    <s v="A living memorial for all those dealing with trauma, grief and loss."/>
    <n v="5000"/>
    <n v="7050"/>
    <x v="0"/>
    <s v="US"/>
    <s v="USD"/>
    <n v="1312642800"/>
    <n v="1311963128"/>
    <b v="0"/>
    <x v="76"/>
    <b v="1"/>
    <s v="film &amp; video/shorts"/>
    <n v="1.41"/>
    <n v="90.384615384615387"/>
    <x v="0"/>
    <s v="shorts"/>
    <x v="113"/>
    <d v="2011-08-06T15:00:00"/>
  </r>
  <r>
    <x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d v="2012-01-13T06:34:48"/>
  </r>
  <r>
    <x v="115"/>
    <s v="The World's Greatest Lover"/>
    <s v="Never judge a book (or a lover) by their cover."/>
    <n v="450"/>
    <n v="632"/>
    <x v="0"/>
    <s v="US"/>
    <s v="USD"/>
    <n v="1328377444"/>
    <n v="1326217444"/>
    <b v="0"/>
    <x v="19"/>
    <b v="1"/>
    <s v="film &amp; video/shorts"/>
    <n v="1.4044444444444444"/>
    <n v="28.727272727272727"/>
    <x v="0"/>
    <s v="shorts"/>
    <x v="115"/>
    <d v="2012-02-04T17:44:04"/>
  </r>
  <r>
    <x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d v="2011-04-08T10:55:55"/>
  </r>
  <r>
    <x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d v="2010-06-09T19:00:00"/>
  </r>
  <r>
    <x v="118"/>
    <s v="DENOUNCED - A Short Film"/>
    <s v="When a ruthless hit-man is 'denounced' from the mafia, his old enemies declare war."/>
    <n v="5000"/>
    <n v="5651.58"/>
    <x v="0"/>
    <s v="US"/>
    <s v="USD"/>
    <n v="1311902236"/>
    <n v="1309310236"/>
    <b v="0"/>
    <x v="70"/>
    <b v="1"/>
    <s v="film &amp; video/shorts"/>
    <n v="1.1303159999999999"/>
    <n v="144.91230769230768"/>
    <x v="0"/>
    <s v="shorts"/>
    <x v="118"/>
    <d v="2011-07-29T01:17:16"/>
  </r>
  <r>
    <x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d v="2011-08-13T23:00:00"/>
  </r>
  <r>
    <x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4"/>
    <n v="10"/>
    <x v="0"/>
    <s v="science fiction"/>
    <x v="120"/>
    <d v="2016-10-03T01:11:47"/>
  </r>
  <r>
    <x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2E-4"/>
    <n v="1"/>
    <x v="0"/>
    <s v="science fiction"/>
    <x v="121"/>
    <d v="2015-04-18T10:16:00"/>
  </r>
  <r>
    <x v="122"/>
    <s v="The Time Jumper (Canceled)"/>
    <s v="My ambition for this knows no bounds.  Seeing Sephoria in a live-action is a dream of mine."/>
    <n v="100000000"/>
    <n v="0"/>
    <x v="1"/>
    <s v="US"/>
    <s v="USD"/>
    <n v="1476094907"/>
    <n v="1470910907"/>
    <b v="0"/>
    <x v="78"/>
    <b v="0"/>
    <s v="film &amp; video/science fiction"/>
    <n v="0"/>
    <s v="No Backers"/>
    <x v="0"/>
    <s v="science fiction"/>
    <x v="122"/>
    <d v="2016-10-10T10:21:47"/>
  </r>
  <r>
    <x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2.7454545454545453E-3"/>
    <n v="25.166666666666668"/>
    <x v="0"/>
    <s v="science fiction"/>
    <x v="123"/>
    <d v="2014-10-28T22:00:00"/>
  </r>
  <r>
    <x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s v="No Backers"/>
    <x v="0"/>
    <s v="science fiction"/>
    <x v="124"/>
    <d v="2015-05-15T22:17:22"/>
  </r>
  <r>
    <x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0.14000000000000001"/>
    <n v="11.666666666666666"/>
    <x v="0"/>
    <s v="science fiction"/>
    <x v="125"/>
    <d v="2017-02-03T23:51:20"/>
  </r>
  <r>
    <x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0000000000002E-2"/>
    <n v="106.69230769230769"/>
    <x v="0"/>
    <s v="science fiction"/>
    <x v="126"/>
    <d v="2015-06-11T02:00:00"/>
  </r>
  <r>
    <x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E-2"/>
    <n v="47.5"/>
    <x v="0"/>
    <s v="science fiction"/>
    <x v="127"/>
    <d v="2015-04-03T13:59:01"/>
  </r>
  <r>
    <x v="128"/>
    <s v="Ralphi3 (Canceled)"/>
    <s v="A Science Fiction film filled with entertainment and Excitement"/>
    <n v="100000"/>
    <n v="1867"/>
    <x v="1"/>
    <s v="US"/>
    <s v="USD"/>
    <n v="1476941293"/>
    <n v="1473917293"/>
    <b v="0"/>
    <x v="79"/>
    <b v="0"/>
    <s v="film &amp; video/science fiction"/>
    <n v="1.8669999999999999E-2"/>
    <n v="311.16666666666669"/>
    <x v="0"/>
    <s v="science fiction"/>
    <x v="128"/>
    <d v="2016-10-20T05:28:13"/>
  </r>
  <r>
    <x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s v="No Backers"/>
    <x v="0"/>
    <s v="science fiction"/>
    <x v="129"/>
    <d v="2014-10-30T22:29:43"/>
  </r>
  <r>
    <x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s v="No Backers"/>
    <x v="0"/>
    <s v="science fiction"/>
    <x v="130"/>
    <d v="2014-06-16T20:16:00"/>
  </r>
  <r>
    <x v="131"/>
    <s v="I (Canceled)"/>
    <s v="I"/>
    <n v="1200"/>
    <n v="0"/>
    <x v="1"/>
    <s v="US"/>
    <s v="USD"/>
    <n v="1467763200"/>
    <n v="1466453161"/>
    <b v="0"/>
    <x v="78"/>
    <b v="0"/>
    <s v="film &amp; video/science fiction"/>
    <n v="0"/>
    <s v="No Backers"/>
    <x v="0"/>
    <s v="science fiction"/>
    <x v="131"/>
    <d v="2016-07-06T00:00:00"/>
  </r>
  <r>
    <x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5E-2"/>
    <n v="94.506172839506178"/>
    <x v="0"/>
    <s v="science fiction"/>
    <x v="132"/>
    <d v="2014-11-07T20:30:07"/>
  </r>
  <r>
    <x v="133"/>
    <s v="Demon Women from outer space (Canceled)"/>
    <s v="Invasion from outer space sights, to weird to imagine destruction too monstrous to escape"/>
    <n v="71764"/>
    <n v="0"/>
    <x v="1"/>
    <s v="US"/>
    <s v="USD"/>
    <n v="1464715860"/>
    <n v="1462130584"/>
    <b v="0"/>
    <x v="78"/>
    <b v="0"/>
    <s v="film &amp; video/science fiction"/>
    <n v="0"/>
    <s v="No Backers"/>
    <x v="0"/>
    <s v="science fiction"/>
    <x v="133"/>
    <d v="2016-05-31T17:31:00"/>
  </r>
  <r>
    <x v="134"/>
    <s v="MARLEY'S GHOST (AMBASSADORS OF STEAM) (Canceled)"/>
    <s v="steampunk  remake of &quot;a Christmas carol&quot;"/>
    <n v="5000"/>
    <n v="0"/>
    <x v="1"/>
    <s v="US"/>
    <s v="USD"/>
    <n v="1441386000"/>
    <n v="1438811418"/>
    <b v="0"/>
    <x v="78"/>
    <b v="0"/>
    <s v="film &amp; video/science fiction"/>
    <n v="0"/>
    <s v="No Backers"/>
    <x v="0"/>
    <s v="science fiction"/>
    <x v="134"/>
    <d v="2015-09-04T17:00:00"/>
  </r>
  <r>
    <x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0.13433333333333333"/>
    <n v="80.599999999999994"/>
    <x v="0"/>
    <s v="science fiction"/>
    <x v="135"/>
    <d v="2014-07-01T19:00:00"/>
  </r>
  <r>
    <x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s v="No Backers"/>
    <x v="0"/>
    <s v="science fiction"/>
    <x v="136"/>
    <d v="2015-05-16T10:16:00"/>
  </r>
  <r>
    <x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s v="No Backers"/>
    <x v="0"/>
    <s v="science fiction"/>
    <x v="137"/>
    <d v="2015-10-12T13:46:33"/>
  </r>
  <r>
    <x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5E-2"/>
    <n v="81.241379310344826"/>
    <x v="0"/>
    <s v="science fiction"/>
    <x v="138"/>
    <d v="2015-08-01T04:59:00"/>
  </r>
  <r>
    <x v="139"/>
    <s v="Roman Dead (Canceled)"/>
    <s v="When  Rome is infected with a zombie plague, Lucius Agrippa and a small group fights for survival"/>
    <n v="500"/>
    <n v="500"/>
    <x v="1"/>
    <s v="US"/>
    <s v="USD"/>
    <n v="1436738772"/>
    <n v="1435874772"/>
    <b v="0"/>
    <x v="29"/>
    <b v="0"/>
    <s v="film &amp; video/science fiction"/>
    <n v="1"/>
    <n v="500"/>
    <x v="0"/>
    <s v="science fiction"/>
    <x v="139"/>
    <d v="2015-07-12T22:06:12"/>
  </r>
  <r>
    <x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s v="No Backers"/>
    <x v="0"/>
    <s v="science fiction"/>
    <x v="140"/>
    <d v="2015-03-20T03:45:32"/>
  </r>
  <r>
    <x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0.10775"/>
    <n v="46.178571428571431"/>
    <x v="0"/>
    <s v="science fiction"/>
    <x v="141"/>
    <d v="2015-05-31T03:40:23"/>
  </r>
  <r>
    <x v="142"/>
    <s v="SAMANTHA  SHADOW (Canceled)"/>
    <s v="A science fiction series about a women trying to stave off a mysterious appearance of monsters from getting out of a dark alley."/>
    <n v="3000"/>
    <n v="10"/>
    <x v="1"/>
    <s v="US"/>
    <s v="USD"/>
    <n v="1416176778"/>
    <n v="1414358778"/>
    <b v="0"/>
    <x v="29"/>
    <b v="0"/>
    <s v="film &amp; video/science fiction"/>
    <n v="3.3333333333333335E-3"/>
    <n v="10"/>
    <x v="0"/>
    <s v="science fiction"/>
    <x v="142"/>
    <d v="2014-11-16T22:26:18"/>
  </r>
  <r>
    <x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s v="No Backers"/>
    <x v="0"/>
    <s v="science fiction"/>
    <x v="143"/>
    <d v="2016-09-03T05:55:00"/>
  </r>
  <r>
    <x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0.27600000000000002"/>
    <n v="55.945945945945944"/>
    <x v="0"/>
    <s v="science fiction"/>
    <x v="144"/>
    <d v="2015-04-13T17:17:52"/>
  </r>
  <r>
    <x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5E-2"/>
    <n v="37.555555555555557"/>
    <x v="0"/>
    <s v="science fiction"/>
    <x v="145"/>
    <d v="2015-08-11T13:00:52"/>
  </r>
  <r>
    <x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5.7499999999999999E-3"/>
    <n v="38.333333333333336"/>
    <x v="0"/>
    <s v="science fiction"/>
    <x v="146"/>
    <d v="2017-01-18T00:23:18"/>
  </r>
  <r>
    <x v="147"/>
    <s v="Consumed (Static Air) (Canceled)"/>
    <s v="Film makers catch live footage beyond their wildest dreams."/>
    <n v="7000"/>
    <n v="0"/>
    <x v="1"/>
    <s v="GB"/>
    <s v="GBP"/>
    <n v="1420741080"/>
    <n v="1417026340"/>
    <b v="0"/>
    <x v="78"/>
    <b v="0"/>
    <s v="film &amp; video/science fiction"/>
    <n v="0"/>
    <s v="No Backers"/>
    <x v="0"/>
    <s v="science fiction"/>
    <x v="147"/>
    <d v="2015-01-08T18:18:00"/>
  </r>
  <r>
    <x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8.0000000000000004E-4"/>
    <n v="20"/>
    <x v="0"/>
    <s v="science fiction"/>
    <x v="148"/>
    <d v="2016-02-27T06:45:36"/>
  </r>
  <r>
    <x v="149"/>
    <s v="Dichotomy (Canceled)"/>
    <s v="A provocatively mind-bending sci-fi thriller, this short film project examines opposites and the balance of the universe. #Dichotomy"/>
    <n v="10000"/>
    <n v="92"/>
    <x v="1"/>
    <s v="US"/>
    <s v="USD"/>
    <n v="1419494400"/>
    <n v="1416888470"/>
    <b v="0"/>
    <x v="79"/>
    <b v="0"/>
    <s v="film &amp; video/science fiction"/>
    <n v="9.1999999999999998E-3"/>
    <n v="15.333333333333334"/>
    <x v="0"/>
    <s v="science fiction"/>
    <x v="149"/>
    <d v="2014-12-25T08:00:00"/>
  </r>
  <r>
    <x v="150"/>
    <s v="Star Trek First Frontier (Canceled)"/>
    <s v="The untold story of Captain Robert April and the first launching of the starship U.S.S. Enterprise,  NCC-1701"/>
    <n v="130000"/>
    <n v="30112"/>
    <x v="1"/>
    <s v="US"/>
    <s v="USD"/>
    <n v="1432612382"/>
    <n v="1427428382"/>
    <b v="0"/>
    <x v="85"/>
    <b v="0"/>
    <s v="film &amp; video/science fiction"/>
    <n v="0.23163076923076922"/>
    <n v="449.43283582089555"/>
    <x v="0"/>
    <s v="science fiction"/>
    <x v="150"/>
    <d v="2015-05-26T03:53:02"/>
  </r>
  <r>
    <x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5E-4"/>
    <n v="28"/>
    <x v="0"/>
    <s v="science fiction"/>
    <x v="151"/>
    <d v="2015-06-18T13:13:11"/>
  </r>
  <r>
    <x v="152"/>
    <s v="The Great Dark (Canceled)"/>
    <s v="The Great Dark is a journey through the unimaginable...and un foreseeable..."/>
    <n v="380000"/>
    <n v="30"/>
    <x v="1"/>
    <s v="US"/>
    <s v="USD"/>
    <n v="1411437100"/>
    <n v="1408845100"/>
    <b v="0"/>
    <x v="84"/>
    <b v="0"/>
    <s v="film &amp; video/science fiction"/>
    <n v="7.8947368421052633E-5"/>
    <n v="15"/>
    <x v="0"/>
    <s v="science fiction"/>
    <x v="152"/>
    <d v="2014-09-23T01:51:40"/>
  </r>
  <r>
    <x v="153"/>
    <s v="Awakening (Canceled)"/>
    <s v="What would you do if you face something beyond your understanding? If someone you loved disappeared without a trace?"/>
    <n v="50000"/>
    <n v="359"/>
    <x v="1"/>
    <s v="US"/>
    <s v="USD"/>
    <n v="1417532644"/>
    <n v="1413900244"/>
    <b v="0"/>
    <x v="73"/>
    <b v="0"/>
    <s v="film &amp; video/science fiction"/>
    <n v="7.1799999999999998E-3"/>
    <n v="35.9"/>
    <x v="0"/>
    <s v="science fiction"/>
    <x v="153"/>
    <d v="2014-12-02T15:04:04"/>
  </r>
  <r>
    <x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68E-2"/>
    <n v="13.333333333333334"/>
    <x v="0"/>
    <s v="science fiction"/>
    <x v="154"/>
    <d v="2015-06-03T13:08:15"/>
  </r>
  <r>
    <x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2E-5"/>
    <n v="20.25"/>
    <x v="0"/>
    <s v="science fiction"/>
    <x v="155"/>
    <d v="2015-07-23T13:25:35"/>
  </r>
  <r>
    <x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x v="0"/>
    <s v="science fiction"/>
    <x v="156"/>
    <d v="2014-08-03T02:59:56"/>
  </r>
  <r>
    <x v="157"/>
    <s v="Forever Man (short film) (Canceled)"/>
    <s v="Man's cryogenic chamber and his soulmate's time travel from the distant future allows them to meet in the middle."/>
    <n v="2995"/>
    <n v="8"/>
    <x v="1"/>
    <s v="US"/>
    <s v="USD"/>
    <n v="1456523572"/>
    <n v="1453931572"/>
    <b v="0"/>
    <x v="84"/>
    <b v="0"/>
    <s v="film &amp; video/science fiction"/>
    <n v="2.671118530884808E-3"/>
    <n v="4"/>
    <x v="0"/>
    <s v="science fiction"/>
    <x v="157"/>
    <d v="2016-02-26T21:52:52"/>
  </r>
  <r>
    <x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s v="No Backers"/>
    <x v="0"/>
    <s v="science fiction"/>
    <x v="158"/>
    <d v="2014-10-22T01:50:28"/>
  </r>
  <r>
    <x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0000000000000002E-5"/>
    <n v="10"/>
    <x v="0"/>
    <s v="science fiction"/>
    <x v="159"/>
    <d v="2016-07-03T10:25:45"/>
  </r>
  <r>
    <x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s v="No Backers"/>
    <x v="0"/>
    <s v="drama"/>
    <x v="160"/>
    <d v="2015-08-15T21:54:51"/>
  </r>
  <r>
    <x v="161"/>
    <s v="Midway: The Turning Point"/>
    <s v="Step 1 (script editing) to produce a dramatic film about the air/sea battle of WWII that turned the tide of victory for the US."/>
    <n v="50000"/>
    <n v="5"/>
    <x v="2"/>
    <s v="US"/>
    <s v="USD"/>
    <n v="1404318595"/>
    <n v="1401726595"/>
    <b v="0"/>
    <x v="29"/>
    <b v="0"/>
    <s v="film &amp; video/drama"/>
    <n v="1E-4"/>
    <n v="5"/>
    <x v="0"/>
    <s v="drama"/>
    <x v="161"/>
    <d v="2014-07-02T16:29:55"/>
  </r>
  <r>
    <x v="162"/>
    <s v="See It My Way"/>
    <s v="This film follows a young man who has had only a troubled family life. He turns to all the wrong things and life falls apart."/>
    <n v="2800"/>
    <n v="435"/>
    <x v="2"/>
    <s v="US"/>
    <s v="USD"/>
    <n v="1408232520"/>
    <n v="1405393356"/>
    <b v="0"/>
    <x v="73"/>
    <b v="0"/>
    <s v="film &amp; video/drama"/>
    <n v="0.15535714285714286"/>
    <n v="43.5"/>
    <x v="0"/>
    <s v="drama"/>
    <x v="162"/>
    <d v="2014-08-16T23:42:00"/>
  </r>
  <r>
    <x v="163"/>
    <s v="UNDIVIDED (Working Title)"/>
    <s v="Over 2.5 million Black men registered for the draft in World War II. _x000a_This will be the most comprehensive portrayal EVER of US. THEN."/>
    <n v="2000000"/>
    <n v="0"/>
    <x v="2"/>
    <s v="US"/>
    <s v="USD"/>
    <n v="1443657600"/>
    <n v="1440716654"/>
    <b v="0"/>
    <x v="78"/>
    <b v="0"/>
    <s v="film &amp; video/drama"/>
    <n v="0"/>
    <s v="No Backers"/>
    <x v="0"/>
    <s v="drama"/>
    <x v="163"/>
    <d v="2015-10-01T00:00:00"/>
  </r>
  <r>
    <x v="164"/>
    <s v="Angelix"/>
    <s v="Two cousins are caught up in the private war between warrior class angels and demons. You may be caught up too and not realize it yet."/>
    <n v="120000"/>
    <n v="640"/>
    <x v="2"/>
    <s v="US"/>
    <s v="USD"/>
    <n v="1411150701"/>
    <n v="1405966701"/>
    <b v="0"/>
    <x v="63"/>
    <b v="0"/>
    <s v="film &amp; video/drama"/>
    <n v="5.3333333333333332E-3"/>
    <n v="91.428571428571431"/>
    <x v="0"/>
    <s v="drama"/>
    <x v="164"/>
    <d v="2014-09-19T18:18:21"/>
  </r>
  <r>
    <x v="165"/>
    <s v="NET"/>
    <s v="A teacher. A boy. The beach and a heatwave that drove them all insane."/>
    <n v="17000"/>
    <n v="0"/>
    <x v="2"/>
    <s v="GB"/>
    <s v="GBP"/>
    <n v="1452613724"/>
    <n v="1450021724"/>
    <b v="0"/>
    <x v="78"/>
    <b v="0"/>
    <s v="film &amp; video/drama"/>
    <n v="0"/>
    <s v="No Backers"/>
    <x v="0"/>
    <s v="drama"/>
    <x v="165"/>
    <d v="2016-01-12T15:48:44"/>
  </r>
  <r>
    <x v="166"/>
    <s v="Pressure"/>
    <s v="A young teen makes a bad decision after joining gang and the film expresses his choices that led him to that point."/>
    <n v="5000"/>
    <n v="3000"/>
    <x v="2"/>
    <s v="US"/>
    <s v="USD"/>
    <n v="1484531362"/>
    <n v="1481939362"/>
    <b v="0"/>
    <x v="29"/>
    <b v="0"/>
    <s v="film &amp; video/drama"/>
    <n v="0.6"/>
    <n v="3000"/>
    <x v="0"/>
    <s v="drama"/>
    <x v="166"/>
    <d v="2017-01-16T01:49:22"/>
  </r>
  <r>
    <x v="167"/>
    <s v="Past"/>
    <s v="A young man experiences a tragedy and has the opportunity to go back and learn from his mistakes and find out his true self."/>
    <n v="110000"/>
    <n v="11"/>
    <x v="2"/>
    <s v="US"/>
    <s v="USD"/>
    <n v="1438726535"/>
    <n v="1433542535"/>
    <b v="0"/>
    <x v="84"/>
    <b v="0"/>
    <s v="film &amp; video/drama"/>
    <n v="1E-4"/>
    <n v="5.5"/>
    <x v="0"/>
    <s v="drama"/>
    <x v="167"/>
    <d v="2015-08-04T22:15:35"/>
  </r>
  <r>
    <x v="168"/>
    <s v="Moving On"/>
    <s v="A homeless Gulf War 2 vet, and Congressional Medal of Honor recipient fights for his sanity on the mean streets of Albuquerque."/>
    <n v="8000"/>
    <n v="325"/>
    <x v="2"/>
    <s v="US"/>
    <s v="USD"/>
    <n v="1426791770"/>
    <n v="1424203370"/>
    <b v="0"/>
    <x v="83"/>
    <b v="0"/>
    <s v="film &amp; video/drama"/>
    <n v="4.0625000000000001E-2"/>
    <n v="108.33333333333333"/>
    <x v="0"/>
    <s v="drama"/>
    <x v="168"/>
    <d v="2015-03-19T19:02:50"/>
  </r>
  <r>
    <x v="169"/>
    <s v="Family"/>
    <s v="Family is a short film about a father and son and two brothers who were separated by the Korean war and finally reunite after 60 years."/>
    <n v="2500"/>
    <n v="560"/>
    <x v="2"/>
    <s v="GB"/>
    <s v="GBP"/>
    <n v="1413634059"/>
    <n v="1411042059"/>
    <b v="0"/>
    <x v="73"/>
    <b v="0"/>
    <s v="film &amp; video/drama"/>
    <n v="0.224"/>
    <n v="56"/>
    <x v="0"/>
    <s v="drama"/>
    <x v="169"/>
    <d v="2014-10-18T12:07:39"/>
  </r>
  <r>
    <x v="170"/>
    <s v="Letters to Daniel"/>
    <s v="Amy &amp; Missy survive Amy's bipolar disorder and go on to become award winning &amp; bestselling authors, screenwriters &amp; filmmakers"/>
    <n v="10000"/>
    <n v="325"/>
    <x v="2"/>
    <s v="US"/>
    <s v="USD"/>
    <n v="1440912480"/>
    <n v="1438385283"/>
    <b v="0"/>
    <x v="73"/>
    <b v="0"/>
    <s v="film &amp; video/drama"/>
    <n v="3.2500000000000001E-2"/>
    <n v="32.5"/>
    <x v="0"/>
    <s v="drama"/>
    <x v="170"/>
    <d v="2015-08-30T05:28:00"/>
  </r>
  <r>
    <x v="171"/>
    <s v="IRL: Gamers Unite"/>
    <s v="Team Mayhem, a local small town gang of gamers who are enlisted   to save the world from the new great evil known as Prowler."/>
    <n v="50000"/>
    <n v="1"/>
    <x v="2"/>
    <s v="US"/>
    <s v="USD"/>
    <n v="1470975614"/>
    <n v="1465791614"/>
    <b v="0"/>
    <x v="29"/>
    <b v="0"/>
    <s v="film &amp; video/drama"/>
    <n v="2.0000000000000002E-5"/>
    <n v="1"/>
    <x v="0"/>
    <s v="drama"/>
    <x v="171"/>
    <d v="2016-08-12T04:20:14"/>
  </r>
  <r>
    <x v="172"/>
    <s v="The Blind Dolphin Story"/>
    <s v="A short film on the rarest mammal and the second most endangered freshwater river dolphin, in Pakistan."/>
    <n v="95000"/>
    <n v="0"/>
    <x v="2"/>
    <s v="US"/>
    <s v="USD"/>
    <n v="1426753723"/>
    <n v="1423733323"/>
    <b v="0"/>
    <x v="78"/>
    <b v="0"/>
    <s v="film &amp; video/drama"/>
    <n v="0"/>
    <s v="No Backers"/>
    <x v="0"/>
    <s v="drama"/>
    <x v="172"/>
    <d v="2015-03-19T08:28:43"/>
  </r>
  <r>
    <x v="173"/>
    <s v="7 Sins"/>
    <s v="This is a film inspired by Quentin Tarantino, I want to make a film thats entertaining yet gritty. 7 Sins is in pre-production."/>
    <n v="1110"/>
    <n v="0"/>
    <x v="2"/>
    <s v="GB"/>
    <s v="GBP"/>
    <n v="1425131108"/>
    <n v="1422539108"/>
    <b v="0"/>
    <x v="78"/>
    <b v="0"/>
    <s v="film &amp; video/drama"/>
    <n v="0"/>
    <s v="No Backers"/>
    <x v="0"/>
    <s v="drama"/>
    <x v="173"/>
    <d v="2015-02-28T13:45:08"/>
  </r>
  <r>
    <x v="174"/>
    <s v="I Am Forgotten"/>
    <s v="An international short film project. It is about loneliness, wich is caused by the current compulsion to check your Facebook every day."/>
    <n v="6000"/>
    <n v="0"/>
    <x v="2"/>
    <s v="NL"/>
    <s v="EUR"/>
    <n v="1431108776"/>
    <n v="1425924776"/>
    <b v="0"/>
    <x v="78"/>
    <b v="0"/>
    <s v="film &amp; video/drama"/>
    <n v="0"/>
    <s v="No Backers"/>
    <x v="0"/>
    <s v="drama"/>
    <x v="174"/>
    <d v="2015-05-08T18:12:56"/>
  </r>
  <r>
    <x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5E-2"/>
    <n v="49.884615384615387"/>
    <x v="0"/>
    <s v="drama"/>
    <x v="175"/>
    <d v="2014-08-29T18:40:11"/>
  </r>
  <r>
    <x v="176"/>
    <s v="Silent Monster"/>
    <s v="I'm seeking funding to finish my short film, Silent Monster, to bring awareness to teenage bullying as well as teenage violence."/>
    <n v="1500"/>
    <n v="0"/>
    <x v="2"/>
    <s v="US"/>
    <s v="USD"/>
    <n v="1438803999"/>
    <n v="1436211999"/>
    <b v="0"/>
    <x v="78"/>
    <b v="0"/>
    <s v="film &amp; video/drama"/>
    <n v="0"/>
    <s v="No Backers"/>
    <x v="0"/>
    <s v="drama"/>
    <x v="176"/>
    <d v="2015-08-05T19:46:39"/>
  </r>
  <r>
    <x v="177"/>
    <s v="The Good Samaritan"/>
    <s v="I'm making a modern day version of the bible story &quot; The Good Samaritan&quot;"/>
    <n v="450"/>
    <n v="180"/>
    <x v="2"/>
    <s v="US"/>
    <s v="USD"/>
    <n v="1427155726"/>
    <n v="1425690526"/>
    <b v="0"/>
    <x v="63"/>
    <b v="0"/>
    <s v="film &amp; video/drama"/>
    <n v="0.4"/>
    <n v="25.714285714285715"/>
    <x v="0"/>
    <s v="drama"/>
    <x v="177"/>
    <d v="2015-03-24T00:08:46"/>
  </r>
  <r>
    <x v="178"/>
    <s v="El viaje de LucÃ­a"/>
    <s v="El viaje de LucÃ­a es un largometraje de ficciÃ³n con temÃ¡tica sobre el cÃ¡ncer infantil."/>
    <n v="500000"/>
    <n v="0"/>
    <x v="2"/>
    <s v="ES"/>
    <s v="EUR"/>
    <n v="1448582145"/>
    <n v="1445986545"/>
    <b v="0"/>
    <x v="78"/>
    <b v="0"/>
    <s v="film &amp; video/drama"/>
    <n v="0"/>
    <s v="No Backers"/>
    <x v="0"/>
    <s v="drama"/>
    <x v="178"/>
    <d v="2015-11-26T23:55:45"/>
  </r>
  <r>
    <x v="179"/>
    <s v="Sustain: A Film About Survival"/>
    <s v="A feature-length film about how three people survive in a diseased world."/>
    <n v="1000"/>
    <n v="200"/>
    <x v="2"/>
    <s v="US"/>
    <s v="USD"/>
    <n v="1457056555"/>
    <n v="1454464555"/>
    <b v="0"/>
    <x v="84"/>
    <b v="0"/>
    <s v="film &amp; video/drama"/>
    <n v="0.2"/>
    <n v="100"/>
    <x v="0"/>
    <s v="drama"/>
    <x v="179"/>
    <d v="2016-03-04T01:55:55"/>
  </r>
  <r>
    <x v="180"/>
    <s v="The Rest of Us Mini-Series"/>
    <s v="The Rest of Us follows a survivor of an outbreak that nearly destroyed the earth as he travels to find some form of humanity."/>
    <n v="1200"/>
    <n v="401"/>
    <x v="2"/>
    <s v="GB"/>
    <s v="GBP"/>
    <n v="1428951600"/>
    <n v="1425512843"/>
    <b v="0"/>
    <x v="62"/>
    <b v="0"/>
    <s v="film &amp; video/drama"/>
    <n v="0.33416666666666667"/>
    <n v="30.846153846153847"/>
    <x v="0"/>
    <s v="drama"/>
    <x v="180"/>
    <d v="2015-04-13T19:00:00"/>
  </r>
  <r>
    <x v="181"/>
    <s v="Immemorial"/>
    <s v="Christina has been suffering with flash backs and some very disturbing nightmares and realises that it is more than just nightmares."/>
    <n v="3423"/>
    <n v="722"/>
    <x v="2"/>
    <s v="GB"/>
    <s v="GBP"/>
    <n v="1434995295"/>
    <n v="1432403295"/>
    <b v="0"/>
    <x v="80"/>
    <b v="0"/>
    <s v="film &amp; video/drama"/>
    <n v="0.21092608822670172"/>
    <n v="180.5"/>
    <x v="0"/>
    <s v="drama"/>
    <x v="181"/>
    <d v="2015-06-22T17:48:15"/>
  </r>
  <r>
    <x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s v="No Backers"/>
    <x v="0"/>
    <s v="drama"/>
    <x v="182"/>
    <d v="2017-01-07T00:17:12"/>
  </r>
  <r>
    <x v="183"/>
    <s v="Three Little Words"/>
    <s v="Don't kill me until I meet my Dad"/>
    <n v="12500"/>
    <n v="4482"/>
    <x v="2"/>
    <s v="GB"/>
    <s v="GBP"/>
    <n v="1417033610"/>
    <n v="1414438010"/>
    <b v="0"/>
    <x v="8"/>
    <b v="0"/>
    <s v="film &amp; video/drama"/>
    <n v="0.35855999999999999"/>
    <n v="373.5"/>
    <x v="0"/>
    <s v="drama"/>
    <x v="183"/>
    <d v="2014-11-26T20:26:50"/>
  </r>
  <r>
    <x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2E-2"/>
    <n v="25.5"/>
    <x v="0"/>
    <s v="drama"/>
    <x v="184"/>
    <d v="2014-09-01T03:59:00"/>
  </r>
  <r>
    <x v="185"/>
    <s v="BLANK Short Movie"/>
    <s v="Love has no boundaries!"/>
    <n v="40000"/>
    <n v="2200"/>
    <x v="2"/>
    <s v="NO"/>
    <s v="NOK"/>
    <n v="1471557139"/>
    <n v="1468965139"/>
    <b v="0"/>
    <x v="73"/>
    <b v="0"/>
    <s v="film &amp; video/drama"/>
    <n v="5.5E-2"/>
    <n v="220"/>
    <x v="0"/>
    <s v="drama"/>
    <x v="185"/>
    <d v="2016-08-18T21:52:19"/>
  </r>
  <r>
    <x v="186"/>
    <s v="Feature Film: The Wolfes"/>
    <s v="My film is about a boy who discovers the truth about his fathers dissapearance through the dark secrets of his mothers past."/>
    <n v="5000"/>
    <n v="0"/>
    <x v="2"/>
    <s v="US"/>
    <s v="USD"/>
    <n v="1488571200"/>
    <n v="1485977434"/>
    <b v="0"/>
    <x v="78"/>
    <b v="0"/>
    <s v="film &amp; video/drama"/>
    <n v="0"/>
    <s v="No Backers"/>
    <x v="0"/>
    <s v="drama"/>
    <x v="186"/>
    <d v="2017-03-03T20:00:00"/>
  </r>
  <r>
    <x v="187"/>
    <s v="The Imbalanced Heart of a Symmetric Mind (film)"/>
    <s v="A young man suffering from a severe case of OCD embarks on a road trip to find peace of mind."/>
    <n v="5000"/>
    <n v="800"/>
    <x v="2"/>
    <s v="US"/>
    <s v="USD"/>
    <n v="1437461940"/>
    <n v="1435383457"/>
    <b v="0"/>
    <x v="81"/>
    <b v="0"/>
    <s v="film &amp; video/drama"/>
    <n v="0.16"/>
    <n v="160"/>
    <x v="0"/>
    <s v="drama"/>
    <x v="187"/>
    <d v="2015-07-21T06:59:00"/>
  </r>
  <r>
    <x v="188"/>
    <s v="Mariano (A Screenplay)"/>
    <s v="Mariano Messini, an aspiring musician, indebted to the mafia must put his life on the line to escape their grasp and pursue his dream."/>
    <n v="1500"/>
    <n v="0"/>
    <x v="2"/>
    <s v="US"/>
    <s v="USD"/>
    <n v="1409891015"/>
    <n v="1407299015"/>
    <b v="0"/>
    <x v="78"/>
    <b v="0"/>
    <s v="film &amp; video/drama"/>
    <n v="0"/>
    <s v="No Backers"/>
    <x v="0"/>
    <s v="drama"/>
    <x v="188"/>
    <d v="2014-09-05T04:23:35"/>
  </r>
  <r>
    <x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7E-4"/>
    <n v="69"/>
    <x v="0"/>
    <s v="drama"/>
    <x v="189"/>
    <d v="2016-09-03T16:34:37"/>
  </r>
  <r>
    <x v="190"/>
    <s v="REGIONRAT, the movie"/>
    <s v="Because hope can be a 4 letter word"/>
    <n v="12000"/>
    <n v="50"/>
    <x v="2"/>
    <s v="US"/>
    <s v="USD"/>
    <n v="1466091446"/>
    <n v="1465227446"/>
    <b v="0"/>
    <x v="29"/>
    <b v="0"/>
    <s v="film &amp; video/drama"/>
    <n v="4.1666666666666666E-3"/>
    <n v="50"/>
    <x v="0"/>
    <s v="drama"/>
    <x v="190"/>
    <d v="2016-06-16T15:37:26"/>
  </r>
  <r>
    <x v="191"/>
    <s v="Trillion: Feature Film"/>
    <s v="A young boy passionate about Astronomy and Chemistry tracks down an astroid that scientists said would never hit earth."/>
    <n v="5000"/>
    <n v="250"/>
    <x v="2"/>
    <s v="AU"/>
    <s v="AUD"/>
    <n v="1443782138"/>
    <n v="1440326138"/>
    <b v="0"/>
    <x v="83"/>
    <b v="0"/>
    <s v="film &amp; video/drama"/>
    <n v="0.05"/>
    <n v="83.333333333333329"/>
    <x v="0"/>
    <s v="drama"/>
    <x v="191"/>
    <d v="2015-10-02T10:35:38"/>
  </r>
  <r>
    <x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7E-5"/>
    <n v="5.666666666666667"/>
    <x v="0"/>
    <s v="drama"/>
    <x v="192"/>
    <d v="2014-10-17T19:00:32"/>
  </r>
  <r>
    <x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s v="No Backers"/>
    <x v="0"/>
    <s v="drama"/>
    <x v="193"/>
    <d v="2014-11-28T23:26:06"/>
  </r>
  <r>
    <x v="194"/>
    <s v="Desperation Short Film"/>
    <s v="Northern Irish Original Short Film based on the desperation of love and survival and taking a risk that may change everything."/>
    <n v="2500"/>
    <n v="3"/>
    <x v="2"/>
    <s v="GB"/>
    <s v="GBP"/>
    <n v="1457308531"/>
    <n v="1452124531"/>
    <b v="0"/>
    <x v="83"/>
    <b v="0"/>
    <s v="film &amp; video/drama"/>
    <n v="1.1999999999999999E-3"/>
    <n v="1"/>
    <x v="0"/>
    <s v="drama"/>
    <x v="194"/>
    <d v="2016-03-06T23:55:31"/>
  </r>
  <r>
    <x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s v="No Backers"/>
    <x v="0"/>
    <s v="drama"/>
    <x v="195"/>
    <d v="2015-07-10T16:05:32"/>
  </r>
  <r>
    <x v="196"/>
    <s v="Thunder Under Control"/>
    <s v="A moving short film about a retired female boxer who develops a relationship with a young journalist who idolises her"/>
    <n v="3500"/>
    <n v="1465"/>
    <x v="2"/>
    <s v="GB"/>
    <s v="GBP"/>
    <n v="1444510800"/>
    <n v="1442062898"/>
    <b v="0"/>
    <x v="10"/>
    <b v="0"/>
    <s v="film &amp; video/drama"/>
    <n v="0.41857142857142859"/>
    <n v="77.10526315789474"/>
    <x v="0"/>
    <s v="drama"/>
    <x v="196"/>
    <d v="2015-10-10T21:00:00"/>
  </r>
  <r>
    <x v="197"/>
    <s v="Cole - A Short Film."/>
    <s v="â€œAfter a terrifying ordeal, a young woman is left in a depressive state and abandoned to cope with a distressing account of revengeâ€"/>
    <n v="2500"/>
    <n v="262"/>
    <x v="2"/>
    <s v="GB"/>
    <s v="GBP"/>
    <n v="1487365200"/>
    <n v="1483734100"/>
    <b v="0"/>
    <x v="22"/>
    <b v="0"/>
    <s v="film &amp; video/drama"/>
    <n v="0.1048"/>
    <n v="32.75"/>
    <x v="0"/>
    <s v="drama"/>
    <x v="197"/>
    <d v="2017-02-17T21:00:00"/>
  </r>
  <r>
    <x v="198"/>
    <s v="Nine Lives"/>
    <s v="Nine Lives is a story of one woman's survival of EIGHT near deaths and her love for one man as an influence to fight for the NINTH."/>
    <n v="25000"/>
    <n v="279"/>
    <x v="2"/>
    <s v="US"/>
    <s v="USD"/>
    <n v="1412500322"/>
    <n v="1409908322"/>
    <b v="0"/>
    <x v="79"/>
    <b v="0"/>
    <s v="film &amp; video/drama"/>
    <n v="1.116E-2"/>
    <n v="46.5"/>
    <x v="0"/>
    <s v="drama"/>
    <x v="198"/>
    <d v="2014-10-05T09:12:02"/>
  </r>
  <r>
    <x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s v="No Backers"/>
    <x v="0"/>
    <s v="drama"/>
    <x v="199"/>
    <d v="2016-09-01T02:58:22"/>
  </r>
  <r>
    <x v="200"/>
    <s v="The Crossing Shore"/>
    <s v="A film dedicated to an AAF Pilot's struggle to survive behind enemy lines during WWII."/>
    <n v="6000"/>
    <n v="1571.55"/>
    <x v="2"/>
    <s v="US"/>
    <s v="USD"/>
    <n v="1410746403"/>
    <n v="1408154403"/>
    <b v="0"/>
    <x v="59"/>
    <b v="0"/>
    <s v="film &amp; video/drama"/>
    <n v="0.26192500000000002"/>
    <n v="87.308333333333337"/>
    <x v="0"/>
    <s v="drama"/>
    <x v="200"/>
    <d v="2014-09-15T02:00:03"/>
  </r>
  <r>
    <x v="201"/>
    <s v="Life of Change"/>
    <s v="Everyone has a choice. Can two college students get past their differences to save the life of a man whom they've never met before?"/>
    <n v="650"/>
    <n v="380"/>
    <x v="2"/>
    <s v="US"/>
    <s v="USD"/>
    <n v="1423424329"/>
    <n v="1421696329"/>
    <b v="0"/>
    <x v="63"/>
    <b v="0"/>
    <s v="film &amp; video/drama"/>
    <n v="0.58461538461538465"/>
    <n v="54.285714285714285"/>
    <x v="0"/>
    <s v="drama"/>
    <x v="201"/>
    <d v="2015-02-08T19:38:49"/>
  </r>
  <r>
    <x v="202"/>
    <s v="Modern Gangsters"/>
    <s v="new web series created by jonney terry"/>
    <n v="6000"/>
    <n v="0"/>
    <x v="2"/>
    <s v="US"/>
    <s v="USD"/>
    <n v="1444337940"/>
    <n v="1441750564"/>
    <b v="0"/>
    <x v="78"/>
    <b v="0"/>
    <s v="film &amp; video/drama"/>
    <n v="0"/>
    <s v="No Backers"/>
    <x v="0"/>
    <s v="drama"/>
    <x v="202"/>
    <d v="2015-10-08T20:59:00"/>
  </r>
  <r>
    <x v="203"/>
    <s v="TheM"/>
    <s v="We are aiming to make a Web Series based on Youth Culture and the misrepresentation of socially stereotyped people."/>
    <n v="2500"/>
    <n v="746"/>
    <x v="2"/>
    <s v="GB"/>
    <s v="GBP"/>
    <n v="1422562864"/>
    <n v="1417378864"/>
    <b v="0"/>
    <x v="22"/>
    <b v="0"/>
    <s v="film &amp; video/drama"/>
    <n v="0.2984"/>
    <n v="93.25"/>
    <x v="0"/>
    <s v="drama"/>
    <x v="203"/>
    <d v="2015-01-29T20:21:04"/>
  </r>
  <r>
    <x v="204"/>
    <s v="WHERE IS DANIEL? The feature film"/>
    <s v="A feature film based on the true story of Bruce and Denise Morcombe and their battle for justice for their missing son Daniel."/>
    <n v="300000"/>
    <n v="152165"/>
    <x v="2"/>
    <s v="AU"/>
    <s v="AUD"/>
    <n v="1470319203"/>
    <n v="1467727203"/>
    <b v="0"/>
    <x v="86"/>
    <b v="0"/>
    <s v="film &amp; video/drama"/>
    <n v="0.50721666666666665"/>
    <n v="117.68368136117556"/>
    <x v="0"/>
    <s v="drama"/>
    <x v="204"/>
    <d v="2016-08-04T14:00:03"/>
  </r>
  <r>
    <x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0.16250000000000001"/>
    <n v="76.470588235294116"/>
    <x v="0"/>
    <s v="drama"/>
    <x v="205"/>
    <d v="2015-10-06T15:10:22"/>
  </r>
  <r>
    <x v="206"/>
    <s v="Blood Bond Movie Development"/>
    <s v="A love story featuring adoption,struggle,dysfunction,grace, healing, and restoration."/>
    <n v="12700"/>
    <n v="0"/>
    <x v="2"/>
    <s v="US"/>
    <s v="USD"/>
    <n v="1470441983"/>
    <n v="1468627583"/>
    <b v="0"/>
    <x v="78"/>
    <b v="0"/>
    <s v="film &amp; video/drama"/>
    <n v="0"/>
    <s v="No Backers"/>
    <x v="0"/>
    <s v="drama"/>
    <x v="206"/>
    <d v="2016-08-06T00:06:23"/>
  </r>
  <r>
    <x v="207"/>
    <s v="M39 - Action film / Drama"/>
    <s v="To avoid bankruptcy, Vincent, a passionate young entrepreneur embarks  on an illicit affair in order to save his dream business."/>
    <n v="14000"/>
    <n v="2130"/>
    <x v="2"/>
    <s v="CA"/>
    <s v="CAD"/>
    <n v="1420346638"/>
    <n v="1417754638"/>
    <b v="0"/>
    <x v="62"/>
    <b v="0"/>
    <s v="film &amp; video/drama"/>
    <n v="0.15214285714285714"/>
    <n v="163.84615384615384"/>
    <x v="0"/>
    <s v="drama"/>
    <x v="207"/>
    <d v="2015-01-04T04:43:58"/>
  </r>
  <r>
    <x v="208"/>
    <s v="OLIVIA"/>
    <s v="A young woman's journey from Africa to Australia where she finds heaven on earth, love and tragedy. Within her tragedy she saves lives."/>
    <n v="50000"/>
    <n v="0"/>
    <x v="2"/>
    <s v="AU"/>
    <s v="AUD"/>
    <n v="1418719967"/>
    <n v="1416127967"/>
    <b v="0"/>
    <x v="78"/>
    <b v="0"/>
    <s v="film &amp; video/drama"/>
    <n v="0"/>
    <s v="No Backers"/>
    <x v="0"/>
    <s v="drama"/>
    <x v="208"/>
    <d v="2014-12-16T08:52:47"/>
  </r>
  <r>
    <x v="209"/>
    <s v="&quot;A Brighter Day&quot;"/>
    <s v="&quot;A Brighter Day&quot; is the first episode of a television series about an ex-hustler that becomes a school teacher to help at risk youth."/>
    <n v="25000"/>
    <n v="0"/>
    <x v="2"/>
    <s v="US"/>
    <s v="USD"/>
    <n v="1436566135"/>
    <n v="1433974135"/>
    <b v="0"/>
    <x v="78"/>
    <b v="0"/>
    <s v="film &amp; video/drama"/>
    <n v="0"/>
    <s v="No Backers"/>
    <x v="0"/>
    <s v="drama"/>
    <x v="209"/>
    <d v="2015-07-10T22:08:55"/>
  </r>
  <r>
    <x v="210"/>
    <s v="Like Son, Like Father"/>
    <s v="A tender short film about a young man who needs advice from  someone he had no intention of ever meeting, his biological father."/>
    <n v="12000"/>
    <n v="3030"/>
    <x v="2"/>
    <s v="US"/>
    <s v="USD"/>
    <n v="1443675600"/>
    <n v="1441157592"/>
    <b v="0"/>
    <x v="51"/>
    <b v="0"/>
    <s v="film &amp; video/drama"/>
    <n v="0.2525"/>
    <n v="91.818181818181813"/>
    <x v="0"/>
    <s v="drama"/>
    <x v="210"/>
    <d v="2015-10-01T05:00:00"/>
  </r>
  <r>
    <x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0.44600000000000001"/>
    <n v="185.83333333333334"/>
    <x v="0"/>
    <s v="drama"/>
    <x v="211"/>
    <d v="2015-09-19T03:50:17"/>
  </r>
  <r>
    <x v="212"/>
    <s v="The Ecstasy of Vengeance - Feature Length Film"/>
    <s v="This film is a fictional crime drama following the events of a heist that ended in bloodshed."/>
    <n v="6300"/>
    <n v="1"/>
    <x v="2"/>
    <s v="US"/>
    <s v="USD"/>
    <n v="1460837320"/>
    <n v="1455656920"/>
    <b v="0"/>
    <x v="29"/>
    <b v="0"/>
    <s v="film &amp; video/drama"/>
    <n v="1.5873015873015873E-4"/>
    <n v="1"/>
    <x v="0"/>
    <s v="drama"/>
    <x v="212"/>
    <d v="2016-04-16T20:08:40"/>
  </r>
  <r>
    <x v="213"/>
    <s v="Hart Blvd. A feature film by Andrew Greve"/>
    <s v="A family dramedy about a grandfather  and grandson who are both on their path to redemption."/>
    <n v="50000"/>
    <n v="20"/>
    <x v="2"/>
    <s v="US"/>
    <s v="USD"/>
    <n v="1439734001"/>
    <n v="1437142547"/>
    <b v="0"/>
    <x v="29"/>
    <b v="0"/>
    <s v="film &amp; video/drama"/>
    <n v="4.0000000000000002E-4"/>
    <n v="20"/>
    <x v="0"/>
    <s v="drama"/>
    <x v="213"/>
    <d v="2015-08-16T14:06:41"/>
  </r>
  <r>
    <x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7E-5"/>
    <n v="1"/>
    <x v="0"/>
    <s v="drama"/>
    <x v="214"/>
    <d v="2015-03-06T15:22:29"/>
  </r>
  <r>
    <x v="215"/>
    <s v="Invisible Scars"/>
    <s v="A short drama based on a true events. Story of a British Soldier who comes back home suffering from Post Traumatic Stress Disorder."/>
    <n v="4400"/>
    <n v="10"/>
    <x v="2"/>
    <s v="GB"/>
    <s v="GBP"/>
    <n v="1455753540"/>
    <n v="1452058282"/>
    <b v="0"/>
    <x v="29"/>
    <b v="0"/>
    <s v="film &amp; video/drama"/>
    <n v="2.2727272727272726E-3"/>
    <n v="10"/>
    <x v="0"/>
    <s v="drama"/>
    <x v="215"/>
    <d v="2016-02-17T23:59:00"/>
  </r>
  <r>
    <x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0.55698440000000005"/>
    <n v="331.53833333333336"/>
    <x v="0"/>
    <s v="drama"/>
    <x v="216"/>
    <d v="2015-04-22T22:00:37"/>
  </r>
  <r>
    <x v="217"/>
    <s v="Bitch"/>
    <s v="A roadmovie by paw"/>
    <n v="100000"/>
    <n v="11943"/>
    <x v="2"/>
    <s v="SE"/>
    <s v="SEK"/>
    <n v="1419780149"/>
    <n v="1417101749"/>
    <b v="0"/>
    <x v="44"/>
    <b v="0"/>
    <s v="film &amp; video/drama"/>
    <n v="0.11942999999999999"/>
    <n v="314.28947368421052"/>
    <x v="0"/>
    <s v="drama"/>
    <x v="217"/>
    <d v="2014-12-28T15:22:29"/>
  </r>
  <r>
    <x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0.02"/>
    <n v="100"/>
    <x v="0"/>
    <s v="drama"/>
    <x v="218"/>
    <d v="2015-05-15T15:04:49"/>
  </r>
  <r>
    <x v="219"/>
    <s v="True Colors"/>
    <s v="An hour-long pilot about a group of suburban LGBT teens coming of age in the early 90's."/>
    <n v="50000"/>
    <n v="8815"/>
    <x v="2"/>
    <s v="US"/>
    <s v="USD"/>
    <n v="1459493940"/>
    <n v="1456732225"/>
    <b v="0"/>
    <x v="88"/>
    <b v="0"/>
    <s v="film &amp; video/drama"/>
    <n v="0.17630000000000001"/>
    <n v="115.98684210526316"/>
    <x v="0"/>
    <s v="drama"/>
    <x v="219"/>
    <d v="2016-04-01T06:59:00"/>
  </r>
  <r>
    <x v="220"/>
    <s v="LA VIE"/>
    <s v="A Freelancer abandons everything to chase after his dream of being &quot;great&quot; escape to Bangkok and return to his home-world."/>
    <n v="50000"/>
    <n v="360"/>
    <x v="2"/>
    <s v="US"/>
    <s v="USD"/>
    <n v="1440101160"/>
    <n v="1436542030"/>
    <b v="0"/>
    <x v="83"/>
    <b v="0"/>
    <s v="film &amp; video/drama"/>
    <n v="7.1999999999999998E-3"/>
    <n v="120"/>
    <x v="0"/>
    <s v="drama"/>
    <x v="220"/>
    <d v="2015-08-20T20:06:00"/>
  </r>
  <r>
    <x v="221"/>
    <s v="Archetypes"/>
    <s v="Film about Schizophrenia with Surreal Twists!"/>
    <n v="50000"/>
    <n v="0"/>
    <x v="2"/>
    <s v="US"/>
    <s v="USD"/>
    <n v="1427569564"/>
    <n v="1422389164"/>
    <b v="0"/>
    <x v="78"/>
    <b v="0"/>
    <s v="film &amp; video/drama"/>
    <n v="0"/>
    <s v="No Backers"/>
    <x v="0"/>
    <s v="drama"/>
    <x v="221"/>
    <d v="2015-03-28T19:06:04"/>
  </r>
  <r>
    <x v="222"/>
    <s v="SICKNESS 2014 Build Killian's Bike"/>
    <s v="Killian leader of an outlaw bike gang doesnâ€™t have a bike yet and here is your chance to help design and build his machine."/>
    <n v="1000"/>
    <n v="130"/>
    <x v="2"/>
    <s v="US"/>
    <s v="USD"/>
    <n v="1427423940"/>
    <n v="1422383318"/>
    <b v="0"/>
    <x v="84"/>
    <b v="0"/>
    <s v="film &amp; video/drama"/>
    <n v="0.13"/>
    <n v="65"/>
    <x v="0"/>
    <s v="drama"/>
    <x v="222"/>
    <d v="2015-03-27T02:39:00"/>
  </r>
  <r>
    <x v="223"/>
    <s v="The Pass"/>
    <s v="An old man, a U.S Marine Corps veteran remembers his combat experience in the battle of Toktong Pass 1950, during the Korean War."/>
    <n v="1500000"/>
    <n v="0"/>
    <x v="2"/>
    <s v="US"/>
    <s v="USD"/>
    <n v="1463879100"/>
    <n v="1461287350"/>
    <b v="0"/>
    <x v="78"/>
    <b v="0"/>
    <s v="film &amp; video/drama"/>
    <n v="0"/>
    <s v="No Backers"/>
    <x v="0"/>
    <s v="drama"/>
    <x v="223"/>
    <d v="2016-05-22T01:05:00"/>
  </r>
  <r>
    <x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s v="No Backers"/>
    <x v="0"/>
    <s v="drama"/>
    <x v="224"/>
    <d v="2015-07-10T05:38:46"/>
  </r>
  <r>
    <x v="225"/>
    <s v="Backpage Shawty"/>
    <s v="I'm creating a &quot;Lifetime&quot; type drama film about a girl who uses backpage for money, but trying to turn her life around."/>
    <n v="200"/>
    <n v="0"/>
    <x v="2"/>
    <s v="US"/>
    <s v="USD"/>
    <n v="1460153054"/>
    <n v="1457564654"/>
    <b v="0"/>
    <x v="78"/>
    <b v="0"/>
    <s v="film &amp; video/drama"/>
    <n v="0"/>
    <s v="No Backers"/>
    <x v="0"/>
    <s v="drama"/>
    <x v="225"/>
    <d v="2016-04-08T22:04:14"/>
  </r>
  <r>
    <x v="226"/>
    <s v="MAGGIE Film"/>
    <s v="A TRUE STORY OF DOMESTIC VILOLENCE THAT SEEKS TO OFFER THE VIEWER OUTLEST OF SUPPORT."/>
    <n v="29000"/>
    <n v="250"/>
    <x v="2"/>
    <s v="GB"/>
    <s v="GBP"/>
    <n v="1433064540"/>
    <n v="1428854344"/>
    <b v="0"/>
    <x v="84"/>
    <b v="0"/>
    <s v="film &amp; video/drama"/>
    <n v="8.6206896551724137E-3"/>
    <n v="125"/>
    <x v="0"/>
    <s v="drama"/>
    <x v="226"/>
    <d v="2015-05-31T09:29:00"/>
  </r>
  <r>
    <x v="227"/>
    <s v="The Chance of Freedom Short Film"/>
    <s v="Imagine your life is full is nothing but pain and darkness. One day, you had the chance to be free from it all. Would you take it?"/>
    <n v="28000"/>
    <n v="0"/>
    <x v="2"/>
    <s v="US"/>
    <s v="USD"/>
    <n v="1436477241"/>
    <n v="1433885241"/>
    <b v="0"/>
    <x v="78"/>
    <b v="0"/>
    <s v="film &amp; video/drama"/>
    <n v="0"/>
    <s v="No Backers"/>
    <x v="0"/>
    <s v="drama"/>
    <x v="227"/>
    <d v="2015-07-09T21:27:21"/>
  </r>
  <r>
    <x v="228"/>
    <s v="Facets of a Geek life"/>
    <s v="I am making a film from one one of my books called facets of a Geek life."/>
    <n v="8000"/>
    <n v="0"/>
    <x v="2"/>
    <s v="GB"/>
    <s v="GBP"/>
    <n v="1433176105"/>
    <n v="1427992105"/>
    <b v="0"/>
    <x v="78"/>
    <b v="0"/>
    <s v="film &amp; video/drama"/>
    <n v="0"/>
    <s v="No Backers"/>
    <x v="0"/>
    <s v="drama"/>
    <x v="228"/>
    <d v="2015-06-01T16:28:25"/>
  </r>
  <r>
    <x v="229"/>
    <s v="The Perfect Plan"/>
    <s v="I teenage girl that wants to go around the system. She does all she can to cheat and finds herself in a bad position when she messesup"/>
    <n v="3000"/>
    <n v="0"/>
    <x v="2"/>
    <s v="DE"/>
    <s v="EUR"/>
    <n v="1455402297"/>
    <n v="1452810297"/>
    <b v="0"/>
    <x v="78"/>
    <b v="0"/>
    <s v="film &amp; video/drama"/>
    <n v="0"/>
    <s v="No Backers"/>
    <x v="0"/>
    <s v="drama"/>
    <x v="229"/>
    <d v="2016-02-13T22:24:57"/>
  </r>
  <r>
    <x v="230"/>
    <s v="In Love There's War"/>
    <s v="In Love There's War is a spicy web series that will have viewers at the edge of their seats as deception and hidden secrecies unravel."/>
    <n v="15000"/>
    <n v="60"/>
    <x v="2"/>
    <s v="US"/>
    <s v="USD"/>
    <n v="1433443151"/>
    <n v="1430851151"/>
    <b v="0"/>
    <x v="84"/>
    <b v="0"/>
    <s v="film &amp; video/drama"/>
    <n v="4.0000000000000001E-3"/>
    <n v="30"/>
    <x v="0"/>
    <s v="drama"/>
    <x v="230"/>
    <d v="2015-06-04T18:39:11"/>
  </r>
  <r>
    <x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s v="No Backers"/>
    <x v="0"/>
    <s v="drama"/>
    <x v="231"/>
    <d v="2016-01-02T23:00:51"/>
  </r>
  <r>
    <x v="232"/>
    <s v="#noblurredlines"/>
    <s v="A high-impact, high-quality resource to address, for young people and youth-related professionals, the issue of sexual consent."/>
    <n v="4000"/>
    <n v="110"/>
    <x v="2"/>
    <s v="GB"/>
    <s v="GBP"/>
    <n v="1425066546"/>
    <n v="1422474546"/>
    <b v="0"/>
    <x v="63"/>
    <b v="0"/>
    <s v="film &amp; video/drama"/>
    <n v="2.75E-2"/>
    <n v="15.714285714285714"/>
    <x v="0"/>
    <s v="drama"/>
    <x v="232"/>
    <d v="2015-02-27T19:49:06"/>
  </r>
  <r>
    <x v="233"/>
    <s v="Area 4 - The Film"/>
    <s v="â€œArea 4â€ revolves around Frank Hammond, a counselor at a high school, who discovers the scandals that took place."/>
    <n v="350000"/>
    <n v="0"/>
    <x v="2"/>
    <s v="US"/>
    <s v="USD"/>
    <n v="1475185972"/>
    <n v="1472593972"/>
    <b v="0"/>
    <x v="78"/>
    <b v="0"/>
    <s v="film &amp; video/drama"/>
    <n v="0"/>
    <s v="No Backers"/>
    <x v="0"/>
    <s v="drama"/>
    <x v="233"/>
    <d v="2016-09-29T21:52:52"/>
  </r>
  <r>
    <x v="234"/>
    <s v="The Interviewer (Charity Movie)"/>
    <s v="The Interviewer is a dramatic short film about second chances. If a murderer can get a second chance then uneducated children can too."/>
    <n v="1000"/>
    <n v="401"/>
    <x v="2"/>
    <s v="US"/>
    <s v="USD"/>
    <n v="1434847859"/>
    <n v="1431391859"/>
    <b v="0"/>
    <x v="81"/>
    <b v="0"/>
    <s v="film &amp; video/drama"/>
    <n v="0.40100000000000002"/>
    <n v="80.2"/>
    <x v="0"/>
    <s v="drama"/>
    <x v="234"/>
    <d v="2015-06-21T00:50:59"/>
  </r>
  <r>
    <x v="235"/>
    <s v="Film about help homeless child to live a better life."/>
    <s v="Taking people on a deep emotional trip with a story about sometimes those who have less, give more."/>
    <n v="10000"/>
    <n v="0"/>
    <x v="2"/>
    <s v="US"/>
    <s v="USD"/>
    <n v="1436478497"/>
    <n v="1433886497"/>
    <b v="0"/>
    <x v="78"/>
    <b v="0"/>
    <s v="film &amp; video/drama"/>
    <n v="0"/>
    <s v="No Backers"/>
    <x v="0"/>
    <s v="drama"/>
    <x v="235"/>
    <d v="2015-07-09T21:48:17"/>
  </r>
  <r>
    <x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s v="No Backers"/>
    <x v="0"/>
    <s v="drama"/>
    <x v="236"/>
    <d v="2016-01-05T00:00:00"/>
  </r>
  <r>
    <x v="237"/>
    <s v="Making The Choice"/>
    <s v="Making The Choice is a christian short film series."/>
    <n v="15000"/>
    <n v="50"/>
    <x v="2"/>
    <s v="US"/>
    <s v="USD"/>
    <n v="1457445069"/>
    <n v="1452261069"/>
    <b v="0"/>
    <x v="29"/>
    <b v="0"/>
    <s v="film &amp; video/drama"/>
    <n v="3.3333333333333335E-3"/>
    <n v="50"/>
    <x v="0"/>
    <s v="drama"/>
    <x v="237"/>
    <d v="2016-03-08T13:51:09"/>
  </r>
  <r>
    <x v="238"/>
    <s v="Within The Threshold"/>
    <s v="A film to stop society from judging others and get along. Life is not about discrimination! Donate for this Thrilling Drama Series!!!!"/>
    <n v="26000"/>
    <n v="0"/>
    <x v="2"/>
    <s v="US"/>
    <s v="USD"/>
    <n v="1483088400"/>
    <n v="1481324760"/>
    <b v="0"/>
    <x v="78"/>
    <b v="0"/>
    <s v="film &amp; video/drama"/>
    <n v="0"/>
    <s v="No Backers"/>
    <x v="0"/>
    <s v="drama"/>
    <x v="238"/>
    <d v="2016-12-30T09:00:00"/>
  </r>
  <r>
    <x v="239"/>
    <s v="Filthy - Short Film"/>
    <s v="Lovers Clint and Eli convey their conflicting perspectives of guilt and remorse while in the desolate Australian bush."/>
    <n v="1000"/>
    <n v="250"/>
    <x v="2"/>
    <s v="AU"/>
    <s v="AUD"/>
    <n v="1446984000"/>
    <n v="1445308730"/>
    <b v="0"/>
    <x v="81"/>
    <b v="0"/>
    <s v="film &amp; video/drama"/>
    <n v="0.25"/>
    <n v="50"/>
    <x v="0"/>
    <s v="drama"/>
    <x v="239"/>
    <d v="2015-11-08T12:00:00"/>
  </r>
  <r>
    <x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d v="2013-05-05T17:00:11"/>
  </r>
  <r>
    <x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d v="2014-12-21T16:45:04"/>
  </r>
  <r>
    <x v="242"/>
    <s v="Hardwater"/>
    <s v="An unprecedented feature-length documentary film about Maine's tribal, oft-misunderstood ice fishing sub-culture."/>
    <n v="13000"/>
    <n v="14750"/>
    <x v="0"/>
    <s v="US"/>
    <s v="USD"/>
    <n v="1324381790"/>
    <n v="1321357790"/>
    <b v="1"/>
    <x v="91"/>
    <b v="1"/>
    <s v="film &amp; video/documentary"/>
    <n v="1.1346153846153846"/>
    <n v="73.019801980198025"/>
    <x v="0"/>
    <s v="documentary"/>
    <x v="242"/>
    <d v="2011-12-20T11:49:50"/>
  </r>
  <r>
    <x v="243"/>
    <s v="Following Boruch"/>
    <s v="A Hasidic man reaches a turning point in his recovery from mental illness and addiction, and is determined to start a new life."/>
    <n v="25000"/>
    <n v="25648"/>
    <x v="0"/>
    <s v="US"/>
    <s v="USD"/>
    <n v="1393031304"/>
    <n v="1390439304"/>
    <b v="1"/>
    <x v="92"/>
    <b v="1"/>
    <s v="film &amp; video/documentary"/>
    <n v="1.0259199999999999"/>
    <n v="78.195121951219505"/>
    <x v="0"/>
    <s v="documentary"/>
    <x v="243"/>
    <d v="2014-02-22T01:08:24"/>
  </r>
  <r>
    <x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d v="2010-03-16T07:06:00"/>
  </r>
  <r>
    <x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9"/>
    <n v="54.020833333333336"/>
    <x v="0"/>
    <s v="documentary"/>
    <x v="245"/>
    <d v="2012-08-16T01:16:25"/>
  </r>
  <r>
    <x v="246"/>
    <s v="LEAVING ATLANTA THE FILM"/>
    <s v="From 1979 to 1981 twenty-nine Black children in Atlanta were murdered and the others terrified. This is our story..."/>
    <n v="5000"/>
    <n v="15273"/>
    <x v="0"/>
    <s v="US"/>
    <s v="USD"/>
    <n v="1292665405"/>
    <n v="1288341805"/>
    <b v="1"/>
    <x v="94"/>
    <b v="1"/>
    <s v="film &amp; video/documentary"/>
    <n v="3.0546000000000002"/>
    <n v="68.488789237668158"/>
    <x v="0"/>
    <s v="documentary"/>
    <x v="246"/>
    <d v="2010-12-18T09:43:25"/>
  </r>
  <r>
    <x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d v="2010-10-16T03:39:00"/>
  </r>
  <r>
    <x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d v="2012-01-07T18:35:09"/>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d v="2010-08-22T17:40:00"/>
  </r>
  <r>
    <x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d v="2013-06-06T13:34:51"/>
  </r>
  <r>
    <x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d v="2012-05-16T19:00:00"/>
  </r>
  <r>
    <x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5999999999999"/>
    <n v="85.444444444444443"/>
    <x v="0"/>
    <s v="documentary"/>
    <x v="252"/>
    <d v="2010-06-01T03:59:00"/>
  </r>
  <r>
    <x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4"/>
    <n v="215.85714285714286"/>
    <x v="0"/>
    <s v="documentary"/>
    <x v="253"/>
    <d v="2012-02-15T15:37:15"/>
  </r>
  <r>
    <x v="254"/>
    <s v="&quot;I Clown You&quot; Documentary"/>
    <s v="&quot;I Clown You&quot; is a documentary about Israeli medical clowns and clowning as an art of challenging the norm."/>
    <n v="24000"/>
    <n v="28067.34"/>
    <x v="0"/>
    <s v="US"/>
    <s v="USD"/>
    <n v="1445047200"/>
    <n v="1442443910"/>
    <b v="1"/>
    <x v="100"/>
    <b v="1"/>
    <s v="film &amp; video/documentary"/>
    <n v="1.1694724999999999"/>
    <n v="89.38643312101911"/>
    <x v="0"/>
    <s v="documentary"/>
    <x v="254"/>
    <d v="2015-10-17T02:00:00"/>
  </r>
  <r>
    <x v="255"/>
    <s v="xoxosms: a documentary about love in the 21st century"/>
    <s v="xoxosms is a documentary about first love, long distance and Skype."/>
    <n v="8000"/>
    <n v="8538.66"/>
    <x v="0"/>
    <s v="US"/>
    <s v="USD"/>
    <n v="1300275482"/>
    <n v="1297687082"/>
    <b v="1"/>
    <x v="101"/>
    <b v="1"/>
    <s v="film &amp; video/documentary"/>
    <n v="1.0673325"/>
    <n v="45.418404255319146"/>
    <x v="0"/>
    <s v="documentary"/>
    <x v="255"/>
    <d v="2011-03-16T11:38:02"/>
  </r>
  <r>
    <x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d v="2013-03-16T18:27:47"/>
  </r>
  <r>
    <x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1"/>
    <n v="66.70405357142856"/>
    <x v="0"/>
    <s v="documentary"/>
    <x v="257"/>
    <d v="2016-05-19T15:02:42"/>
  </r>
  <r>
    <x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d v="2011-06-18T01:14:26"/>
  </r>
  <r>
    <x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2"/>
    <n v="105.04609341825902"/>
    <x v="0"/>
    <s v="documentary"/>
    <x v="259"/>
    <d v="2015-04-08T17:42:49"/>
  </r>
  <r>
    <x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0000000000001"/>
    <n v="120.90909090909091"/>
    <x v="0"/>
    <s v="documentary"/>
    <x v="260"/>
    <d v="2010-07-17T09:59:00"/>
  </r>
  <r>
    <x v="261"/>
    <s v="Empires: The Film"/>
    <s v="Empires explores the impact of networks on histories and philosophies of political thought."/>
    <n v="20000"/>
    <n v="21480"/>
    <x v="0"/>
    <s v="US"/>
    <s v="USD"/>
    <n v="1339080900"/>
    <n v="1334783704"/>
    <b v="1"/>
    <x v="107"/>
    <b v="1"/>
    <s v="film &amp; video/documentary"/>
    <n v="1.0740000000000001"/>
    <n v="97.63636363636364"/>
    <x v="0"/>
    <s v="documentary"/>
    <x v="261"/>
    <d v="2012-06-07T14:55:00"/>
  </r>
  <r>
    <x v="262"/>
    <s v="The Last Cosmonaut"/>
    <s v="He can never die. He will live forever. He is the last cosmonaut, and this is his story."/>
    <n v="2500"/>
    <n v="6000"/>
    <x v="0"/>
    <s v="US"/>
    <s v="USD"/>
    <n v="1298699828"/>
    <n v="1294811828"/>
    <b v="1"/>
    <x v="108"/>
    <b v="1"/>
    <s v="film &amp; video/documentary"/>
    <n v="2.4"/>
    <n v="41.379310344827587"/>
    <x v="0"/>
    <s v="documentary"/>
    <x v="262"/>
    <d v="2011-02-26T05:57:08"/>
  </r>
  <r>
    <x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7999999999"/>
    <n v="30.654485981308412"/>
    <x v="0"/>
    <s v="documentary"/>
    <x v="263"/>
    <d v="2012-09-27T22:54:54"/>
  </r>
  <r>
    <x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d v="2012-05-11T14:53:15"/>
  </r>
  <r>
    <x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d v="2010-05-10T20:16:00"/>
  </r>
  <r>
    <x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16666666666664"/>
    <x v="0"/>
    <s v="documentary"/>
    <x v="266"/>
    <d v="2010-04-23T03:51:00"/>
  </r>
  <r>
    <x v="267"/>
    <s v="Uncharted Amazon"/>
    <s v="A visually stunning, feature length film chronicling life's challenges in the remote depths of the Amazon rainforest."/>
    <n v="9850"/>
    <n v="12965.44"/>
    <x v="0"/>
    <s v="GB"/>
    <s v="GBP"/>
    <n v="1403693499"/>
    <n v="1401101499"/>
    <b v="1"/>
    <x v="111"/>
    <b v="1"/>
    <s v="film &amp; video/documentary"/>
    <n v="1.3162883248730965"/>
    <n v="78.578424242424248"/>
    <x v="0"/>
    <s v="documentary"/>
    <x v="267"/>
    <d v="2014-06-25T10:51:39"/>
  </r>
  <r>
    <x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0000000000001"/>
    <n v="50.18018018018018"/>
    <x v="0"/>
    <s v="documentary"/>
    <x v="268"/>
    <d v="2011-11-07T04:39:38"/>
  </r>
  <r>
    <x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7"/>
    <n v="92.251735588972423"/>
    <x v="0"/>
    <s v="documentary"/>
    <x v="269"/>
    <d v="2017-02-22T04:43:42"/>
  </r>
  <r>
    <x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2"/>
    <n v="57.540983606557376"/>
    <x v="0"/>
    <s v="documentary"/>
    <x v="270"/>
    <d v="2011-05-25T04:00:00"/>
  </r>
  <r>
    <x v="271"/>
    <s v="The Mathare Project"/>
    <s v="A documentary shot over 12 years about the hopes and dreams of five orphans struggling to reach adulthood in Kenya's Mathare slum."/>
    <n v="30000"/>
    <n v="31404"/>
    <x v="0"/>
    <s v="US"/>
    <s v="USD"/>
    <n v="1388649600"/>
    <n v="1386123861"/>
    <b v="1"/>
    <x v="114"/>
    <b v="1"/>
    <s v="film &amp; video/documentary"/>
    <n v="1.0468"/>
    <n v="109.42160278745645"/>
    <x v="0"/>
    <s v="documentary"/>
    <x v="271"/>
    <d v="2014-01-02T08:00:00"/>
  </r>
  <r>
    <x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7"/>
    <n v="81.892461538461546"/>
    <x v="0"/>
    <s v="documentary"/>
    <x v="272"/>
    <d v="2010-04-28T18:49:00"/>
  </r>
  <r>
    <x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d v="2011-07-03T11:57:46"/>
  </r>
  <r>
    <x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d v="2012-04-05T06:59:00"/>
  </r>
  <r>
    <x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d v="2012-11-10T01:46:06"/>
  </r>
  <r>
    <x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d v="2012-04-28T00:57:54"/>
  </r>
  <r>
    <x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6"/>
    <n v="75.444794952681391"/>
    <x v="0"/>
    <s v="documentary"/>
    <x v="277"/>
    <d v="2015-05-23T21:23:39"/>
  </r>
  <r>
    <x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x v="0"/>
    <s v="documentary"/>
    <x v="278"/>
    <d v="2012-10-12T00:58:59"/>
  </r>
  <r>
    <x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6"/>
    <n v="87.685606557377056"/>
    <x v="0"/>
    <s v="documentary"/>
    <x v="279"/>
    <d v="2017-02-27T02:01:00"/>
  </r>
  <r>
    <x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399999999999"/>
    <n v="54.748948106591868"/>
    <x v="0"/>
    <s v="documentary"/>
    <x v="280"/>
    <d v="2014-05-30T14:10:35"/>
  </r>
  <r>
    <x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d v="2009-08-10T19:26:00"/>
  </r>
  <r>
    <x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d v="2010-02-22T22:00:00"/>
  </r>
  <r>
    <x v="283"/>
    <s v="SOLE SURVIVOR"/>
    <s v="What is the impact of survivorship on the human condition?"/>
    <n v="18000"/>
    <n v="20569.05"/>
    <x v="0"/>
    <s v="US"/>
    <s v="USD"/>
    <n v="1306904340"/>
    <n v="1305219744"/>
    <b v="1"/>
    <x v="91"/>
    <b v="1"/>
    <s v="film &amp; video/documentary"/>
    <n v="1.142725"/>
    <n v="101.8269801980198"/>
    <x v="0"/>
    <s v="documentary"/>
    <x v="283"/>
    <d v="2011-06-01T04:59:00"/>
  </r>
  <r>
    <x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d v="2012-01-21T17:43:00"/>
  </r>
  <r>
    <x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d v="2013-09-19T18:08:48"/>
  </r>
  <r>
    <x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d v="2013-03-25T18:35:24"/>
  </r>
  <r>
    <x v="287"/>
    <s v="In Country: A Documentary Film (POSTPRODUCTION)"/>
    <s v="War is hell. Why would anyone want to spend their weekends there?"/>
    <n v="15000"/>
    <n v="26445"/>
    <x v="0"/>
    <s v="US"/>
    <s v="USD"/>
    <n v="1351828800"/>
    <n v="1349160018"/>
    <b v="1"/>
    <x v="126"/>
    <b v="1"/>
    <s v="film &amp; video/documentary"/>
    <n v="1.7629999999999999"/>
    <n v="91.189655172413794"/>
    <x v="0"/>
    <s v="documentary"/>
    <x v="287"/>
    <d v="2012-11-02T04:00:00"/>
  </r>
  <r>
    <x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d v="2012-06-26T04:03:13"/>
  </r>
  <r>
    <x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
    <n v="67.771551724137936"/>
    <x v="0"/>
    <s v="documentary"/>
    <x v="289"/>
    <d v="2013-11-02T10:57:14"/>
  </r>
  <r>
    <x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x v="0"/>
    <s v="documentary"/>
    <x v="290"/>
    <d v="2011-02-02T07:59:00"/>
  </r>
  <r>
    <x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1999999999999"/>
    <n v="46.8828125"/>
    <x v="0"/>
    <s v="documentary"/>
    <x v="291"/>
    <d v="2013-05-01T00:01:00"/>
  </r>
  <r>
    <x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d v="2011-10-29T03:59:00"/>
  </r>
  <r>
    <x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8"/>
    <n v="201.22137404580153"/>
    <x v="0"/>
    <s v="documentary"/>
    <x v="293"/>
    <d v="2014-04-20T16:01:54"/>
  </r>
  <r>
    <x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x v="0"/>
    <s v="documentary"/>
    <x v="294"/>
    <d v="2010-07-19T16:00:00"/>
  </r>
  <r>
    <x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d v="2013-11-01T00:00:00"/>
  </r>
  <r>
    <x v="296"/>
    <s v="Bel Borba Is Here!"/>
    <s v="Bel Borba is Here is a feature film about the most inspiring Brazilian artist you've never heard of... until now."/>
    <n v="25000"/>
    <n v="29681.55"/>
    <x v="0"/>
    <s v="US"/>
    <s v="USD"/>
    <n v="1347017083"/>
    <n v="1344857083"/>
    <b v="1"/>
    <x v="135"/>
    <b v="1"/>
    <s v="film &amp; video/documentary"/>
    <n v="1.187262"/>
    <n v="230.08953488372092"/>
    <x v="0"/>
    <s v="documentary"/>
    <x v="296"/>
    <d v="2012-09-07T11:24:43"/>
  </r>
  <r>
    <x v="297"/>
    <s v="Who Owns Yoga?"/>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d v="2015-05-01T03:59:00"/>
  </r>
  <r>
    <x v="298"/>
    <s v="DisHonesty - A Documentary Feature Film"/>
    <s v="The truth is, we all lie - and by &quot;we,&quot; we mean everyone!"/>
    <n v="126000"/>
    <n v="137254.84"/>
    <x v="0"/>
    <s v="US"/>
    <s v="USD"/>
    <n v="1399669200"/>
    <n v="1394536048"/>
    <b v="1"/>
    <x v="137"/>
    <b v="1"/>
    <s v="film &amp; video/documentary"/>
    <n v="1.089324126984127"/>
    <n v="56.344351395730705"/>
    <x v="0"/>
    <s v="documentary"/>
    <x v="298"/>
    <d v="2014-05-09T21:00:00"/>
  </r>
  <r>
    <x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
    <n v="73.341188524590166"/>
    <x v="0"/>
    <s v="documentary"/>
    <x v="299"/>
    <d v="2010-11-17T06:24:20"/>
  </r>
  <r>
    <x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d v="2011-04-24T23:02:18"/>
  </r>
  <r>
    <x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d v="2013-03-19T16:42:15"/>
  </r>
  <r>
    <x v="302"/>
    <s v="(UN)CUT"/>
    <s v="(UN)CUT explores circumcisionâ€™s medical, sexual &amp; religious complexities against the backdrop of San Franciscoâ€™s latest ban controversy"/>
    <n v="10000"/>
    <n v="10046"/>
    <x v="0"/>
    <s v="US"/>
    <s v="USD"/>
    <n v="1330115638"/>
    <n v="1327523638"/>
    <b v="1"/>
    <x v="52"/>
    <b v="1"/>
    <s v="film &amp; video/documentary"/>
    <n v="1.0045999999999999"/>
    <n v="93.018518518518519"/>
    <x v="0"/>
    <s v="documentary"/>
    <x v="302"/>
    <d v="2012-02-24T20:33:58"/>
  </r>
  <r>
    <x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d v="2012-06-02T01:42:26"/>
  </r>
  <r>
    <x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41"/>
    <n v="106.43243243243244"/>
    <x v="0"/>
    <s v="documentary"/>
    <x v="304"/>
    <d v="2012-09-01T02:00:00"/>
  </r>
  <r>
    <x v="305"/>
    <s v="My Friend Mott-ly"/>
    <s v="A documentary that I am making about the difficult, but inspiring, life of a late friend of mine."/>
    <n v="7500"/>
    <n v="9775"/>
    <x v="0"/>
    <s v="US"/>
    <s v="USD"/>
    <n v="1331392049"/>
    <n v="1328800049"/>
    <b v="1"/>
    <x v="143"/>
    <b v="1"/>
    <s v="film &amp; video/documentary"/>
    <n v="1.3033333333333332"/>
    <n v="51.719576719576722"/>
    <x v="0"/>
    <s v="documentary"/>
    <x v="305"/>
    <d v="2012-03-10T15:07:29"/>
  </r>
  <r>
    <x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x v="0"/>
    <s v="documentary"/>
    <x v="306"/>
    <d v="2013-03-20T19:05:33"/>
  </r>
  <r>
    <x v="307"/>
    <s v="Grammar Revolution"/>
    <s v="Why is grammar important?"/>
    <n v="22000"/>
    <n v="24490"/>
    <x v="0"/>
    <s v="US"/>
    <s v="USD"/>
    <n v="1360276801"/>
    <n v="1357684801"/>
    <b v="1"/>
    <x v="145"/>
    <b v="1"/>
    <s v="film &amp; video/documentary"/>
    <n v="1.1131818181818183"/>
    <n v="42.517361111111114"/>
    <x v="0"/>
    <s v="documentary"/>
    <x v="307"/>
    <d v="2013-02-07T22:40:01"/>
  </r>
  <r>
    <x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d v="2011-03-10T16:40:10"/>
  </r>
  <r>
    <x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5"/>
    <n v="89.957983193277315"/>
    <x v="0"/>
    <s v="documentary"/>
    <x v="309"/>
    <d v="2012-09-03T18:02:14"/>
  </r>
  <r>
    <x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d v="2011-10-20T02:00:00"/>
  </r>
  <r>
    <x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
    <n v="138.8022"/>
    <x v="0"/>
    <s v="documentary"/>
    <x v="311"/>
    <d v="2012-01-01T07:59:00"/>
  </r>
  <r>
    <x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d v="2013-04-14T21:03:52"/>
  </r>
  <r>
    <x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d v="2010-08-11T15:59:00"/>
  </r>
  <r>
    <x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1"/>
    <n v="32.095833333333331"/>
    <x v="0"/>
    <s v="documentary"/>
    <x v="314"/>
    <d v="2013-03-01T19:59:48"/>
  </r>
  <r>
    <x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d v="2012-08-22T18:32:14"/>
  </r>
  <r>
    <x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x v="0"/>
    <s v="documentary"/>
    <x v="316"/>
    <d v="2014-12-11T04:59:00"/>
  </r>
  <r>
    <x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x v="0"/>
    <s v="documentary"/>
    <x v="317"/>
    <d v="2013-12-11T16:14:43"/>
  </r>
  <r>
    <x v="318"/>
    <s v="Friend Request: Accepted"/>
    <s v="Photographer, Ty Morin, pays a visit to every single one of his Facebook friends to take their portrait...all 788 of them."/>
    <n v="5000"/>
    <n v="14166"/>
    <x v="0"/>
    <s v="US"/>
    <s v="USD"/>
    <n v="1364342151"/>
    <n v="1361753751"/>
    <b v="1"/>
    <x v="4"/>
    <b v="1"/>
    <s v="film &amp; video/documentary"/>
    <n v="2.8332000000000002"/>
    <n v="49.880281690140848"/>
    <x v="0"/>
    <s v="documentary"/>
    <x v="318"/>
    <d v="2013-03-26T23:55:51"/>
  </r>
  <r>
    <x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d v="2010-02-02T07:59:00"/>
  </r>
  <r>
    <x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d v="2015-12-22T23:00:00"/>
  </r>
  <r>
    <x v="321"/>
    <s v="An Impossible Project"/>
    <s v="The more digital the world, the more analog our dreams._x000a_A feature documentary shot on 35mm film."/>
    <n v="35000"/>
    <n v="35932"/>
    <x v="0"/>
    <s v="DE"/>
    <s v="EUR"/>
    <n v="1478605386"/>
    <n v="1475577786"/>
    <b v="1"/>
    <x v="152"/>
    <b v="1"/>
    <s v="film &amp; video/documentary"/>
    <n v="1.0266285714285714"/>
    <n v="106.62314540059347"/>
    <x v="0"/>
    <s v="documentary"/>
    <x v="321"/>
    <d v="2016-11-08T11:43:06"/>
  </r>
  <r>
    <x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d v="2016-05-13T13:40:48"/>
  </r>
  <r>
    <x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7"/>
    <n v="114.58620689655173"/>
    <x v="0"/>
    <s v="documentary"/>
    <x v="323"/>
    <d v="2016-12-21T07:59:00"/>
  </r>
  <r>
    <x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x v="0"/>
    <s v="documentary"/>
    <x v="324"/>
    <d v="2015-08-01T15:01:48"/>
  </r>
  <r>
    <x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d v="2016-12-20T04:30:33"/>
  </r>
  <r>
    <x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4"/>
    <n v="147.17167680278018"/>
    <x v="0"/>
    <s v="documentary"/>
    <x v="326"/>
    <d v="2017-03-14T22:57:00"/>
  </r>
  <r>
    <x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0000000000001"/>
    <n v="160.47058823529412"/>
    <x v="0"/>
    <s v="documentary"/>
    <x v="327"/>
    <d v="2015-03-22T08:00:00"/>
  </r>
  <r>
    <x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4"/>
    <n v="156.04578313253012"/>
    <x v="0"/>
    <s v="documentary"/>
    <x v="328"/>
    <d v="2015-11-01T04:00:00"/>
  </r>
  <r>
    <x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49999999999999"/>
    <n v="63.17365269461078"/>
    <x v="0"/>
    <s v="documentary"/>
    <x v="329"/>
    <d v="2015-11-07T04:00:00"/>
  </r>
  <r>
    <x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d v="2013-05-17T03:59:00"/>
  </r>
  <r>
    <x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d v="2016-06-17T13:57:14"/>
  </r>
  <r>
    <x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d v="2015-10-28T08:00:00"/>
  </r>
  <r>
    <x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
    <n v="188.31203007518798"/>
    <x v="0"/>
    <s v="documentary"/>
    <x v="333"/>
    <d v="2016-04-07T14:16:31"/>
  </r>
  <r>
    <x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d v="2015-05-15T19:00:00"/>
  </r>
  <r>
    <x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d v="2015-05-08T22:00:00"/>
  </r>
  <r>
    <x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9"/>
    <n v="59.249046653144013"/>
    <x v="0"/>
    <s v="documentary"/>
    <x v="336"/>
    <d v="2015-11-13T15:18:38"/>
  </r>
  <r>
    <x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d v="2015-03-14T02:05:08"/>
  </r>
  <r>
    <x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1"/>
    <n v="70.000169491525426"/>
    <x v="0"/>
    <s v="documentary"/>
    <x v="338"/>
    <d v="2016-09-03T01:00:00"/>
  </r>
  <r>
    <x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d v="2015-04-29T18:14:28"/>
  </r>
  <r>
    <x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d v="2017-03-08T21:00:00"/>
  </r>
  <r>
    <x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d v="2014-10-01T03:59:00"/>
  </r>
  <r>
    <x v="342"/>
    <s v="BREAKING A MONSTER a film about the band Unlocking The Truth"/>
    <s v="BREAKING A MONSTER needs your help to play in THEATERS!"/>
    <n v="55000"/>
    <n v="55201.52"/>
    <x v="0"/>
    <s v="US"/>
    <s v="USD"/>
    <n v="1461955465"/>
    <n v="1459363465"/>
    <b v="1"/>
    <x v="166"/>
    <b v="1"/>
    <s v="film &amp; video/documentary"/>
    <n v="1.0036639999999999"/>
    <n v="169.85083076923075"/>
    <x v="0"/>
    <s v="documentary"/>
    <x v="342"/>
    <d v="2016-04-29T18:44:25"/>
  </r>
  <r>
    <x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4"/>
    <n v="58.413339694656486"/>
    <x v="0"/>
    <s v="documentary"/>
    <x v="343"/>
    <d v="2014-11-14T03:00:00"/>
  </r>
  <r>
    <x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d v="2015-06-01T02:20:00"/>
  </r>
  <r>
    <x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d v="2015-05-20T22:39:50"/>
  </r>
  <r>
    <x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2"/>
    <n v="90.579148936170213"/>
    <x v="0"/>
    <s v="documentary"/>
    <x v="346"/>
    <d v="2015-10-14T12:00:21"/>
  </r>
  <r>
    <x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d v="2015-11-14T12:53:29"/>
  </r>
  <r>
    <x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d v="2015-08-21T14:05:16"/>
  </r>
  <r>
    <x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d v="2017-02-24T11:58:28"/>
  </r>
  <r>
    <x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6"/>
    <n v="129.81900452488688"/>
    <x v="0"/>
    <s v="documentary"/>
    <x v="350"/>
    <d v="2016-09-11T03:59:00"/>
  </r>
  <r>
    <x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d v="2016-04-07T22:09:14"/>
  </r>
  <r>
    <x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d v="2014-10-08T04:01:08"/>
  </r>
  <r>
    <x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d v="2015-11-19T20:00:19"/>
  </r>
  <r>
    <x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d v="2016-04-08T18:52:01"/>
  </r>
  <r>
    <x v="355"/>
    <s v="REZA ABDOH -Theatre Visionary"/>
    <s v="A documentary film about the late REZA ABDOH and his performance company DAR A LUZ."/>
    <n v="35000"/>
    <n v="40690"/>
    <x v="0"/>
    <s v="US"/>
    <s v="USD"/>
    <n v="1417420994"/>
    <n v="1414738994"/>
    <b v="1"/>
    <x v="111"/>
    <b v="1"/>
    <s v="film &amp; video/documentary"/>
    <n v="1.1625714285714286"/>
    <n v="246.60606060606059"/>
    <x v="0"/>
    <s v="documentary"/>
    <x v="355"/>
    <d v="2014-12-01T08:03:14"/>
  </r>
  <r>
    <x v="356"/>
    <s v="43 and 80"/>
    <s v="A documentary about halibut conservation and how it impacts communities of Southeast Alaska."/>
    <n v="7500"/>
    <n v="7701.93"/>
    <x v="0"/>
    <s v="US"/>
    <s v="USD"/>
    <n v="1458152193"/>
    <n v="1455563793"/>
    <b v="1"/>
    <x v="174"/>
    <b v="1"/>
    <s v="film &amp; video/documentary"/>
    <n v="1.0269239999999999"/>
    <n v="79.401340206185566"/>
    <x v="0"/>
    <s v="documentary"/>
    <x v="356"/>
    <d v="2016-03-16T18:16:33"/>
  </r>
  <r>
    <x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d v="2015-04-24T05:19:57"/>
  </r>
  <r>
    <x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
    <n v="193.04868913857678"/>
    <x v="0"/>
    <s v="documentary"/>
    <x v="358"/>
    <d v="2016-06-15T15:00:00"/>
  </r>
  <r>
    <x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d v="2014-11-14T05:12:00"/>
  </r>
  <r>
    <x v="360"/>
    <s v="Faith: A Documentary"/>
    <s v="A brave woman takes her wife and son from New York to visit her hometown in Kenya, where she was persecuted for being a lesbian."/>
    <n v="12000"/>
    <n v="12165"/>
    <x v="0"/>
    <s v="US"/>
    <s v="USD"/>
    <n v="1437621060"/>
    <n v="1433799180"/>
    <b v="0"/>
    <x v="45"/>
    <b v="1"/>
    <s v="film &amp; video/documentary"/>
    <n v="1.0137499999999999"/>
    <n v="139.82758620689654"/>
    <x v="0"/>
    <s v="documentary"/>
    <x v="360"/>
    <d v="2015-07-23T03:11:00"/>
  </r>
  <r>
    <x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d v="2014-11-23T01:01:46"/>
  </r>
  <r>
    <x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7"/>
    <n v="139.53488372093022"/>
    <x v="0"/>
    <s v="documentary"/>
    <x v="362"/>
    <d v="2014-08-08T00:00:00"/>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d v="2010-05-02T19:22:00"/>
  </r>
  <r>
    <x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7"/>
    <n v="68.24159292035398"/>
    <x v="0"/>
    <s v="documentary"/>
    <x v="364"/>
    <d v="2014-06-21T03:59:00"/>
  </r>
  <r>
    <x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d v="2014-02-28T14:33:19"/>
  </r>
  <r>
    <x v="366"/>
    <s v="A BUSHMAN ODYSSEY"/>
    <s v="One Bushman familyâ€™s struggle to survive genocide, dispossession and post-apartheid freedom in South Africa."/>
    <n v="38000"/>
    <n v="38500"/>
    <x v="0"/>
    <s v="US"/>
    <s v="USD"/>
    <n v="1337540518"/>
    <n v="1334948518"/>
    <b v="0"/>
    <x v="179"/>
    <b v="1"/>
    <s v="film &amp; video/documentary"/>
    <n v="1.013157894736842"/>
    <n v="287.31343283582089"/>
    <x v="0"/>
    <s v="documentary"/>
    <x v="366"/>
    <d v="2012-05-20T19:01:58"/>
  </r>
  <r>
    <x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d v="2013-05-01T04:59:00"/>
  </r>
  <r>
    <x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
    <n v="81.84905660377359"/>
    <x v="0"/>
    <s v="documentary"/>
    <x v="368"/>
    <d v="2015-03-15T13:32:02"/>
  </r>
  <r>
    <x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d v="2012-01-15T13:14:29"/>
  </r>
  <r>
    <x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d v="2017-01-06T19:05:00"/>
  </r>
  <r>
    <x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d v="2013-02-01T18:25:39"/>
  </r>
  <r>
    <x v="372"/>
    <s v="Wild Equus"/>
    <s v="A short documentary exploring the uses of 'Natural Horsemanship' across Europe"/>
    <n v="300"/>
    <n v="376"/>
    <x v="0"/>
    <s v="GB"/>
    <s v="GBP"/>
    <n v="1459872000"/>
    <n v="1456408244"/>
    <b v="0"/>
    <x v="82"/>
    <b v="1"/>
    <s v="film &amp; video/documentary"/>
    <n v="1.2533333333333334"/>
    <n v="41.777777777777779"/>
    <x v="0"/>
    <s v="documentary"/>
    <x v="372"/>
    <d v="2016-04-05T16:00:00"/>
  </r>
  <r>
    <x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d v="2012-07-18T21:53:18"/>
  </r>
  <r>
    <x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d v="2011-09-16T21:20:31"/>
  </r>
  <r>
    <x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
    <n v="42.857142857142854"/>
    <x v="0"/>
    <s v="documentary"/>
    <x v="375"/>
    <d v="2014-03-01T17:18:00"/>
  </r>
  <r>
    <x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39"/>
    <n v="54.083333333333336"/>
    <x v="0"/>
    <s v="documentary"/>
    <x v="376"/>
    <d v="2016-08-25T10:51:56"/>
  </r>
  <r>
    <x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d v="2015-11-14T07:01:00"/>
  </r>
  <r>
    <x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6"/>
    <n v="40.397590361445786"/>
    <x v="0"/>
    <s v="documentary"/>
    <x v="378"/>
    <d v="2016-01-25T23:52:00"/>
  </r>
  <r>
    <x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d v="2012-05-03T16:31:12"/>
  </r>
  <r>
    <x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d v="2016-01-23T17:16:32"/>
  </r>
  <r>
    <x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d v="2012-07-30T05:00:00"/>
  </r>
  <r>
    <x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d v="2012-09-06T17:01:40"/>
  </r>
  <r>
    <x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2"/>
    <n v="43.020833333333336"/>
    <x v="0"/>
    <s v="documentary"/>
    <x v="383"/>
    <d v="2014-05-19T02:49:19"/>
  </r>
  <r>
    <x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00000000001"/>
    <n v="58.540469973890339"/>
    <x v="0"/>
    <s v="documentary"/>
    <x v="384"/>
    <d v="2015-01-06T18:45:47"/>
  </r>
  <r>
    <x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d v="2014-11-21T15:01:41"/>
  </r>
  <r>
    <x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d v="2015-08-10T22:49:51"/>
  </r>
  <r>
    <x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d v="2015-08-15T06:00:00"/>
  </r>
  <r>
    <x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d v="2016-07-28T01:49:40"/>
  </r>
  <r>
    <x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9"/>
    <n v="81.75107284768211"/>
    <x v="0"/>
    <s v="documentary"/>
    <x v="389"/>
    <d v="2014-03-07T22:59:00"/>
  </r>
  <r>
    <x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
    <n v="71.428571428571431"/>
    <x v="0"/>
    <s v="documentary"/>
    <x v="390"/>
    <d v="2015-05-08T00:52:52"/>
  </r>
  <r>
    <x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x v="0"/>
    <s v="documentary"/>
    <x v="391"/>
    <d v="2011-12-18T00:59:00"/>
  </r>
  <r>
    <x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d v="2011-09-08T03:00:00"/>
  </r>
  <r>
    <x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x v="0"/>
    <s v="documentary"/>
    <x v="393"/>
    <d v="2013-10-10T17:00:52"/>
  </r>
  <r>
    <x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d v="2016-04-17T18:38:02"/>
  </r>
  <r>
    <x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d v="2012-04-27T21:32:00"/>
  </r>
  <r>
    <x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d v="2012-07-07T13:33:26"/>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d v="2010-09-01T03:44:00"/>
  </r>
  <r>
    <x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
    <n v="140.1044776119403"/>
    <x v="0"/>
    <s v="documentary"/>
    <x v="398"/>
    <d v="2015-04-29T19:02:06"/>
  </r>
  <r>
    <x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d v="2016-12-14T12:00:00"/>
  </r>
  <r>
    <x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d v="2014-05-17T03:30:00"/>
  </r>
  <r>
    <x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199999999999"/>
    <n v="711.04109589041093"/>
    <x v="0"/>
    <s v="documentary"/>
    <x v="401"/>
    <d v="2011-08-07T20:12:50"/>
  </r>
  <r>
    <x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000000000001"/>
    <n v="65.883720930232556"/>
    <x v="0"/>
    <s v="documentary"/>
    <x v="402"/>
    <d v="2015-11-05T13:56:57"/>
  </r>
  <r>
    <x v="403"/>
    <s v="MONDO BANANA"/>
    <s v="A documentary adventure about bananas - and people. Your round-trip ticket into the heart of banana-cultures!!"/>
    <n v="5000"/>
    <n v="5263"/>
    <x v="0"/>
    <s v="US"/>
    <s v="USD"/>
    <n v="1312960080"/>
    <n v="1308900441"/>
    <b v="0"/>
    <x v="16"/>
    <b v="1"/>
    <s v="film &amp; video/documentary"/>
    <n v="1.0526"/>
    <n v="75.185714285714283"/>
    <x v="0"/>
    <s v="documentary"/>
    <x v="403"/>
    <d v="2011-08-10T07:08:00"/>
  </r>
  <r>
    <x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d v="2014-02-05T23:04:00"/>
  </r>
  <r>
    <x v="405"/>
    <s v="The Healing Effect Movie"/>
    <s v="Come, join our movie movement.  A new documentary about the healing power of food."/>
    <n v="2820"/>
    <n v="3036"/>
    <x v="0"/>
    <s v="US"/>
    <s v="USD"/>
    <n v="1394071339"/>
    <n v="1391479339"/>
    <b v="0"/>
    <x v="165"/>
    <b v="1"/>
    <s v="film &amp; video/documentary"/>
    <n v="1.0765957446808512"/>
    <n v="55.2"/>
    <x v="0"/>
    <s v="documentary"/>
    <x v="405"/>
    <d v="2014-03-06T02:02:19"/>
  </r>
  <r>
    <x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5"/>
    <n v="86.163714285714292"/>
    <x v="0"/>
    <s v="documentary"/>
    <x v="406"/>
    <d v="2011-05-09T05:59:00"/>
  </r>
  <r>
    <x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d v="2011-11-19T21:54:10"/>
  </r>
  <r>
    <x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d v="2013-11-05T18:39:50"/>
  </r>
  <r>
    <x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x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9"/>
    <n v="183.28571428571428"/>
    <x v="0"/>
    <s v="documentary"/>
    <x v="410"/>
    <d v="2015-06-18T23:33:17"/>
  </r>
  <r>
    <x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d v="2013-12-22T05:00:00"/>
  </r>
  <r>
    <x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d v="2012-07-25T17:49:38"/>
  </r>
  <r>
    <x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49999999"/>
    <n v="78.660818713450297"/>
    <x v="0"/>
    <s v="documentary"/>
    <x v="413"/>
    <d v="2012-07-19T21:03:31"/>
  </r>
  <r>
    <x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d v="2013-10-12T01:31:05"/>
  </r>
  <r>
    <x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6"/>
    <n v="68.09809523809524"/>
    <x v="0"/>
    <s v="documentary"/>
    <x v="415"/>
    <d v="2014-10-17T12:00:00"/>
  </r>
  <r>
    <x v="416"/>
    <s v="Fire in the Heart of the City"/>
    <s v="35,000 pounds of food to a city. Highlighting the &quot;Convoy New Britain&quot; event from birth to beyond."/>
    <n v="1000"/>
    <n v="1202.17"/>
    <x v="0"/>
    <s v="US"/>
    <s v="USD"/>
    <n v="1391851831"/>
    <n v="1389259831"/>
    <b v="0"/>
    <x v="20"/>
    <b v="1"/>
    <s v="film &amp; video/documentary"/>
    <n v="1.2021700000000002"/>
    <n v="48.086800000000004"/>
    <x v="0"/>
    <s v="documentary"/>
    <x v="416"/>
    <d v="2014-02-08T09:30:31"/>
  </r>
  <r>
    <x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d v="2013-04-08T04:33:00"/>
  </r>
  <r>
    <x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d v="2015-07-23T06:46:37"/>
  </r>
  <r>
    <x v="419"/>
    <s v="BEYOND LOCAL"/>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d v="2013-06-29T20:13:07"/>
  </r>
  <r>
    <x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4.3939393939393936E-3"/>
    <n v="4.833333333333333"/>
    <x v="0"/>
    <s v="animation"/>
    <x v="420"/>
    <d v="2014-03-14T04:40:31"/>
  </r>
  <r>
    <x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7E-2"/>
    <n v="50.166666666666664"/>
    <x v="0"/>
    <s v="animation"/>
    <x v="421"/>
    <d v="2015-08-21T11:47:36"/>
  </r>
  <r>
    <x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49999999999999E-2"/>
    <n v="35.833333333333336"/>
    <x v="0"/>
    <s v="animation"/>
    <x v="422"/>
    <d v="2014-09-11T06:14:57"/>
  </r>
  <r>
    <x v="423"/>
    <s v="The Dark Brotherhood  (from the makers of COPS: Skyrim)"/>
    <s v="from the makers of COPS: Skyrim comes the Dark Brotherhood. a dramatic series created with Skyrim machinima."/>
    <n v="20000"/>
    <n v="153"/>
    <x v="2"/>
    <s v="US"/>
    <s v="USD"/>
    <n v="1370470430"/>
    <n v="1367878430"/>
    <b v="0"/>
    <x v="62"/>
    <b v="0"/>
    <s v="film &amp; video/animation"/>
    <n v="7.6499999999999997E-3"/>
    <n v="11.76923076923077"/>
    <x v="0"/>
    <s v="animation"/>
    <x v="423"/>
    <d v="2013-06-05T22:13:50"/>
  </r>
  <r>
    <x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5E-2"/>
    <n v="40.78"/>
    <x v="0"/>
    <s v="animation"/>
    <x v="424"/>
    <d v="2012-03-26T08:01:39"/>
  </r>
  <r>
    <x v="425"/>
    <s v="Patch Bo - Organic toons"/>
    <s v="Support new organic, gluten free cartoon! You'll enjoy this funny story about fruits &amp; vegies and will be able to see new episodes!"/>
    <n v="50000"/>
    <n v="6"/>
    <x v="2"/>
    <s v="US"/>
    <s v="USD"/>
    <n v="1448660404"/>
    <n v="1443472804"/>
    <b v="0"/>
    <x v="84"/>
    <b v="0"/>
    <s v="film &amp; video/animation"/>
    <n v="1.2E-4"/>
    <n v="3"/>
    <x v="0"/>
    <s v="animation"/>
    <x v="425"/>
    <d v="2015-11-27T21:40:04"/>
  </r>
  <r>
    <x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9E-2"/>
    <n v="16.625"/>
    <x v="0"/>
    <s v="animation"/>
    <x v="426"/>
    <d v="2016-03-01T17:05:14"/>
  </r>
  <r>
    <x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s v="No Backers"/>
    <x v="0"/>
    <s v="animation"/>
    <x v="427"/>
    <d v="2015-10-22T18:59:00"/>
  </r>
  <r>
    <x v="428"/>
    <s v="Little Clay Bible - Zacchaeus"/>
    <s v="Fresh, fun, entertaining Bible stories on YouTube, stop-motion style."/>
    <n v="12000"/>
    <n v="676"/>
    <x v="2"/>
    <s v="US"/>
    <s v="USD"/>
    <n v="1402956000"/>
    <n v="1400523845"/>
    <b v="0"/>
    <x v="62"/>
    <b v="0"/>
    <s v="film &amp; video/animation"/>
    <n v="5.6333333333333332E-2"/>
    <n v="52"/>
    <x v="0"/>
    <s v="animation"/>
    <x v="428"/>
    <d v="2014-06-16T22:00:00"/>
  </r>
  <r>
    <x v="429"/>
    <s v="THE FUTURE"/>
    <s v="THE FUTURE is a short animated film created entirely by autistic and developmentally disabled artists from the L.A.N.D. program in Brooklyn, New York."/>
    <n v="5000"/>
    <n v="0"/>
    <x v="2"/>
    <s v="US"/>
    <s v="USD"/>
    <n v="1259297940"/>
    <n v="1252964282"/>
    <b v="0"/>
    <x v="78"/>
    <b v="0"/>
    <s v="film &amp; video/animation"/>
    <n v="0"/>
    <s v="No Backers"/>
    <x v="0"/>
    <s v="animation"/>
    <x v="429"/>
    <d v="2009-11-27T04:59:00"/>
  </r>
  <r>
    <x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E-2"/>
    <n v="4.8"/>
    <x v="0"/>
    <s v="animation"/>
    <x v="430"/>
    <d v="2013-09-11T02:34:27"/>
  </r>
  <r>
    <x v="431"/>
    <s v="Bump in the road short stop motion animation"/>
    <s v="A short stop motion animated film of a man on his way home when strange goings on start to happen on his journey."/>
    <n v="3000"/>
    <n v="415"/>
    <x v="2"/>
    <s v="GB"/>
    <s v="GBP"/>
    <n v="1467752083"/>
    <n v="1465160083"/>
    <b v="0"/>
    <x v="22"/>
    <b v="0"/>
    <s v="film &amp; video/animation"/>
    <n v="0.13833333333333334"/>
    <n v="51.875"/>
    <x v="0"/>
    <s v="animation"/>
    <x v="431"/>
    <d v="2016-07-05T20:54:43"/>
  </r>
  <r>
    <x v="432"/>
    <s v="The Zombie Next Door"/>
    <s v="A teenage zombie named Jeff and his mad scientist mother adapt to life in the town of Serendipity, where the supernatural occurs daily."/>
    <n v="6000"/>
    <n v="570"/>
    <x v="2"/>
    <s v="US"/>
    <s v="USD"/>
    <n v="1445448381"/>
    <n v="1440264381"/>
    <b v="0"/>
    <x v="22"/>
    <b v="0"/>
    <s v="film &amp; video/animation"/>
    <n v="9.5000000000000001E-2"/>
    <n v="71.25"/>
    <x v="0"/>
    <s v="animation"/>
    <x v="432"/>
    <d v="2015-10-21T17:26:21"/>
  </r>
  <r>
    <x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s v="No Backers"/>
    <x v="0"/>
    <s v="animation"/>
    <x v="433"/>
    <d v="2015-10-11T15:07:02"/>
  </r>
  <r>
    <x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0.05"/>
    <n v="62.5"/>
    <x v="0"/>
    <s v="animation"/>
    <x v="434"/>
    <d v="2013-12-01T21:01:42"/>
  </r>
  <r>
    <x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3E-5"/>
    <n v="1"/>
    <x v="0"/>
    <s v="animation"/>
    <x v="435"/>
    <d v="2013-09-13T17:56:20"/>
  </r>
  <r>
    <x v="436"/>
    <s v="Blinky"/>
    <s v="Blinky is the story of a naÃ¯ve simpleton who suddenly finds himself struggling to adapt to changes within his environment."/>
    <n v="1000"/>
    <n v="0"/>
    <x v="2"/>
    <s v="US"/>
    <s v="USD"/>
    <n v="1375260113"/>
    <n v="1372668113"/>
    <b v="0"/>
    <x v="78"/>
    <b v="0"/>
    <s v="film &amp; video/animation"/>
    <n v="0"/>
    <s v="No Backers"/>
    <x v="0"/>
    <s v="animation"/>
    <x v="436"/>
    <d v="2013-07-31T08:41:53"/>
  </r>
  <r>
    <x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s v="No Backers"/>
    <x v="0"/>
    <s v="animation"/>
    <x v="437"/>
    <d v="2016-10-08T07:38:46"/>
  </r>
  <r>
    <x v="438"/>
    <s v="In Game: The Animated Series"/>
    <s v="As Smyton pushes himself to become respected, he unlocks secrets about himself and the world around him."/>
    <n v="20000"/>
    <n v="1876"/>
    <x v="2"/>
    <s v="US"/>
    <s v="USD"/>
    <n v="1447830958"/>
    <n v="1445235358"/>
    <b v="0"/>
    <x v="202"/>
    <b v="0"/>
    <s v="film &amp; video/animation"/>
    <n v="9.3799999999999994E-2"/>
    <n v="170.54545454545453"/>
    <x v="0"/>
    <s v="animation"/>
    <x v="438"/>
    <d v="2015-11-18T07:15:58"/>
  </r>
  <r>
    <x v="439"/>
    <s v="Starting a cartoon series"/>
    <s v="Hi everyone, I'm trying to begin a cartoon series. It's a show about space bounty hunters and their adventures as they travel around."/>
    <n v="450"/>
    <n v="0"/>
    <x v="2"/>
    <s v="US"/>
    <s v="USD"/>
    <n v="1413569818"/>
    <n v="1412705818"/>
    <b v="0"/>
    <x v="78"/>
    <b v="0"/>
    <s v="film &amp; video/animation"/>
    <n v="0"/>
    <s v="No Backers"/>
    <x v="0"/>
    <s v="animation"/>
    <x v="439"/>
    <d v="2014-10-17T18:16:58"/>
  </r>
  <r>
    <x v="440"/>
    <s v="Consumed"/>
    <s v="A stop-motion animation made by a one girl team, with a camera, creativity, and a lot of determination."/>
    <n v="5000"/>
    <n v="5"/>
    <x v="2"/>
    <s v="US"/>
    <s v="USD"/>
    <n v="1458859153"/>
    <n v="1456270753"/>
    <b v="0"/>
    <x v="29"/>
    <b v="0"/>
    <s v="film &amp; video/animation"/>
    <n v="1E-3"/>
    <n v="5"/>
    <x v="0"/>
    <s v="animation"/>
    <x v="440"/>
    <d v="2016-03-24T22:39:13"/>
  </r>
  <r>
    <x v="441"/>
    <s v="Wolf Squad Lego Stop Motion"/>
    <s v="A group of specialist clones called Wolf Squad are the only clones left after order 66 and are searching the galaxy for survivors!"/>
    <n v="400"/>
    <n v="0"/>
    <x v="2"/>
    <s v="GB"/>
    <s v="GBP"/>
    <n v="1383418996"/>
    <n v="1380826996"/>
    <b v="0"/>
    <x v="78"/>
    <b v="0"/>
    <s v="film &amp; video/animation"/>
    <n v="0"/>
    <s v="No Backers"/>
    <x v="0"/>
    <s v="animation"/>
    <x v="441"/>
    <d v="2013-11-02T19:03:16"/>
  </r>
  <r>
    <x v="442"/>
    <s v="The Paranormal Idiot"/>
    <s v="Doomsday is here"/>
    <n v="17000"/>
    <n v="6691"/>
    <x v="2"/>
    <s v="US"/>
    <s v="USD"/>
    <n v="1424380783"/>
    <n v="1421788783"/>
    <b v="0"/>
    <x v="57"/>
    <b v="0"/>
    <s v="film &amp; video/animation"/>
    <n v="0.39358823529411763"/>
    <n v="393.58823529411762"/>
    <x v="0"/>
    <s v="animation"/>
    <x v="442"/>
    <d v="2015-02-19T21:19:43"/>
  </r>
  <r>
    <x v="443"/>
    <s v="Bad Teddy Studios"/>
    <s v="We love cartoons!! We want to make more but it costs money to so. Be apart of your daily dose of WTF!?! Pledge now!!"/>
    <n v="10000"/>
    <n v="10"/>
    <x v="2"/>
    <s v="CA"/>
    <s v="CAD"/>
    <n v="1391991701"/>
    <n v="1389399701"/>
    <b v="0"/>
    <x v="84"/>
    <b v="0"/>
    <s v="film &amp; video/animation"/>
    <n v="1E-3"/>
    <n v="5"/>
    <x v="0"/>
    <s v="animation"/>
    <x v="443"/>
    <d v="2014-02-10T00:21:41"/>
  </r>
  <r>
    <x v="444"/>
    <s v="Discovering the Other Woman"/>
    <s v="An upcoming animated web sitcom series centered around dealing with life, love, and relationships."/>
    <n v="1000"/>
    <n v="50"/>
    <x v="2"/>
    <s v="US"/>
    <s v="USD"/>
    <n v="1329342361"/>
    <n v="1324158361"/>
    <b v="0"/>
    <x v="29"/>
    <b v="0"/>
    <s v="film &amp; video/animation"/>
    <n v="0.05"/>
    <n v="50"/>
    <x v="0"/>
    <s v="animation"/>
    <x v="444"/>
    <d v="2012-02-15T21:46:01"/>
  </r>
  <r>
    <x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5"/>
    <n v="1"/>
    <x v="0"/>
    <s v="animation"/>
    <x v="445"/>
    <d v="2015-05-21T08:02:55"/>
  </r>
  <r>
    <x v="446"/>
    <s v="DisChord"/>
    <s v="A faith based animated short. (The same guy who said a picture is worth a thousand words also said a cartoon is worth two thousand.)"/>
    <n v="10500"/>
    <n v="766"/>
    <x v="2"/>
    <s v="US"/>
    <s v="USD"/>
    <n v="1425434420"/>
    <n v="1422842420"/>
    <b v="0"/>
    <x v="38"/>
    <b v="0"/>
    <s v="film &amp; video/animation"/>
    <n v="7.2952380952380949E-2"/>
    <n v="47.875"/>
    <x v="0"/>
    <s v="animation"/>
    <x v="446"/>
    <d v="2015-03-04T02:00:20"/>
  </r>
  <r>
    <x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4"/>
    <n v="5"/>
    <x v="0"/>
    <s v="animation"/>
    <x v="447"/>
    <d v="2013-03-23T12:19:23"/>
  </r>
  <r>
    <x v="448"/>
    <s v="The Last Mice"/>
    <s v="Max is a pessimistic mouse, always fantasizing about the end of the world. In The Last Mice, Max's fantasy becomes a real nightmare."/>
    <n v="2500"/>
    <n v="82.01"/>
    <x v="2"/>
    <s v="US"/>
    <s v="USD"/>
    <n v="1400091095"/>
    <n v="1398363095"/>
    <b v="0"/>
    <x v="80"/>
    <b v="0"/>
    <s v="film &amp; video/animation"/>
    <n v="3.2804E-2"/>
    <n v="20.502500000000001"/>
    <x v="0"/>
    <s v="animation"/>
    <x v="448"/>
    <d v="2014-05-14T18:11:35"/>
  </r>
  <r>
    <x v="449"/>
    <s v="Shell &amp; Paddy"/>
    <s v="Shell &amp; Paddy is a 2D animation cartoon with 4 minutes of slapstick surreal humour staring two animal characters in weird, wacky world."/>
    <n v="2000"/>
    <n v="45"/>
    <x v="2"/>
    <s v="GB"/>
    <s v="GBP"/>
    <n v="1382017085"/>
    <n v="1379425085"/>
    <b v="0"/>
    <x v="81"/>
    <b v="0"/>
    <s v="film &amp; video/animation"/>
    <n v="2.2499999999999999E-2"/>
    <n v="9"/>
    <x v="0"/>
    <s v="animation"/>
    <x v="449"/>
    <d v="2013-10-17T13:38:05"/>
  </r>
  <r>
    <x v="450"/>
    <s v="DreamAfrica"/>
    <s v="Why do the moon and stars receive their light from the sun? Africa has a story to tell. Ananse and Kweku appear in this great folktale."/>
    <n v="50000"/>
    <n v="396"/>
    <x v="2"/>
    <s v="US"/>
    <s v="USD"/>
    <n v="1392417800"/>
    <n v="1389825800"/>
    <b v="0"/>
    <x v="63"/>
    <b v="0"/>
    <s v="film &amp; video/animation"/>
    <n v="7.92E-3"/>
    <n v="56.571428571428569"/>
    <x v="0"/>
    <s v="animation"/>
    <x v="450"/>
    <d v="2014-02-14T22:43:20"/>
  </r>
  <r>
    <x v="451"/>
    <s v="The Gangbangers"/>
    <s v="This comedy follows two devils who discover a magical boombox to become musicians after an 80s rapture enchants earth with fairy-tales."/>
    <n v="20000"/>
    <n v="0"/>
    <x v="2"/>
    <s v="US"/>
    <s v="USD"/>
    <n v="1390669791"/>
    <n v="1388077791"/>
    <b v="0"/>
    <x v="78"/>
    <b v="0"/>
    <s v="film &amp; video/animation"/>
    <n v="0"/>
    <s v="No Backers"/>
    <x v="0"/>
    <s v="animation"/>
    <x v="451"/>
    <d v="2014-01-25T17:09:51"/>
  </r>
  <r>
    <x v="452"/>
    <s v="Lost in the Shadows"/>
    <s v="A man must find his way out of the depths of the shadows by using the aid of a little girl."/>
    <n v="750"/>
    <n v="480"/>
    <x v="2"/>
    <s v="US"/>
    <s v="USD"/>
    <n v="1431536015"/>
    <n v="1428944015"/>
    <b v="0"/>
    <x v="8"/>
    <b v="0"/>
    <s v="film &amp; video/animation"/>
    <n v="0.64"/>
    <n v="40"/>
    <x v="0"/>
    <s v="animation"/>
    <x v="452"/>
    <d v="2015-05-13T16:53:35"/>
  </r>
  <r>
    <x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E-4"/>
    <n v="13"/>
    <x v="0"/>
    <s v="animation"/>
    <x v="453"/>
    <d v="2015-02-19T19:47:59"/>
  </r>
  <r>
    <x v="454"/>
    <s v="Super Hi-Speed Road Strikers"/>
    <s v="Itâ€™s an Action/Adventure Anime for The Yuusha Brave series, G1 Transformer, and the Fast and the Furious Fans!"/>
    <n v="10000"/>
    <n v="82"/>
    <x v="2"/>
    <s v="US"/>
    <s v="USD"/>
    <n v="1417007640"/>
    <n v="1414343571"/>
    <b v="0"/>
    <x v="81"/>
    <b v="0"/>
    <s v="film &amp; video/animation"/>
    <n v="8.2000000000000007E-3"/>
    <n v="16.399999999999999"/>
    <x v="0"/>
    <s v="animation"/>
    <x v="454"/>
    <d v="2014-11-26T13:14:00"/>
  </r>
  <r>
    <x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6E-4"/>
    <n v="22.5"/>
    <x v="0"/>
    <s v="animation"/>
    <x v="455"/>
    <d v="2012-04-17T00:31:00"/>
  </r>
  <r>
    <x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6.8631863186318634E-3"/>
    <n v="20.333333333333332"/>
    <x v="0"/>
    <s v="animation"/>
    <x v="456"/>
    <d v="2013-10-22T03:59:00"/>
  </r>
  <r>
    <x v="457"/>
    <s v="phenix heart 3D animation"/>
    <s v="from my photo work, pyro techniques, aqua technitque and more , i will take the pricipale personnage to the lost land of phenix where ."/>
    <n v="20000"/>
    <n v="0"/>
    <x v="2"/>
    <s v="CA"/>
    <s v="CAD"/>
    <n v="1408213512"/>
    <n v="1405621512"/>
    <b v="0"/>
    <x v="78"/>
    <b v="0"/>
    <s v="film &amp; video/animation"/>
    <n v="0"/>
    <s v="No Backers"/>
    <x v="0"/>
    <s v="animation"/>
    <x v="457"/>
    <d v="2014-08-16T18:25:12"/>
  </r>
  <r>
    <x v="458"/>
    <s v="DE_dust2: Hacker's Wrath"/>
    <s v="An animated parody of the game, Counter-Strike. The sequel to the very popular Counter-Strike: DE_dust2. Hacker is back!"/>
    <n v="10000"/>
    <n v="821"/>
    <x v="2"/>
    <s v="GB"/>
    <s v="GBP"/>
    <n v="1368550060"/>
    <n v="1365958060"/>
    <b v="0"/>
    <x v="72"/>
    <b v="0"/>
    <s v="film &amp; video/animation"/>
    <n v="8.2100000000000006E-2"/>
    <n v="16.755102040816325"/>
    <x v="0"/>
    <s v="animation"/>
    <x v="458"/>
    <d v="2013-05-14T16:47:40"/>
  </r>
  <r>
    <x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103E-4"/>
    <n v="25"/>
    <x v="0"/>
    <s v="animation"/>
    <x v="459"/>
    <d v="2011-11-13T16:22:07"/>
  </r>
  <r>
    <x v="460"/>
    <s v="Darwin's Kiss"/>
    <s v="An animated web series about biological evolution gone haywire."/>
    <n v="8500"/>
    <n v="25"/>
    <x v="2"/>
    <s v="US"/>
    <s v="USD"/>
    <n v="1401595200"/>
    <n v="1398862875"/>
    <b v="0"/>
    <x v="84"/>
    <b v="0"/>
    <s v="film &amp; video/animation"/>
    <n v="2.9411764705882353E-3"/>
    <n v="12.5"/>
    <x v="0"/>
    <s v="animation"/>
    <x v="460"/>
    <d v="2014-06-01T04:00:00"/>
  </r>
  <r>
    <x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s v="No Backers"/>
    <x v="0"/>
    <s v="animation"/>
    <x v="461"/>
    <d v="2013-06-02T20:19:27"/>
  </r>
  <r>
    <x v="462"/>
    <s v="THE FORGOTTEN LAND"/>
    <s v="A prince who becomes a slave, suffers of amnesia far away from his land. Slowly he recovers memory and returns where all started."/>
    <n v="100000"/>
    <n v="0"/>
    <x v="2"/>
    <s v="US"/>
    <s v="USD"/>
    <n v="1312945341"/>
    <n v="1307761341"/>
    <b v="0"/>
    <x v="78"/>
    <b v="0"/>
    <s v="film &amp; video/animation"/>
    <n v="0"/>
    <s v="No Backers"/>
    <x v="0"/>
    <s v="animation"/>
    <x v="462"/>
    <d v="2011-08-10T03:02:21"/>
  </r>
  <r>
    <x v="463"/>
    <s v="Tuskegee Redtails"/>
    <s v="Depicts the contribution the Tuskegee airmen made in certain historical events that helped turn the tide in World War II."/>
    <n v="55000"/>
    <n v="1250"/>
    <x v="2"/>
    <s v="US"/>
    <s v="USD"/>
    <n v="1316883753"/>
    <n v="1311699753"/>
    <b v="0"/>
    <x v="202"/>
    <b v="0"/>
    <s v="film &amp; video/animation"/>
    <n v="2.2727272727272728E-2"/>
    <n v="113.63636363636364"/>
    <x v="0"/>
    <s v="animation"/>
    <x v="463"/>
    <d v="2011-09-24T17:02:33"/>
  </r>
  <r>
    <x v="464"/>
    <s v="PokÃ©Movie - A PokÃ©monâ„¢ school project"/>
    <s v="We are three students that want to make a short PokÃ©mon movie as a school project!"/>
    <n v="1010"/>
    <n v="1"/>
    <x v="2"/>
    <s v="DE"/>
    <s v="EUR"/>
    <n v="1463602935"/>
    <n v="1461874935"/>
    <b v="0"/>
    <x v="29"/>
    <b v="0"/>
    <s v="film &amp; video/animation"/>
    <n v="9.9009900990099011E-4"/>
    <n v="1"/>
    <x v="0"/>
    <s v="animation"/>
    <x v="464"/>
    <d v="2016-05-18T20:22:15"/>
  </r>
  <r>
    <x v="465"/>
    <s v="&quot;Amp&quot; A Story About a Robot"/>
    <s v="&quot;Amp&quot; is a short film about a robot with needs."/>
    <n v="512"/>
    <n v="138"/>
    <x v="2"/>
    <s v="US"/>
    <s v="USD"/>
    <n v="1403837574"/>
    <n v="1402455174"/>
    <b v="0"/>
    <x v="22"/>
    <b v="0"/>
    <s v="film &amp; video/animation"/>
    <n v="0.26953125"/>
    <n v="17.25"/>
    <x v="0"/>
    <s v="animation"/>
    <x v="465"/>
    <d v="2014-06-27T02:52:54"/>
  </r>
  <r>
    <x v="466"/>
    <s v="The Legend Of The Crimson Knight"/>
    <s v="(Working storyboard for animated project) A multi-generational Knight that wages war on criminals and corrupt governments"/>
    <n v="10000"/>
    <n v="76"/>
    <x v="2"/>
    <s v="US"/>
    <s v="USD"/>
    <n v="1347057464"/>
    <n v="1344465464"/>
    <b v="0"/>
    <x v="81"/>
    <b v="0"/>
    <s v="film &amp; video/animation"/>
    <n v="7.6E-3"/>
    <n v="15.2"/>
    <x v="0"/>
    <s v="animation"/>
    <x v="466"/>
    <d v="2012-09-07T22:37:44"/>
  </r>
  <r>
    <x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0.21575"/>
    <n v="110.64102564102564"/>
    <x v="0"/>
    <s v="animation"/>
    <x v="467"/>
    <d v="2012-09-28T16:18:54"/>
  </r>
  <r>
    <x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s v="No Backers"/>
    <x v="0"/>
    <s v="animation"/>
    <x v="468"/>
    <d v="2012-07-11T03:51:05"/>
  </r>
  <r>
    <x v="469"/>
    <s v="Dreamland PERSONALISED Animated Shorts Film"/>
    <s v="Create a personalised animation film using your child's name and photo."/>
    <n v="6000"/>
    <n v="0"/>
    <x v="2"/>
    <s v="GB"/>
    <s v="GBP"/>
    <n v="1409960724"/>
    <n v="1404776724"/>
    <b v="0"/>
    <x v="78"/>
    <b v="0"/>
    <s v="film &amp; video/animation"/>
    <n v="0"/>
    <s v="No Backers"/>
    <x v="0"/>
    <s v="animation"/>
    <x v="469"/>
    <d v="2014-09-05T23:45:24"/>
  </r>
  <r>
    <x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00000000000001E-2"/>
    <n v="25.5"/>
    <x v="0"/>
    <s v="animation"/>
    <x v="470"/>
    <d v="2014-01-16T04:00:00"/>
  </r>
  <r>
    <x v="471"/>
    <s v="Red Origins"/>
    <s v="Three kids try to stop Mazi Mbe's plan to restore Africa to its original state where Tricksters &amp; Spirits ruled_x000a_and Juju was law."/>
    <n v="55000"/>
    <n v="6541"/>
    <x v="2"/>
    <s v="US"/>
    <s v="USD"/>
    <n v="1397924379"/>
    <n v="1394039979"/>
    <b v="0"/>
    <x v="203"/>
    <b v="0"/>
    <s v="film &amp; video/animation"/>
    <n v="0.11892727272727273"/>
    <n v="38.476470588235294"/>
    <x v="0"/>
    <s v="animation"/>
    <x v="471"/>
    <d v="2014-04-19T16:19:39"/>
  </r>
  <r>
    <x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0.17624999999999999"/>
    <n v="28.2"/>
    <x v="0"/>
    <s v="animation"/>
    <x v="472"/>
    <d v="2014-08-23T22:08:38"/>
  </r>
  <r>
    <x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E-2"/>
    <n v="61.5"/>
    <x v="0"/>
    <s v="animation"/>
    <x v="473"/>
    <d v="2014-09-17T16:45:19"/>
  </r>
  <r>
    <x v="474"/>
    <s v="TAO Mr. Fantastic!!"/>
    <s v="Time travel the light Mr. Fantastic!  Spin the dimensions toward other continuums and worlds.  Hold onto your panties."/>
    <n v="3300"/>
    <n v="1"/>
    <x v="2"/>
    <s v="US"/>
    <s v="USD"/>
    <n v="1487318029"/>
    <n v="1484726029"/>
    <b v="0"/>
    <x v="29"/>
    <b v="0"/>
    <s v="film &amp; video/animation"/>
    <n v="3.0303030303030303E-4"/>
    <n v="1"/>
    <x v="0"/>
    <s v="animation"/>
    <x v="474"/>
    <d v="2017-02-17T07:53:49"/>
  </r>
  <r>
    <x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s v="No Backers"/>
    <x v="0"/>
    <s v="animation"/>
    <x v="475"/>
    <d v="2015-05-06T02:04:03"/>
  </r>
  <r>
    <x v="476"/>
    <s v="Sight Word Music Videos"/>
    <s v="Animated Music Videos that teach kids how to read."/>
    <n v="220000"/>
    <n v="4906.59"/>
    <x v="2"/>
    <s v="US"/>
    <s v="USD"/>
    <n v="1401767940"/>
    <n v="1398727441"/>
    <b v="0"/>
    <x v="204"/>
    <b v="0"/>
    <s v="film &amp; video/animation"/>
    <n v="2.2302681818181819E-2"/>
    <n v="39.569274193548388"/>
    <x v="0"/>
    <s v="animation"/>
    <x v="476"/>
    <d v="2014-06-03T03:59:00"/>
  </r>
  <r>
    <x v="477"/>
    <s v="Hymn of Unity"/>
    <s v="A Comedy-drama animation revolving around a man who finds a problematic pair of headphones that literally take over his whole life."/>
    <n v="1500"/>
    <n v="0"/>
    <x v="2"/>
    <s v="US"/>
    <s v="USD"/>
    <n v="1337371334"/>
    <n v="1332187334"/>
    <b v="0"/>
    <x v="78"/>
    <b v="0"/>
    <s v="film &amp; video/animation"/>
    <n v="0"/>
    <s v="No Backers"/>
    <x v="0"/>
    <s v="animation"/>
    <x v="477"/>
    <d v="2012-05-18T20:02:14"/>
  </r>
  <r>
    <x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s v="No Backers"/>
    <x v="0"/>
    <s v="animation"/>
    <x v="478"/>
    <d v="2015-04-01T20:51:49"/>
  </r>
  <r>
    <x v="479"/>
    <s v="Harvard Math 55A and Stanford Math 51H Animated!"/>
    <s v="ANIMATING the most INFAMOUS Math Courses in America and TRANSLATING them for the mathematical underdog!"/>
    <n v="15000"/>
    <n v="4884"/>
    <x v="2"/>
    <s v="US"/>
    <s v="USD"/>
    <n v="1416566835"/>
    <n v="1411379235"/>
    <b v="0"/>
    <x v="165"/>
    <b v="0"/>
    <s v="film &amp; video/animation"/>
    <n v="0.3256"/>
    <n v="88.8"/>
    <x v="0"/>
    <s v="animation"/>
    <x v="479"/>
    <d v="2014-11-21T10:47:15"/>
  </r>
  <r>
    <x v="480"/>
    <s v="The CafÃ©"/>
    <s v="To court his muse, an artist must first outsmart her dog.  A short animated film collaboration by Dana and Terrence Masson."/>
    <n v="40000"/>
    <n v="7764"/>
    <x v="2"/>
    <s v="US"/>
    <s v="USD"/>
    <n v="1376049615"/>
    <n v="1373457615"/>
    <b v="0"/>
    <x v="205"/>
    <b v="0"/>
    <s v="film &amp; video/animation"/>
    <n v="0.19409999999999999"/>
    <n v="55.457142857142856"/>
    <x v="0"/>
    <s v="animation"/>
    <x v="480"/>
    <d v="2013-08-09T12:00:15"/>
  </r>
  <r>
    <x v="481"/>
    <s v="ERA"/>
    <s v="The year is 2043. Test subject David Beck has been augmented with psychokinetic abilities. He uses his newfound gifts to thwart evil."/>
    <n v="30000"/>
    <n v="1830"/>
    <x v="2"/>
    <s v="US"/>
    <s v="USD"/>
    <n v="1349885289"/>
    <n v="1347293289"/>
    <b v="0"/>
    <x v="64"/>
    <b v="0"/>
    <s v="film &amp; video/animation"/>
    <n v="6.0999999999999999E-2"/>
    <n v="87.142857142857139"/>
    <x v="0"/>
    <s v="animation"/>
    <x v="481"/>
    <d v="2012-10-10T16:08:09"/>
  </r>
  <r>
    <x v="482"/>
    <s v="Animated Stand-up Routines Shenanigans"/>
    <s v="Help me quit my day job and also create animated Stand-up routines from local up and coming comedians."/>
    <n v="10000"/>
    <n v="10"/>
    <x v="2"/>
    <s v="US"/>
    <s v="USD"/>
    <n v="1460644440"/>
    <n v="1458336690"/>
    <b v="0"/>
    <x v="29"/>
    <b v="0"/>
    <s v="film &amp; video/animation"/>
    <n v="1E-3"/>
    <n v="10"/>
    <x v="0"/>
    <s v="animation"/>
    <x v="482"/>
    <d v="2016-04-14T14:34:00"/>
  </r>
  <r>
    <x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0.502"/>
    <n v="51.224489795918366"/>
    <x v="0"/>
    <s v="animation"/>
    <x v="483"/>
    <d v="2013-01-29T04:44:32"/>
  </r>
  <r>
    <x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1.8625E-3"/>
    <n v="13.545454545454545"/>
    <x v="0"/>
    <s v="animation"/>
    <x v="484"/>
    <d v="2015-11-05T23:32:52"/>
  </r>
  <r>
    <x v="485"/>
    <s v="The Lighthouse and the Lock cartoon - funny stuff for kids."/>
    <s v="Last few days to make this toon a reality! 5 funny toons for YOU! See the pilot episode here!"/>
    <n v="37956"/>
    <n v="8315.01"/>
    <x v="2"/>
    <s v="GB"/>
    <s v="GBP"/>
    <n v="1368792499"/>
    <n v="1366200499"/>
    <b v="0"/>
    <x v="207"/>
    <b v="0"/>
    <s v="film &amp; video/animation"/>
    <n v="0.21906971229845085"/>
    <n v="66.520080000000007"/>
    <x v="0"/>
    <s v="animation"/>
    <x v="485"/>
    <d v="2013-05-17T12:08:19"/>
  </r>
  <r>
    <x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4E-5"/>
    <n v="50"/>
    <x v="0"/>
    <s v="animation"/>
    <x v="486"/>
    <d v="2014-06-01T22:37:19"/>
  </r>
  <r>
    <x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s v="No Backers"/>
    <x v="0"/>
    <s v="animation"/>
    <x v="487"/>
    <d v="2016-12-25T15:16:34"/>
  </r>
  <r>
    <x v="488"/>
    <s v="City Animals independent cartoon series"/>
    <s v="When humans left the earth, the animals took over the city. What could go wrong? Well...everything!"/>
    <n v="12000"/>
    <n v="0"/>
    <x v="2"/>
    <s v="US"/>
    <s v="USD"/>
    <n v="1483924700"/>
    <n v="1481332700"/>
    <b v="0"/>
    <x v="78"/>
    <b v="0"/>
    <s v="film &amp; video/animation"/>
    <n v="0"/>
    <s v="No Backers"/>
    <x v="0"/>
    <s v="animation"/>
    <x v="488"/>
    <d v="2017-01-09T01:18:20"/>
  </r>
  <r>
    <x v="489"/>
    <s v="THE GUINEAS SHOW"/>
    <s v="Help America's favorite dysfunctional immigrant family THE GUINEAS launch the first season of their animated web series."/>
    <n v="74997"/>
    <n v="215"/>
    <x v="2"/>
    <s v="US"/>
    <s v="USD"/>
    <n v="1325763180"/>
    <n v="1323084816"/>
    <b v="0"/>
    <x v="83"/>
    <b v="0"/>
    <s v="film &amp; video/animation"/>
    <n v="2.8667813379201833E-3"/>
    <n v="71.666666666666671"/>
    <x v="0"/>
    <s v="animation"/>
    <x v="489"/>
    <d v="2012-01-05T11:33:00"/>
  </r>
  <r>
    <x v="490"/>
    <s v="PROJECT IS CANCELLED"/>
    <s v="Cancelled"/>
    <n v="1000"/>
    <n v="0"/>
    <x v="2"/>
    <s v="US"/>
    <s v="USD"/>
    <n v="1345677285"/>
    <n v="1343085285"/>
    <b v="0"/>
    <x v="78"/>
    <b v="0"/>
    <s v="film &amp; video/animation"/>
    <n v="0"/>
    <s v="No Backers"/>
    <x v="0"/>
    <s v="animation"/>
    <x v="490"/>
    <d v="2012-08-22T23:14:45"/>
  </r>
  <r>
    <x v="491"/>
    <s v="Guess What? Gus"/>
    <s v="&quot;Guess What? Gus&quot; is a magical animated comedy that follow a new kid who playful antics for attention make the news."/>
    <n v="10000"/>
    <n v="0"/>
    <x v="2"/>
    <s v="US"/>
    <s v="USD"/>
    <n v="1453937699"/>
    <n v="1451345699"/>
    <b v="0"/>
    <x v="78"/>
    <b v="0"/>
    <s v="film &amp; video/animation"/>
    <n v="0"/>
    <s v="No Backers"/>
    <x v="0"/>
    <s v="animation"/>
    <x v="491"/>
    <d v="2016-01-27T23:34:59"/>
  </r>
  <r>
    <x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s v="No Backers"/>
    <x v="0"/>
    <s v="animation"/>
    <x v="492"/>
    <d v="2016-10-13T00:50:30"/>
  </r>
  <r>
    <x v="493"/>
    <s v="Joc Barrera The Chupacabra Hunter"/>
    <s v="The Chupacabra is not a myth and one man is on a mission to prove its existence no matter what, his name is Joc Barrera."/>
    <n v="30000"/>
    <n v="0"/>
    <x v="2"/>
    <s v="GB"/>
    <s v="GBP"/>
    <n v="1432142738"/>
    <n v="1429550738"/>
    <b v="0"/>
    <x v="78"/>
    <b v="0"/>
    <s v="film &amp; video/animation"/>
    <n v="0"/>
    <s v="No Backers"/>
    <x v="0"/>
    <s v="animation"/>
    <x v="493"/>
    <d v="2015-05-20T17:25:38"/>
  </r>
  <r>
    <x v="494"/>
    <s v="The Grigori"/>
    <s v="Angels come to Earth in human disguise to deceive mankind, rule the Earth as gods, create a hybrid army &amp; destroy all who oppose them."/>
    <n v="20000"/>
    <n v="31"/>
    <x v="2"/>
    <s v="US"/>
    <s v="USD"/>
    <n v="1404356400"/>
    <n v="1402343765"/>
    <b v="0"/>
    <x v="83"/>
    <b v="0"/>
    <s v="film &amp; video/animation"/>
    <n v="1.5499999999999999E-3"/>
    <n v="10.333333333333334"/>
    <x v="0"/>
    <s v="animation"/>
    <x v="494"/>
    <d v="2014-07-03T03:00:00"/>
  </r>
  <r>
    <x v="495"/>
    <s v="Average Heroes pilot"/>
    <s v="two friends set out to conquer and reach the level cap of the quest watch, how will they do it when they're 2 teenage idiots"/>
    <n v="7000"/>
    <n v="0"/>
    <x v="2"/>
    <s v="US"/>
    <s v="USD"/>
    <n v="1437076305"/>
    <n v="1434484305"/>
    <b v="0"/>
    <x v="78"/>
    <b v="0"/>
    <s v="film &amp; video/animation"/>
    <n v="0"/>
    <s v="No Backers"/>
    <x v="0"/>
    <s v="animation"/>
    <x v="495"/>
    <d v="2015-07-16T19:51:45"/>
  </r>
  <r>
    <x v="496"/>
    <s v="Airships and Anatasia: The Movie"/>
    <s v="The movie is about the adventures of Ethan, Danna, The mysterious inventor and more."/>
    <n v="60000"/>
    <n v="1"/>
    <x v="2"/>
    <s v="US"/>
    <s v="USD"/>
    <n v="1392070874"/>
    <n v="1386886874"/>
    <b v="0"/>
    <x v="29"/>
    <b v="0"/>
    <s v="film &amp; video/animation"/>
    <n v="1.6666666666666667E-5"/>
    <n v="1"/>
    <x v="0"/>
    <s v="animation"/>
    <x v="496"/>
    <d v="2014-02-10T22:21:14"/>
  </r>
  <r>
    <x v="497"/>
    <s v="Galaxy Probe Kids"/>
    <s v="live-action/animated series pilot."/>
    <n v="4480"/>
    <n v="30"/>
    <x v="2"/>
    <s v="US"/>
    <s v="USD"/>
    <n v="1419483600"/>
    <n v="1414889665"/>
    <b v="0"/>
    <x v="83"/>
    <b v="0"/>
    <s v="film &amp; video/animation"/>
    <n v="6.6964285714285711E-3"/>
    <n v="10"/>
    <x v="0"/>
    <s v="animation"/>
    <x v="497"/>
    <d v="2014-12-25T05:00:00"/>
  </r>
  <r>
    <x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1E-2"/>
    <n v="136.09090909090909"/>
    <x v="0"/>
    <s v="animation"/>
    <x v="498"/>
    <d v="2011-12-23T18:17:29"/>
  </r>
  <r>
    <x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2E-2"/>
    <n v="73.461538461538467"/>
    <x v="0"/>
    <s v="animation"/>
    <x v="499"/>
    <d v="2009-10-12T20:59:00"/>
  </r>
  <r>
    <x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53.75"/>
    <x v="0"/>
    <s v="animation"/>
    <x v="500"/>
    <d v="2010-05-08T22:16:00"/>
  </r>
  <r>
    <x v="501"/>
    <s v="World War 4"/>
    <s v="Based on the invention portfolio of a patented inventor World War Four is a look into the future of warfare and humanity as a whole"/>
    <n v="10000"/>
    <n v="0"/>
    <x v="2"/>
    <s v="US"/>
    <s v="USD"/>
    <n v="1310189851"/>
    <n v="1307597851"/>
    <b v="0"/>
    <x v="78"/>
    <b v="0"/>
    <s v="film &amp; video/animation"/>
    <n v="0"/>
    <s v="No Backers"/>
    <x v="0"/>
    <s v="animation"/>
    <x v="501"/>
    <d v="2011-07-09T05:37:31"/>
  </r>
  <r>
    <x v="502"/>
    <s v="Strawberry Bowl"/>
    <s v="This Strawberry Bowl concept is the 1st of many episodes.  These episodes will be released in accordance with the harvest of the month."/>
    <n v="20000"/>
    <n v="230"/>
    <x v="2"/>
    <s v="US"/>
    <s v="USD"/>
    <n v="1332073025"/>
    <n v="1329484625"/>
    <b v="0"/>
    <x v="80"/>
    <b v="0"/>
    <s v="film &amp; video/animation"/>
    <n v="1.15E-2"/>
    <n v="57.5"/>
    <x v="0"/>
    <s v="animation"/>
    <x v="502"/>
    <d v="2012-03-18T12:17:05"/>
  </r>
  <r>
    <x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7E-2"/>
    <n v="12.666666666666666"/>
    <x v="0"/>
    <s v="animation"/>
    <x v="503"/>
    <d v="2015-01-17T12:38:23"/>
  </r>
  <r>
    <x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1E-2"/>
    <n v="67"/>
    <x v="0"/>
    <s v="animation"/>
    <x v="504"/>
    <d v="2012-04-10T22:36:27"/>
  </r>
  <r>
    <x v="505"/>
    <s v="MY4FACES THE ANIMATED MOVIE"/>
    <s v="This wonderful movie will tells the story of two adorable aliens who crash land into a familyâ€™s backyard, and travel the Earth."/>
    <n v="12000"/>
    <n v="52"/>
    <x v="2"/>
    <s v="US"/>
    <s v="USD"/>
    <n v="1451010086"/>
    <n v="1447122086"/>
    <b v="0"/>
    <x v="25"/>
    <b v="0"/>
    <s v="film &amp; video/animation"/>
    <n v="4.3333333333333331E-3"/>
    <n v="3.7142857142857144"/>
    <x v="0"/>
    <s v="animation"/>
    <x v="505"/>
    <d v="2015-12-25T02:21:26"/>
  </r>
  <r>
    <x v="506"/>
    <s v="Age of Spirit: The Battle in Heaven"/>
    <s v="A feature-length 3D animation that depicts what happened when the Son of the Morning rebelled against God."/>
    <n v="200000"/>
    <n v="250"/>
    <x v="2"/>
    <s v="US"/>
    <s v="USD"/>
    <n v="1376140520"/>
    <n v="1373548520"/>
    <b v="0"/>
    <x v="29"/>
    <b v="0"/>
    <s v="film &amp; video/animation"/>
    <n v="1.25E-3"/>
    <n v="250"/>
    <x v="0"/>
    <s v="animation"/>
    <x v="506"/>
    <d v="2013-08-10T13:15:20"/>
  </r>
  <r>
    <x v="507"/>
    <s v="Code Monkeys"/>
    <s v="&quot;Code Monkey(s)&quot; is a short animated-series about life from the perspective of an engineer who feels like an actual &quot;Code Monkey&quot;."/>
    <n v="20000"/>
    <n v="640"/>
    <x v="2"/>
    <s v="US"/>
    <s v="USD"/>
    <n v="1350687657"/>
    <n v="1346799657"/>
    <b v="0"/>
    <x v="73"/>
    <b v="0"/>
    <s v="film &amp; video/animation"/>
    <n v="3.2000000000000001E-2"/>
    <n v="64"/>
    <x v="0"/>
    <s v="animation"/>
    <x v="507"/>
    <d v="2012-10-19T23:00:57"/>
  </r>
  <r>
    <x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8.0000000000000002E-3"/>
    <n v="133.33333333333334"/>
    <x v="0"/>
    <s v="animation"/>
    <x v="508"/>
    <d v="2012-05-25T14:14:00"/>
  </r>
  <r>
    <x v="509"/>
    <s v="Indian in Chelsea - Web Animated series"/>
    <s v="A hilarious comedy podcast being turned into an animated series  about an indian servant and his boss."/>
    <n v="5000"/>
    <n v="10"/>
    <x v="2"/>
    <s v="GB"/>
    <s v="GBP"/>
    <n v="1435504170"/>
    <n v="1432912170"/>
    <b v="0"/>
    <x v="29"/>
    <b v="0"/>
    <s v="film &amp; video/animation"/>
    <n v="2E-3"/>
    <n v="10"/>
    <x v="0"/>
    <s v="animation"/>
    <x v="509"/>
    <d v="2015-06-28T15:09:30"/>
  </r>
  <r>
    <x v="510"/>
    <s v="TPI Episode 2: Doomsday Dean"/>
    <s v="A mile below the Franco-Swiss border Dean manages to break the Large Hadron Collider and triggers the end of the world."/>
    <n v="14000"/>
    <n v="0"/>
    <x v="2"/>
    <s v="US"/>
    <s v="USD"/>
    <n v="1456805639"/>
    <n v="1454213639"/>
    <b v="0"/>
    <x v="78"/>
    <b v="0"/>
    <s v="film &amp; video/animation"/>
    <n v="0"/>
    <s v="No Backers"/>
    <x v="0"/>
    <s v="animation"/>
    <x v="510"/>
    <d v="2016-03-01T04:13:59"/>
  </r>
  <r>
    <x v="511"/>
    <s v="Stuck On An Eyeland"/>
    <s v="A project that incorporates animation and comic art into a relevant story. 4 boys, 1 eyeland, and a whole lot of drama!!!"/>
    <n v="5000"/>
    <n v="150"/>
    <x v="2"/>
    <s v="US"/>
    <s v="USD"/>
    <n v="1365228982"/>
    <n v="1362640582"/>
    <b v="0"/>
    <x v="81"/>
    <b v="0"/>
    <s v="film &amp; video/animation"/>
    <n v="0.03"/>
    <n v="30"/>
    <x v="0"/>
    <s v="animation"/>
    <x v="511"/>
    <d v="2013-04-06T06:16:22"/>
  </r>
  <r>
    <x v="512"/>
    <s v="Otherkin The Animated Series"/>
    <s v="We have a fully developed 2D animated series that requires more professional animation. Our first 2 home-animated eps are up online."/>
    <n v="8000"/>
    <n v="11"/>
    <x v="2"/>
    <s v="US"/>
    <s v="USD"/>
    <n v="1479667727"/>
    <n v="1475776127"/>
    <b v="0"/>
    <x v="84"/>
    <b v="0"/>
    <s v="film &amp; video/animation"/>
    <n v="1.3749999999999999E-3"/>
    <n v="5.5"/>
    <x v="0"/>
    <s v="animation"/>
    <x v="512"/>
    <d v="2016-11-20T18:48:47"/>
  </r>
  <r>
    <x v="513"/>
    <s v="Paradigm Spiral - The Animated Series"/>
    <s v="A sci-fi fantasy 2.5D anime styled series about some guys trying to save the world, probably..."/>
    <n v="50000"/>
    <n v="6962"/>
    <x v="2"/>
    <s v="US"/>
    <s v="USD"/>
    <n v="1471244400"/>
    <n v="1467387705"/>
    <b v="0"/>
    <x v="32"/>
    <b v="0"/>
    <s v="film &amp; video/animation"/>
    <n v="0.13924"/>
    <n v="102.38235294117646"/>
    <x v="0"/>
    <s v="animation"/>
    <x v="513"/>
    <d v="2016-08-15T07:00:00"/>
  </r>
  <r>
    <x v="514"/>
    <s v="I'm Sticking With You."/>
    <s v="A film created entirely out of paper, visual effects and found objects depicts how one man created a new life for himself."/>
    <n v="1500"/>
    <n v="50"/>
    <x v="2"/>
    <s v="CA"/>
    <s v="CAD"/>
    <n v="1407595447"/>
    <n v="1405003447"/>
    <b v="0"/>
    <x v="83"/>
    <b v="0"/>
    <s v="film &amp; video/animation"/>
    <n v="3.3333333333333333E-2"/>
    <n v="16.666666666666668"/>
    <x v="0"/>
    <s v="animation"/>
    <x v="514"/>
    <d v="2014-08-09T14:44:07"/>
  </r>
  <r>
    <x v="515"/>
    <s v="A Tale of Faith - An Animated Short Film"/>
    <s v="A Tale of Faith is an animated short film based on the heartwarming tale by Rebbe Nachman of Breslov."/>
    <n v="97000"/>
    <n v="24651"/>
    <x v="2"/>
    <s v="US"/>
    <s v="USD"/>
    <n v="1451389601"/>
    <n v="1447933601"/>
    <b v="0"/>
    <x v="69"/>
    <b v="0"/>
    <s v="film &amp; video/animation"/>
    <n v="0.25413402061855672"/>
    <n v="725.02941176470586"/>
    <x v="0"/>
    <s v="animation"/>
    <x v="515"/>
    <d v="2015-12-29T11:46:41"/>
  </r>
  <r>
    <x v="516"/>
    <s v="Shipmates"/>
    <s v="A big brother style comedy animation series starring famous seafarers"/>
    <n v="5000"/>
    <n v="0"/>
    <x v="2"/>
    <s v="GB"/>
    <s v="GBP"/>
    <n v="1432752080"/>
    <n v="1427568080"/>
    <b v="0"/>
    <x v="78"/>
    <b v="0"/>
    <s v="film &amp; video/animation"/>
    <n v="0"/>
    <s v="No Backers"/>
    <x v="0"/>
    <s v="animation"/>
    <x v="516"/>
    <d v="2015-05-27T18:41:20"/>
  </r>
  <r>
    <x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E-2"/>
    <n v="68.333333333333329"/>
    <x v="0"/>
    <s v="animation"/>
    <x v="517"/>
    <d v="2017-02-02T14:46:01"/>
  </r>
  <r>
    <x v="518"/>
    <s v="Somorrah"/>
    <s v="The community of Somorrah is peaceful and unblemished until &quot;The Boss&quot; power and money starts to diminish &amp; plans to gain it all back!"/>
    <n v="7175"/>
    <n v="0"/>
    <x v="2"/>
    <s v="US"/>
    <s v="USD"/>
    <n v="1441550760"/>
    <n v="1438958824"/>
    <b v="0"/>
    <x v="78"/>
    <b v="0"/>
    <s v="film &amp; video/animation"/>
    <n v="0"/>
    <s v="No Backers"/>
    <x v="0"/>
    <s v="animation"/>
    <x v="518"/>
    <d v="2015-09-06T14:46:00"/>
  </r>
  <r>
    <x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0.22881426547787684"/>
    <n v="39.228571428571428"/>
    <x v="0"/>
    <s v="animation"/>
    <x v="519"/>
    <d v="2012-12-05T09:23:41"/>
  </r>
  <r>
    <x v="520"/>
    <s v="Darktales The Play"/>
    <s v="Tim Arthur's 21st anniversary sell-out production of his 'chilling' and 'sinister' ghostly thriller returns to the Edinburgh Fringe!"/>
    <n v="5000"/>
    <n v="5105"/>
    <x v="0"/>
    <s v="GB"/>
    <s v="GBP"/>
    <n v="1449766261"/>
    <n v="1447174261"/>
    <b v="0"/>
    <x v="69"/>
    <b v="1"/>
    <s v="theater/plays"/>
    <n v="1.0209999999999999"/>
    <n v="150.14705882352942"/>
    <x v="1"/>
    <s v="plays"/>
    <x v="520"/>
    <d v="2015-12-10T16:51:01"/>
  </r>
  <r>
    <x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d v="2016-11-01T04:59:00"/>
  </r>
  <r>
    <x v="522"/>
    <s v="COMPASS PLAYERS"/>
    <s v="*** TO MAKE DONATIONS IN THE FUTURE                                   GO TO OUR WEBSITE: www.compassplayers.com ***"/>
    <n v="3000"/>
    <n v="3440"/>
    <x v="0"/>
    <s v="US"/>
    <s v="USD"/>
    <n v="1458518325"/>
    <n v="1456793925"/>
    <b v="0"/>
    <x v="162"/>
    <b v="1"/>
    <s v="theater/plays"/>
    <n v="1.1466666666666667"/>
    <n v="110.96774193548387"/>
    <x v="1"/>
    <s v="plays"/>
    <x v="522"/>
    <d v="2016-03-20T23:58:45"/>
  </r>
  <r>
    <x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x v="1"/>
    <s v="plays"/>
    <x v="523"/>
    <d v="2015-09-21T03:11:16"/>
  </r>
  <r>
    <x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d v="2016-06-01T17:12:49"/>
  </r>
  <r>
    <x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
    <n v="1000"/>
    <x v="1"/>
    <s v="plays"/>
    <x v="525"/>
    <d v="2014-09-13T09:37:21"/>
  </r>
  <r>
    <x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x v="1"/>
    <s v="plays"/>
    <x v="526"/>
    <d v="2015-08-07T17:00:00"/>
  </r>
  <r>
    <x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d v="2017-02-17T16:05:00"/>
  </r>
  <r>
    <x v="528"/>
    <s v="Devastated No Matter What"/>
    <s v="A Festival Backed Production of a Full-Length Play."/>
    <n v="1150"/>
    <n v="1330"/>
    <x v="0"/>
    <s v="US"/>
    <s v="USD"/>
    <n v="1434921600"/>
    <n v="1433109907"/>
    <b v="0"/>
    <x v="209"/>
    <b v="1"/>
    <s v="theater/plays"/>
    <n v="1.1565217391304348"/>
    <n v="44.333333333333336"/>
    <x v="1"/>
    <s v="plays"/>
    <x v="528"/>
    <d v="2015-06-21T21:20:00"/>
  </r>
  <r>
    <x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7"/>
    <n v="86.944444444444443"/>
    <x v="1"/>
    <s v="plays"/>
    <x v="529"/>
    <d v="2017-01-11T05:00:00"/>
  </r>
  <r>
    <x v="530"/>
    <s v="Corners Grove"/>
    <s v="Corners Grove is a coming-of-age play about leaving home, gender identity and the death of Whitney Houston; will benefit Win NYC."/>
    <n v="3405"/>
    <n v="3670"/>
    <x v="0"/>
    <s v="US"/>
    <s v="USD"/>
    <n v="1435111200"/>
    <n v="1433254268"/>
    <b v="0"/>
    <x v="60"/>
    <b v="1"/>
    <s v="theater/plays"/>
    <n v="1.0778267254038179"/>
    <n v="126.55172413793103"/>
    <x v="1"/>
    <s v="plays"/>
    <x v="530"/>
    <d v="2015-06-24T02:00:00"/>
  </r>
  <r>
    <x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
    <n v="129.03225806451613"/>
    <x v="1"/>
    <s v="plays"/>
    <x v="531"/>
    <d v="2016-12-17T06:59:00"/>
  </r>
  <r>
    <x v="532"/>
    <s v="Walken On Sunshine"/>
    <s v="A fast paced, comedic play about an anxiety-ridden filmmaker who lies to investors about having Christopher Walken in his film."/>
    <n v="10000"/>
    <n v="12325"/>
    <x v="0"/>
    <s v="US"/>
    <s v="USD"/>
    <n v="1463098208"/>
    <n v="1460506208"/>
    <b v="0"/>
    <x v="210"/>
    <b v="1"/>
    <s v="theater/plays"/>
    <n v="1.2324999999999999"/>
    <n v="71.242774566473983"/>
    <x v="1"/>
    <s v="plays"/>
    <x v="532"/>
    <d v="2016-05-13T00:10:08"/>
  </r>
  <r>
    <x v="533"/>
    <s v="Foresight"/>
    <s v="New writing â€¢ Twisty-turny magical realist retro sci-fi â€¢ Human lives â€¢ Storytelling â€¢ The slope our society slips down..."/>
    <n v="2000"/>
    <n v="2004"/>
    <x v="0"/>
    <s v="GB"/>
    <s v="GBP"/>
    <n v="1463394365"/>
    <n v="1461320765"/>
    <b v="0"/>
    <x v="57"/>
    <b v="1"/>
    <s v="theater/plays"/>
    <n v="1.002"/>
    <n v="117.88235294117646"/>
    <x v="1"/>
    <s v="plays"/>
    <x v="533"/>
    <d v="2016-05-16T10:26:05"/>
  </r>
  <r>
    <x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d v="2015-11-01T23:00:00"/>
  </r>
  <r>
    <x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x v="1"/>
    <s v="plays"/>
    <x v="535"/>
    <d v="2017-01-06T13:05:05"/>
  </r>
  <r>
    <x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d v="2015-08-03T18:00:00"/>
  </r>
  <r>
    <x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0000000000001"/>
    <n v="40.847457627118644"/>
    <x v="1"/>
    <s v="plays"/>
    <x v="537"/>
    <d v="2015-11-04T19:26:31"/>
  </r>
  <r>
    <x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x v="1"/>
    <s v="plays"/>
    <x v="538"/>
    <d v="2016-05-13T19:04:23"/>
  </r>
  <r>
    <x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
    <n v="25.161000000000001"/>
    <x v="1"/>
    <s v="plays"/>
    <x v="539"/>
    <d v="2016-07-05T01:11:47"/>
  </r>
  <r>
    <x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E-5"/>
    <n v="1"/>
    <x v="2"/>
    <s v="web"/>
    <x v="540"/>
    <d v="2015-02-04T19:36:46"/>
  </r>
  <r>
    <x v="541"/>
    <s v="Deviations"/>
    <s v="A website dedicated to local Kink Communities; to find others with matching interests and bring them together."/>
    <n v="4500"/>
    <n v="25"/>
    <x v="2"/>
    <s v="US"/>
    <s v="USD"/>
    <n v="1446080834"/>
    <n v="1443488834"/>
    <b v="0"/>
    <x v="29"/>
    <b v="0"/>
    <s v="technology/web"/>
    <n v="5.5555555555555558E-3"/>
    <n v="25"/>
    <x v="2"/>
    <s v="web"/>
    <x v="541"/>
    <d v="2015-10-29T01:07:14"/>
  </r>
  <r>
    <x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8E-6"/>
    <n v="1"/>
    <x v="2"/>
    <s v="web"/>
    <x v="542"/>
    <d v="2016-05-03T16:41:56"/>
  </r>
  <r>
    <x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3.1818181818181819E-3"/>
    <n v="35"/>
    <x v="2"/>
    <s v="web"/>
    <x v="543"/>
    <d v="2014-11-01T02:12:42"/>
  </r>
  <r>
    <x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E-2"/>
    <n v="3"/>
    <x v="2"/>
    <s v="web"/>
    <x v="544"/>
    <d v="2016-07-04T15:46:00"/>
  </r>
  <r>
    <x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0.27383999999999997"/>
    <n v="402.70588235294116"/>
    <x v="2"/>
    <s v="web"/>
    <x v="545"/>
    <d v="2015-11-15T15:13:09"/>
  </r>
  <r>
    <x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63E-4"/>
    <n v="26"/>
    <x v="2"/>
    <s v="web"/>
    <x v="546"/>
    <d v="2015-10-17T16:01:55"/>
  </r>
  <r>
    <x v="547"/>
    <s v="Secure Email and Document sharing"/>
    <s v="We are looking to build a secure email / document sharing system for companies needing to send sensitive information to clients."/>
    <n v="7500"/>
    <n v="0"/>
    <x v="2"/>
    <s v="GB"/>
    <s v="GBP"/>
    <n v="1455122564"/>
    <n v="1452530564"/>
    <b v="0"/>
    <x v="78"/>
    <b v="0"/>
    <s v="technology/web"/>
    <n v="0"/>
    <s v="No Backers"/>
    <x v="2"/>
    <s v="web"/>
    <x v="547"/>
    <d v="2016-02-10T16:42:44"/>
  </r>
  <r>
    <x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8.9999999999999998E-4"/>
    <n v="9"/>
    <x v="2"/>
    <s v="web"/>
    <x v="548"/>
    <d v="2015-10-29T21:40:48"/>
  </r>
  <r>
    <x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E-2"/>
    <n v="8.5"/>
    <x v="2"/>
    <s v="web"/>
    <x v="549"/>
    <d v="2015-07-08T15:17:02"/>
  </r>
  <r>
    <x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7.0000000000000001E-3"/>
    <n v="8.75"/>
    <x v="2"/>
    <s v="web"/>
    <x v="550"/>
    <d v="2017-01-31T05:00:00"/>
  </r>
  <r>
    <x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1E-2"/>
    <n v="135.03571428571428"/>
    <x v="2"/>
    <s v="web"/>
    <x v="551"/>
    <d v="2015-08-01T17:53:00"/>
  </r>
  <r>
    <x v="552"/>
    <s v="Spinnable Social Media"/>
    <s v="Axoral is a 3d interactive social media interface, with the potential to be so much more, but we need your help!"/>
    <n v="45000"/>
    <n v="0"/>
    <x v="2"/>
    <s v="CA"/>
    <s v="CAD"/>
    <n v="1452350896"/>
    <n v="1447166896"/>
    <b v="0"/>
    <x v="78"/>
    <b v="0"/>
    <s v="technology/web"/>
    <n v="0"/>
    <s v="No Backers"/>
    <x v="2"/>
    <s v="web"/>
    <x v="552"/>
    <d v="2016-01-09T14:48:16"/>
  </r>
  <r>
    <x v="553"/>
    <s v="sellorshopusa.com"/>
    <s v="Groundbreaking New Classifieds Website Grows Into Largest Nationwide Coverage By Turning Users Into Entrepreneurs"/>
    <n v="25000"/>
    <n v="123"/>
    <x v="2"/>
    <s v="US"/>
    <s v="USD"/>
    <n v="1415988991"/>
    <n v="1413393391"/>
    <b v="0"/>
    <x v="79"/>
    <b v="0"/>
    <s v="technology/web"/>
    <n v="4.9199999999999999E-3"/>
    <n v="20.5"/>
    <x v="2"/>
    <s v="web"/>
    <x v="553"/>
    <d v="2014-11-14T18:16:31"/>
  </r>
  <r>
    <x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0.36589147286821705"/>
    <n v="64.36363636363636"/>
    <x v="2"/>
    <s v="web"/>
    <x v="554"/>
    <d v="2014-10-19T16:26:12"/>
  </r>
  <r>
    <x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s v="No Backers"/>
    <x v="2"/>
    <s v="web"/>
    <x v="555"/>
    <d v="2016-06-12T08:29:03"/>
  </r>
  <r>
    <x v="556"/>
    <s v="Braille Academy"/>
    <s v="An educational platform for learning Unified English Braille Code"/>
    <n v="8000"/>
    <n v="200"/>
    <x v="2"/>
    <s v="US"/>
    <s v="USD"/>
    <n v="1452112717"/>
    <n v="1449520717"/>
    <b v="0"/>
    <x v="29"/>
    <b v="0"/>
    <s v="technology/web"/>
    <n v="2.5000000000000001E-2"/>
    <n v="200"/>
    <x v="2"/>
    <s v="web"/>
    <x v="556"/>
    <d v="2016-01-06T20:38:37"/>
  </r>
  <r>
    <x v="557"/>
    <s v="Interactive Global Domestic Violence Platform"/>
    <s v="The world's first interactive global domestic violence platform which connects victims, NGO's, policy-makers and researchers."/>
    <n v="150000"/>
    <n v="1366"/>
    <x v="2"/>
    <s v="DE"/>
    <s v="EUR"/>
    <n v="1480721803"/>
    <n v="1478126203"/>
    <b v="0"/>
    <x v="9"/>
    <b v="0"/>
    <s v="technology/web"/>
    <n v="9.1066666666666674E-3"/>
    <n v="68.3"/>
    <x v="2"/>
    <s v="web"/>
    <x v="557"/>
    <d v="2016-12-02T23:36:43"/>
  </r>
  <r>
    <x v="558"/>
    <s v="Southwest Louisville Online A Local Social Network"/>
    <s v="A community website with news, classifieds, photo albums, business reviews and a calendar for the local community to share."/>
    <n v="750"/>
    <n v="0"/>
    <x v="2"/>
    <s v="US"/>
    <s v="USD"/>
    <n v="1427227905"/>
    <n v="1424639505"/>
    <b v="0"/>
    <x v="78"/>
    <b v="0"/>
    <s v="technology/web"/>
    <n v="0"/>
    <s v="No Backers"/>
    <x v="2"/>
    <s v="web"/>
    <x v="558"/>
    <d v="2015-03-24T20:11:45"/>
  </r>
  <r>
    <x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5E-4"/>
    <n v="50"/>
    <x v="2"/>
    <s v="web"/>
    <x v="559"/>
    <d v="2015-12-13T06:47:40"/>
  </r>
  <r>
    <x v="560"/>
    <s v="DOWNLOAD THE INTERNET,...."/>
    <s v="In the future the possibility exists that the internet it's self could be felled, we have world seed banks, it's time for a net bank,.."/>
    <n v="100000"/>
    <n v="12"/>
    <x v="2"/>
    <s v="CA"/>
    <s v="CAD"/>
    <n v="1418841045"/>
    <n v="1416249045"/>
    <b v="0"/>
    <x v="83"/>
    <b v="0"/>
    <s v="technology/web"/>
    <n v="1.2E-4"/>
    <n v="4"/>
    <x v="2"/>
    <s v="web"/>
    <x v="560"/>
    <d v="2014-12-17T18:30:45"/>
  </r>
  <r>
    <x v="561"/>
    <s v="CheckMate Careers"/>
    <s v="A marketplace for talent and employers to match. Using intuitive technology we match &amp; place talent with the best career position."/>
    <n v="15000"/>
    <n v="55"/>
    <x v="2"/>
    <s v="US"/>
    <s v="USD"/>
    <n v="1445874513"/>
    <n v="1442850513"/>
    <b v="0"/>
    <x v="84"/>
    <b v="0"/>
    <s v="technology/web"/>
    <n v="3.6666666666666666E-3"/>
    <n v="27.5"/>
    <x v="2"/>
    <s v="web"/>
    <x v="561"/>
    <d v="2015-10-26T15:48:33"/>
  </r>
  <r>
    <x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s v="No Backers"/>
    <x v="2"/>
    <s v="web"/>
    <x v="562"/>
    <d v="2016-12-18T09:20:15"/>
  </r>
  <r>
    <x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62E-4"/>
    <n v="34"/>
    <x v="2"/>
    <s v="web"/>
    <x v="563"/>
    <d v="2015-02-17T01:40:47"/>
  </r>
  <r>
    <x v="564"/>
    <s v="TOC TOC TROC"/>
    <s v="Plateforme de troc gratuit et d'Ã©changes en tous genres par nature. Mieux s'entraider, Ã©changer, de donner, louer ou vendre Ã  distance."/>
    <n v="18000"/>
    <n v="1"/>
    <x v="2"/>
    <s v="FR"/>
    <s v="EUR"/>
    <n v="1457822275"/>
    <n v="1455230275"/>
    <b v="0"/>
    <x v="29"/>
    <b v="0"/>
    <s v="technology/web"/>
    <n v="5.5555555555555558E-5"/>
    <n v="1"/>
    <x v="2"/>
    <s v="web"/>
    <x v="564"/>
    <d v="2016-03-12T22:37:55"/>
  </r>
  <r>
    <x v="565"/>
    <s v="EasyLearnings"/>
    <s v="Our objective is to provide a platform which helps teachers to provide courses to leaners in wide range of locations including Africa."/>
    <n v="25000"/>
    <n v="0"/>
    <x v="2"/>
    <s v="GB"/>
    <s v="GBP"/>
    <n v="1436554249"/>
    <n v="1433962249"/>
    <b v="0"/>
    <x v="78"/>
    <b v="0"/>
    <s v="technology/web"/>
    <n v="0"/>
    <s v="No Backers"/>
    <x v="2"/>
    <s v="web"/>
    <x v="565"/>
    <d v="2015-07-10T18:50:49"/>
  </r>
  <r>
    <x v="566"/>
    <s v="RummageCity.com - Rummage sailing made easy!"/>
    <s v="I am creating a website that will make it easier for people to promote or find rummage sales utilizing the power of Google Maps"/>
    <n v="5000"/>
    <n v="1"/>
    <x v="2"/>
    <s v="US"/>
    <s v="USD"/>
    <n v="1468513533"/>
    <n v="1465921533"/>
    <b v="0"/>
    <x v="29"/>
    <b v="0"/>
    <s v="technology/web"/>
    <n v="2.0000000000000001E-4"/>
    <n v="1"/>
    <x v="2"/>
    <s v="web"/>
    <x v="566"/>
    <d v="2016-07-14T16:25:33"/>
  </r>
  <r>
    <x v="567"/>
    <s v="UnimeTV - Revolutionizing Anime"/>
    <s v="UnimeTV's goal to revolutionize the way anime lovers interact with one another. Connect with others around the globe like never before!"/>
    <n v="10000"/>
    <n v="0"/>
    <x v="2"/>
    <s v="US"/>
    <s v="USD"/>
    <n v="1420143194"/>
    <n v="1417551194"/>
    <b v="0"/>
    <x v="78"/>
    <b v="0"/>
    <s v="technology/web"/>
    <n v="0"/>
    <s v="No Backers"/>
    <x v="2"/>
    <s v="web"/>
    <x v="567"/>
    <d v="2015-01-01T20:13:14"/>
  </r>
  <r>
    <x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0.01"/>
    <n v="49"/>
    <x v="2"/>
    <s v="web"/>
    <x v="568"/>
    <d v="2016-01-16T11:00:00"/>
  </r>
  <r>
    <x v="569"/>
    <s v="Mioti"/>
    <s v="Mioti is an indie game marketplace that doubles as a community for developers to join networks and discuss projects."/>
    <n v="2500"/>
    <n v="20"/>
    <x v="2"/>
    <s v="CA"/>
    <s v="CAD"/>
    <n v="1451679612"/>
    <n v="1449087612"/>
    <b v="0"/>
    <x v="29"/>
    <b v="0"/>
    <s v="technology/web"/>
    <n v="8.0000000000000002E-3"/>
    <n v="20"/>
    <x v="2"/>
    <s v="web"/>
    <x v="569"/>
    <d v="2016-01-01T20:20:12"/>
  </r>
  <r>
    <x v="570"/>
    <s v="Relaunching in May"/>
    <s v="Humans have AM/FM/Satellite radio, kids have radio Disney, pets have DogCatRadio."/>
    <n v="85000"/>
    <n v="142"/>
    <x v="2"/>
    <s v="US"/>
    <s v="USD"/>
    <n v="1455822569"/>
    <n v="1453230569"/>
    <b v="0"/>
    <x v="29"/>
    <b v="0"/>
    <s v="technology/web"/>
    <n v="1.6705882352941177E-3"/>
    <n v="142"/>
    <x v="2"/>
    <s v="web"/>
    <x v="570"/>
    <d v="2016-02-18T19:09:29"/>
  </r>
  <r>
    <x v="571"/>
    <s v="Snag-A-Slip"/>
    <s v="Snag-A-Slip is an online platform that connects boaters with awesome marinas and available boat slips so that they can book with ease."/>
    <n v="25000"/>
    <n v="106"/>
    <x v="2"/>
    <s v="US"/>
    <s v="USD"/>
    <n v="1437969540"/>
    <n v="1436297723"/>
    <b v="0"/>
    <x v="84"/>
    <b v="0"/>
    <s v="technology/web"/>
    <n v="4.2399999999999998E-3"/>
    <n v="53"/>
    <x v="2"/>
    <s v="web"/>
    <x v="571"/>
    <d v="2015-07-27T03:59:00"/>
  </r>
  <r>
    <x v="572"/>
    <s v="FairwayJockey.com Custom Golf Equipment"/>
    <s v="FairwayJockey.com is a web platform to make high quality custom tour golf equipment available at a lower cost to the consumer."/>
    <n v="2500"/>
    <n v="0"/>
    <x v="2"/>
    <s v="US"/>
    <s v="USD"/>
    <n v="1446660688"/>
    <n v="1444065088"/>
    <b v="0"/>
    <x v="78"/>
    <b v="0"/>
    <s v="technology/web"/>
    <n v="0"/>
    <s v="No Backers"/>
    <x v="2"/>
    <s v="web"/>
    <x v="572"/>
    <d v="2015-11-04T18:11:28"/>
  </r>
  <r>
    <x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3.892538925389254E-3"/>
    <n v="38.444444444444443"/>
    <x v="2"/>
    <s v="web"/>
    <x v="573"/>
    <d v="2015-01-18T01:12:00"/>
  </r>
  <r>
    <x v="574"/>
    <s v="Unity, A Content Creators Toolkit"/>
    <s v="Grow your YouTube channel and increase your audience by allowing multi uploads, shares and interaction from a single simple interface."/>
    <n v="11180"/>
    <n v="80"/>
    <x v="2"/>
    <s v="GB"/>
    <s v="GBP"/>
    <n v="1476873507"/>
    <n v="1474281507"/>
    <b v="0"/>
    <x v="80"/>
    <b v="0"/>
    <s v="technology/web"/>
    <n v="7.1556350626118068E-3"/>
    <n v="20"/>
    <x v="2"/>
    <s v="web"/>
    <x v="574"/>
    <d v="2016-10-19T10:38:27"/>
  </r>
  <r>
    <x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4.3166666666666666E-3"/>
    <n v="64.75"/>
    <x v="2"/>
    <s v="web"/>
    <x v="575"/>
    <d v="2015-06-13T16:37:23"/>
  </r>
  <r>
    <x v="576"/>
    <s v="Uthtopia"/>
    <s v="UthTopia Is a social media organization that believes in positive online usage, youth mentorship, and youth empowerment."/>
    <n v="80000"/>
    <n v="1"/>
    <x v="2"/>
    <s v="US"/>
    <s v="USD"/>
    <n v="1427537952"/>
    <n v="1422357552"/>
    <b v="0"/>
    <x v="29"/>
    <b v="0"/>
    <s v="technology/web"/>
    <n v="1.2500000000000001E-5"/>
    <n v="1"/>
    <x v="2"/>
    <s v="web"/>
    <x v="576"/>
    <d v="2015-03-28T10:19:12"/>
  </r>
  <r>
    <x v="577"/>
    <s v="everydayrelay"/>
    <s v="Emails are one of pervasively used mode of communication today. However, emails can be personal and sometimes discretion is needed."/>
    <n v="5000"/>
    <n v="10"/>
    <x v="2"/>
    <s v="US"/>
    <s v="USD"/>
    <n v="1463753302"/>
    <n v="1458569302"/>
    <b v="0"/>
    <x v="29"/>
    <b v="0"/>
    <s v="technology/web"/>
    <n v="2E-3"/>
    <n v="10"/>
    <x v="2"/>
    <s v="web"/>
    <x v="577"/>
    <d v="2016-05-20T14:08:22"/>
  </r>
  <r>
    <x v="578"/>
    <s v="weBuy Crowdsourced Shopping"/>
    <s v="weBuy trade built on technology and Crowd Sourced Power"/>
    <n v="125000"/>
    <n v="14"/>
    <x v="2"/>
    <s v="GB"/>
    <s v="GBP"/>
    <n v="1441633993"/>
    <n v="1439560393"/>
    <b v="0"/>
    <x v="63"/>
    <b v="0"/>
    <s v="technology/web"/>
    <n v="1.12E-4"/>
    <n v="2"/>
    <x v="2"/>
    <s v="web"/>
    <x v="578"/>
    <d v="2015-09-07T13:53:13"/>
  </r>
  <r>
    <x v="579"/>
    <s v="Course: Learn Cryptography"/>
    <s v="Learn classic and public key cryptography with a full proof-of-concept system in JavaScript."/>
    <n v="12000"/>
    <n v="175"/>
    <x v="2"/>
    <s v="US"/>
    <s v="USD"/>
    <n v="1419539223"/>
    <n v="1416947223"/>
    <b v="0"/>
    <x v="81"/>
    <b v="0"/>
    <s v="technology/web"/>
    <n v="1.4583333333333334E-2"/>
    <n v="35"/>
    <x v="2"/>
    <s v="web"/>
    <x v="579"/>
    <d v="2014-12-25T20:27:03"/>
  </r>
  <r>
    <x v="580"/>
    <s v="Talented Minds â­ï¸"/>
    <s v="I Want To Create A Website That Helps Young Inventors Of Today Broadcast Their Talents &amp; Help Get The Reconigition They Deserve"/>
    <n v="3000"/>
    <n v="1"/>
    <x v="2"/>
    <s v="US"/>
    <s v="USD"/>
    <n v="1474580867"/>
    <n v="1471988867"/>
    <b v="0"/>
    <x v="29"/>
    <b v="0"/>
    <s v="technology/web"/>
    <n v="3.3333333333333332E-4"/>
    <n v="1"/>
    <x v="2"/>
    <s v="web"/>
    <x v="580"/>
    <d v="2016-09-22T21:47:47"/>
  </r>
  <r>
    <x v="581"/>
    <s v="A Poets Domain"/>
    <s v="Help me raise funds so that I can be able to give passionate young poets a chance to earn money weekly for their writing &amp; spoken word."/>
    <n v="400"/>
    <n v="0"/>
    <x v="2"/>
    <s v="US"/>
    <s v="USD"/>
    <n v="1438474704"/>
    <n v="1435882704"/>
    <b v="0"/>
    <x v="78"/>
    <b v="0"/>
    <s v="technology/web"/>
    <n v="0"/>
    <s v="No Backers"/>
    <x v="2"/>
    <s v="web"/>
    <x v="581"/>
    <d v="2015-08-02T00:18:24"/>
  </r>
  <r>
    <x v="582"/>
    <s v="&quot;We the People...&quot;"/>
    <s v="A community-driven online system which promotes self-governance.  Level up by adding content; civic agendas and private associations."/>
    <n v="100000"/>
    <n v="0"/>
    <x v="2"/>
    <s v="US"/>
    <s v="USD"/>
    <n v="1426442400"/>
    <n v="1424454319"/>
    <b v="0"/>
    <x v="78"/>
    <b v="0"/>
    <s v="technology/web"/>
    <n v="0"/>
    <s v="No Backers"/>
    <x v="2"/>
    <s v="web"/>
    <x v="582"/>
    <d v="2015-03-15T18:00:00"/>
  </r>
  <r>
    <x v="583"/>
    <s v="HackersArchive.com"/>
    <s v="HackersArchive.com will help rid the web of viruses and scams found everywhere else you look!"/>
    <n v="9000"/>
    <n v="1"/>
    <x v="2"/>
    <s v="US"/>
    <s v="USD"/>
    <n v="1426800687"/>
    <n v="1424212287"/>
    <b v="0"/>
    <x v="29"/>
    <b v="0"/>
    <s v="technology/web"/>
    <n v="1.1111111111111112E-4"/>
    <n v="1"/>
    <x v="2"/>
    <s v="web"/>
    <x v="583"/>
    <d v="2015-03-19T21:31:27"/>
  </r>
  <r>
    <x v="584"/>
    <s v="scriptCall - The Personal Presentation Platform"/>
    <s v="Script Call takes your presentation from the wall to your audience; from your device to theirs."/>
    <n v="1000"/>
    <n v="10"/>
    <x v="2"/>
    <s v="US"/>
    <s v="USD"/>
    <n v="1426522316"/>
    <n v="1423933916"/>
    <b v="0"/>
    <x v="84"/>
    <b v="0"/>
    <s v="technology/web"/>
    <n v="0.01"/>
    <n v="5"/>
    <x v="2"/>
    <s v="web"/>
    <x v="584"/>
    <d v="2015-03-16T16:11:56"/>
  </r>
  <r>
    <x v="585"/>
    <s v="Link Card"/>
    <s v="SAVE UP TO 40% WHEN YOU SPEND!_x000a__x000a_PRE-ORDER YOUR LINK CARD TODAY"/>
    <n v="9000"/>
    <n v="0"/>
    <x v="2"/>
    <s v="GB"/>
    <s v="GBP"/>
    <n v="1448928000"/>
    <n v="1444123377"/>
    <b v="0"/>
    <x v="78"/>
    <b v="0"/>
    <s v="technology/web"/>
    <n v="0"/>
    <s v="No Backers"/>
    <x v="2"/>
    <s v="web"/>
    <x v="585"/>
    <d v="2015-12-01T00:00:00"/>
  </r>
  <r>
    <x v="586"/>
    <s v="Employ College 2K"/>
    <s v="Employ College is a movement for companies to hire college graduates from their respected institutions."/>
    <n v="10000"/>
    <n v="56"/>
    <x v="2"/>
    <s v="US"/>
    <s v="USD"/>
    <n v="1424032207"/>
    <n v="1421440207"/>
    <b v="0"/>
    <x v="80"/>
    <b v="0"/>
    <s v="technology/web"/>
    <n v="5.5999999999999999E-3"/>
    <n v="14"/>
    <x v="2"/>
    <s v="web"/>
    <x v="586"/>
    <d v="2015-02-15T20:30:07"/>
  </r>
  <r>
    <x v="587"/>
    <s v="Waitresses.com"/>
    <s v="Waitresses.com is an online community devoted to servers around the world. Learn. Connect. Work. Travel. Share._x000a__x000a_Make a pledge today!"/>
    <n v="30000"/>
    <n v="2725"/>
    <x v="2"/>
    <s v="CA"/>
    <s v="CAD"/>
    <n v="1429207833"/>
    <n v="1426615833"/>
    <b v="0"/>
    <x v="63"/>
    <b v="0"/>
    <s v="technology/web"/>
    <n v="9.0833333333333335E-2"/>
    <n v="389.28571428571428"/>
    <x v="2"/>
    <s v="web"/>
    <x v="587"/>
    <d v="2015-04-16T18:10:33"/>
  </r>
  <r>
    <x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3E-2"/>
    <n v="150.5"/>
    <x v="2"/>
    <s v="web"/>
    <x v="588"/>
    <d v="2016-11-17T19:28:06"/>
  </r>
  <r>
    <x v="589"/>
    <s v="Get Neighborly"/>
    <s v="Services closer than you think..."/>
    <n v="7500"/>
    <n v="1"/>
    <x v="2"/>
    <s v="US"/>
    <s v="USD"/>
    <n v="1436366699"/>
    <n v="1435070699"/>
    <b v="0"/>
    <x v="29"/>
    <b v="0"/>
    <s v="technology/web"/>
    <n v="1.3333333333333334E-4"/>
    <n v="1"/>
    <x v="2"/>
    <s v="web"/>
    <x v="589"/>
    <d v="2015-07-08T14:44:59"/>
  </r>
  <r>
    <x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00000000000001E-2"/>
    <n v="24.777777777777779"/>
    <x v="2"/>
    <s v="web"/>
    <x v="590"/>
    <d v="2016-02-08T13:01:00"/>
  </r>
  <r>
    <x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7E-4"/>
    <n v="30.5"/>
    <x v="2"/>
    <s v="web"/>
    <x v="591"/>
    <d v="2015-07-22T13:02:10"/>
  </r>
  <r>
    <x v="592"/>
    <s v="Go Start A Biz"/>
    <s v="Together, we can build a FREE, business start-up system that will help aspiring entrepreneurs change their economic circumstances."/>
    <n v="7500"/>
    <n v="250"/>
    <x v="2"/>
    <s v="US"/>
    <s v="USD"/>
    <n v="1417584860"/>
    <n v="1414992860"/>
    <b v="0"/>
    <x v="29"/>
    <b v="0"/>
    <s v="technology/web"/>
    <n v="3.3333333333333333E-2"/>
    <n v="250"/>
    <x v="2"/>
    <s v="web"/>
    <x v="592"/>
    <d v="2014-12-03T05:34:20"/>
  </r>
  <r>
    <x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0.23"/>
    <n v="16.428571428571427"/>
    <x v="2"/>
    <s v="web"/>
    <x v="593"/>
    <d v="2015-04-06T15:15:45"/>
  </r>
  <r>
    <x v="594"/>
    <s v="Unleashed Fitness"/>
    <s v="Creating a fitness site that will change the fitness game forever!"/>
    <n v="25000"/>
    <n v="26"/>
    <x v="2"/>
    <s v="US"/>
    <s v="USD"/>
    <n v="1460832206"/>
    <n v="1458240206"/>
    <b v="0"/>
    <x v="84"/>
    <b v="0"/>
    <s v="technology/web"/>
    <n v="1.0399999999999999E-3"/>
    <n v="13"/>
    <x v="2"/>
    <s v="web"/>
    <x v="594"/>
    <d v="2016-04-16T18:43:26"/>
  </r>
  <r>
    <x v="595"/>
    <s v="MyBestInterest.org"/>
    <s v="MyBestInterest.org elminates election research by quickly identifying the candidates that will best represent your interests."/>
    <n v="100000"/>
    <n v="426"/>
    <x v="2"/>
    <s v="US"/>
    <s v="USD"/>
    <n v="1430703638"/>
    <n v="1426815638"/>
    <b v="0"/>
    <x v="22"/>
    <b v="0"/>
    <s v="technology/web"/>
    <n v="4.2599999999999999E-3"/>
    <n v="53.25"/>
    <x v="2"/>
    <s v="web"/>
    <x v="595"/>
    <d v="2015-05-04T01:40:38"/>
  </r>
  <r>
    <x v="596"/>
    <s v="DigitaliBook free library"/>
    <s v="We present digitaibook,com site which can become a free electronic library with your help,"/>
    <n v="20000"/>
    <n v="6"/>
    <x v="2"/>
    <s v="US"/>
    <s v="USD"/>
    <n v="1478122292"/>
    <n v="1475530292"/>
    <b v="0"/>
    <x v="84"/>
    <b v="0"/>
    <s v="technology/web"/>
    <n v="2.9999999999999997E-4"/>
    <n v="3"/>
    <x v="2"/>
    <s v="web"/>
    <x v="596"/>
    <d v="2016-11-02T21:31:32"/>
  </r>
  <r>
    <x v="597"/>
    <s v="Rolodex: One Contact List to Rule Them All"/>
    <s v="Rolodex is a web application that strives to nurture business to business relationships by connecting users via email."/>
    <n v="7500"/>
    <n v="20"/>
    <x v="2"/>
    <s v="US"/>
    <s v="USD"/>
    <n v="1469980800"/>
    <n v="1466787335"/>
    <b v="0"/>
    <x v="84"/>
    <b v="0"/>
    <s v="technology/web"/>
    <n v="2.6666666666666666E-3"/>
    <n v="10"/>
    <x v="2"/>
    <s v="web"/>
    <x v="597"/>
    <d v="2016-07-31T16:00:00"/>
  </r>
  <r>
    <x v="598"/>
    <s v="Goals not creeds"/>
    <s v="This is a project to create a crowd-funding site for Urantia Book readers worldwide."/>
    <n v="2500"/>
    <n v="850"/>
    <x v="2"/>
    <s v="US"/>
    <s v="USD"/>
    <n v="1417737781"/>
    <n v="1415145781"/>
    <b v="0"/>
    <x v="63"/>
    <b v="0"/>
    <s v="technology/web"/>
    <n v="0.34"/>
    <n v="121.42857142857143"/>
    <x v="2"/>
    <s v="web"/>
    <x v="598"/>
    <d v="2014-12-05T00:03:01"/>
  </r>
  <r>
    <x v="599"/>
    <s v="Mail 4 Jail"/>
    <s v="We send care packages to incarcerated individuals throughout the country that include specific items hand picked by the sender."/>
    <n v="50000"/>
    <n v="31"/>
    <x v="2"/>
    <s v="US"/>
    <s v="USD"/>
    <n v="1425827760"/>
    <n v="1423769402"/>
    <b v="0"/>
    <x v="84"/>
    <b v="0"/>
    <s v="technology/web"/>
    <n v="6.2E-4"/>
    <n v="15.5"/>
    <x v="2"/>
    <s v="web"/>
    <x v="599"/>
    <d v="2015-03-08T15:16:00"/>
  </r>
  <r>
    <x v="600"/>
    <s v="Anaheim California here we come but we need your help."/>
    <s v="Science Technology Engineering and Math + youth = a brighter tomorrow."/>
    <n v="5000"/>
    <n v="100"/>
    <x v="1"/>
    <s v="US"/>
    <s v="USD"/>
    <n v="1431198562"/>
    <n v="1426014562"/>
    <b v="0"/>
    <x v="29"/>
    <b v="0"/>
    <s v="technology/web"/>
    <n v="0.02"/>
    <n v="100"/>
    <x v="2"/>
    <s v="web"/>
    <x v="600"/>
    <d v="2015-05-09T19:09:22"/>
  </r>
  <r>
    <x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E-2"/>
    <n v="23.333333333333332"/>
    <x v="2"/>
    <s v="web"/>
    <x v="601"/>
    <d v="2014-12-26T20:35:39"/>
  </r>
  <r>
    <x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s v="No Backers"/>
    <x v="2"/>
    <s v="web"/>
    <x v="602"/>
    <d v="2015-06-18T19:03:35"/>
  </r>
  <r>
    <x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E-2"/>
    <n v="45.386153846153846"/>
    <x v="2"/>
    <s v="web"/>
    <x v="603"/>
    <d v="2014-08-14T15:20:23"/>
  </r>
  <r>
    <x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s v="No Backers"/>
    <x v="2"/>
    <s v="web"/>
    <x v="604"/>
    <d v="2014-08-28T00:50:56"/>
  </r>
  <r>
    <x v="605"/>
    <s v="Teach Your Parents iPad (Canceled)"/>
    <s v="An iPad support care package for your parents / seniors."/>
    <n v="5000"/>
    <n v="131"/>
    <x v="1"/>
    <s v="US"/>
    <s v="USD"/>
    <n v="1440318908"/>
    <n v="1436430908"/>
    <b v="0"/>
    <x v="22"/>
    <b v="0"/>
    <s v="technology/web"/>
    <n v="2.6200000000000001E-2"/>
    <n v="16.375"/>
    <x v="2"/>
    <s v="web"/>
    <x v="605"/>
    <d v="2015-08-23T08:35:08"/>
  </r>
  <r>
    <x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2E-3"/>
    <n v="10"/>
    <x v="2"/>
    <s v="web"/>
    <x v="606"/>
    <d v="2015-05-24T15:00:00"/>
  </r>
  <r>
    <x v="607"/>
    <s v="An Online Music Venue Awaits (Canceled)"/>
    <s v="Gritty, upfront reality going the distance hard with a proven track record of insatiable artist. Broadcasted live on the Web."/>
    <n v="250"/>
    <n v="0"/>
    <x v="1"/>
    <s v="US"/>
    <s v="USD"/>
    <n v="1448225336"/>
    <n v="1445629736"/>
    <b v="0"/>
    <x v="78"/>
    <b v="0"/>
    <s v="technology/web"/>
    <n v="0"/>
    <s v="No Backers"/>
    <x v="2"/>
    <s v="web"/>
    <x v="607"/>
    <d v="2015-11-22T20:48:56"/>
  </r>
  <r>
    <x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9.7400000000000004E-3"/>
    <n v="292.2"/>
    <x v="2"/>
    <s v="web"/>
    <x v="608"/>
    <d v="2015-06-15T22:06:20"/>
  </r>
  <r>
    <x v="609"/>
    <s v="Swap Anything (Canceled)"/>
    <s v="Can we swap, please? - everybody's said it. I want to create a website that enables anybody to trade their items, without money hassle."/>
    <n v="780"/>
    <n v="5"/>
    <x v="1"/>
    <s v="GB"/>
    <s v="GBP"/>
    <n v="1448761744"/>
    <n v="1446166144"/>
    <b v="0"/>
    <x v="29"/>
    <b v="0"/>
    <s v="technology/web"/>
    <n v="6.41025641025641E-3"/>
    <n v="5"/>
    <x v="2"/>
    <s v="web"/>
    <x v="609"/>
    <d v="2015-11-29T01:49:04"/>
  </r>
  <r>
    <x v="610"/>
    <s v="UniteChrist (Canceled)"/>
    <s v="We are creating a Christian social network to empower, educate, and connect Christians all over the world."/>
    <n v="13803"/>
    <n v="0"/>
    <x v="1"/>
    <s v="US"/>
    <s v="USD"/>
    <n v="1429732586"/>
    <n v="1427140586"/>
    <b v="0"/>
    <x v="78"/>
    <b v="0"/>
    <s v="technology/web"/>
    <n v="0"/>
    <s v="No Backers"/>
    <x v="2"/>
    <s v="web"/>
    <x v="610"/>
    <d v="2015-04-22T19:56:26"/>
  </r>
  <r>
    <x v="611"/>
    <s v="Securivente (Canceled)"/>
    <s v="Finie la peur de vendre ou acheter d'occasion Ã  un inconnu ! Colis ouverts, photographiÃ©s et testÃ©s. Paiements en ligne sÃ©curisÃ©s."/>
    <n v="80000"/>
    <n v="0"/>
    <x v="1"/>
    <s v="FR"/>
    <s v="EUR"/>
    <n v="1453210037"/>
    <n v="1448026037"/>
    <b v="0"/>
    <x v="78"/>
    <b v="0"/>
    <s v="technology/web"/>
    <n v="0"/>
    <s v="No Backers"/>
    <x v="2"/>
    <s v="web"/>
    <x v="611"/>
    <d v="2016-01-19T13:27:17"/>
  </r>
  <r>
    <x v="612"/>
    <s v="Web Streaming 2.0 (Canceled)"/>
    <s v="A Fast and Reliable new Web platform to stream videos from Internet"/>
    <n v="10000"/>
    <n v="0"/>
    <x v="1"/>
    <s v="IT"/>
    <s v="EUR"/>
    <n v="1472777146"/>
    <n v="1470185146"/>
    <b v="0"/>
    <x v="78"/>
    <b v="0"/>
    <s v="technology/web"/>
    <n v="0"/>
    <s v="No Backers"/>
    <x v="2"/>
    <s v="web"/>
    <x v="612"/>
    <d v="2016-09-02T00:45:46"/>
  </r>
  <r>
    <x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0.21363333333333334"/>
    <n v="105.93388429752066"/>
    <x v="2"/>
    <s v="web"/>
    <x v="613"/>
    <d v="2015-10-01T04:59:00"/>
  </r>
  <r>
    <x v="614"/>
    <s v="Lets Reinvent Our Election Process (Canceled)"/>
    <s v="Something is wrong when your choices are between a &quot;giant douche and a turd sandwich.&quot;  So, lets make it better."/>
    <n v="10000"/>
    <n v="0"/>
    <x v="1"/>
    <s v="US"/>
    <s v="USD"/>
    <n v="1466731740"/>
    <n v="1464139740"/>
    <b v="0"/>
    <x v="78"/>
    <b v="0"/>
    <s v="technology/web"/>
    <n v="0"/>
    <s v="No Backers"/>
    <x v="2"/>
    <s v="web"/>
    <x v="614"/>
    <d v="2016-06-24T01:29:00"/>
  </r>
  <r>
    <x v="615"/>
    <s v="PixlDir.com - Simple and fast image hosting. (Canceled)"/>
    <s v="The aim of PixlDir is to deliver the most simple, and fast experience when it comes to uploading images to the web."/>
    <n v="515"/>
    <n v="0"/>
    <x v="1"/>
    <s v="NZ"/>
    <s v="NZD"/>
    <n v="1443149759"/>
    <n v="1440557759"/>
    <b v="0"/>
    <x v="78"/>
    <b v="0"/>
    <s v="technology/web"/>
    <n v="0"/>
    <s v="No Backers"/>
    <x v="2"/>
    <s v="web"/>
    <x v="615"/>
    <d v="2015-09-25T02:55:59"/>
  </r>
  <r>
    <x v="616"/>
    <s v="S'time Soirees (Canceled)"/>
    <s v="Hormis la similitude envers d'autres rÃ©seaux socials, celui-ci vous permettra d'organiser / participer Ã  des soirÃ©es trÃ¨s facilement !"/>
    <n v="5000"/>
    <n v="0"/>
    <x v="1"/>
    <s v="FR"/>
    <s v="EUR"/>
    <n v="1488013307"/>
    <n v="1485421307"/>
    <b v="0"/>
    <x v="78"/>
    <b v="0"/>
    <s v="technology/web"/>
    <n v="0"/>
    <s v="No Backers"/>
    <x v="2"/>
    <s v="web"/>
    <x v="616"/>
    <d v="2017-02-25T09:01:47"/>
  </r>
  <r>
    <x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0.03"/>
    <n v="20"/>
    <x v="2"/>
    <s v="web"/>
    <x v="617"/>
    <d v="2015-05-08T08:14:03"/>
  </r>
  <r>
    <x v="618"/>
    <s v="Y2Y Tutors (Canceled)"/>
    <s v="With the cost of education seemingly always on the rise, Y2Y aims to ensure that no student will be left behind through peer tutoring."/>
    <n v="400"/>
    <n v="0"/>
    <x v="1"/>
    <s v="US"/>
    <s v="USD"/>
    <n v="1449689203"/>
    <n v="1447097203"/>
    <b v="0"/>
    <x v="78"/>
    <b v="0"/>
    <s v="technology/web"/>
    <n v="0"/>
    <s v="No Backers"/>
    <x v="2"/>
    <s v="web"/>
    <x v="618"/>
    <d v="2015-12-09T19:26:43"/>
  </r>
  <r>
    <x v="619"/>
    <s v="Big Data (Canceled)"/>
    <s v="Big Data Sets for researchers interested in improving the quality of life."/>
    <n v="2500000"/>
    <n v="1"/>
    <x v="1"/>
    <s v="US"/>
    <s v="USD"/>
    <n v="1416933390"/>
    <n v="1411745790"/>
    <b v="0"/>
    <x v="29"/>
    <b v="0"/>
    <s v="technology/web"/>
    <n v="3.9999999999999998E-7"/>
    <n v="1"/>
    <x v="2"/>
    <s v="web"/>
    <x v="619"/>
    <d v="2014-11-25T16:36:30"/>
  </r>
  <r>
    <x v="620"/>
    <s v="iShopGreen.ca - the green product marketplace (Canceled)"/>
    <s v="iShopGreen.ca is an online marketplace that connects consumers and suppliers with green products &amp; services"/>
    <n v="30000"/>
    <n v="300"/>
    <x v="1"/>
    <s v="CA"/>
    <s v="CAD"/>
    <n v="1408986738"/>
    <n v="1405098738"/>
    <b v="0"/>
    <x v="29"/>
    <b v="0"/>
    <s v="technology/web"/>
    <n v="0.01"/>
    <n v="300"/>
    <x v="2"/>
    <s v="web"/>
    <x v="620"/>
    <d v="2014-08-25T17:12:18"/>
  </r>
  <r>
    <x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E-2"/>
    <n v="87"/>
    <x v="2"/>
    <s v="web"/>
    <x v="621"/>
    <d v="2016-07-07T23:42:17"/>
  </r>
  <r>
    <x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3E-2"/>
    <n v="37.888888888888886"/>
    <x v="2"/>
    <s v="web"/>
    <x v="622"/>
    <d v="2016-07-01T18:35:38"/>
  </r>
  <r>
    <x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s v="No Backers"/>
    <x v="2"/>
    <s v="web"/>
    <x v="623"/>
    <d v="2015-05-28T00:13:17"/>
  </r>
  <r>
    <x v="624"/>
    <s v="NeedSomeLoven.com (Canceled)"/>
    <s v="I am designing a fun, high tech dating website, with over 25 cool features. It is innovate as well as user friendly."/>
    <n v="5000"/>
    <n v="0"/>
    <x v="1"/>
    <s v="US"/>
    <s v="USD"/>
    <n v="1431647041"/>
    <n v="1429055041"/>
    <b v="0"/>
    <x v="78"/>
    <b v="0"/>
    <s v="technology/web"/>
    <n v="0"/>
    <s v="No Backers"/>
    <x v="2"/>
    <s v="web"/>
    <x v="624"/>
    <d v="2015-05-14T23:44:01"/>
  </r>
  <r>
    <x v="625"/>
    <s v="SkyRooms.io Virtual Offices (Canceled)"/>
    <s v="SkyRooms.IO is a social network for business people that actually equips them to do work together. Resume, video conferencing and PM."/>
    <n v="25000"/>
    <n v="0"/>
    <x v="1"/>
    <s v="CA"/>
    <s v="CAD"/>
    <n v="1490560177"/>
    <n v="1487971777"/>
    <b v="0"/>
    <x v="78"/>
    <b v="0"/>
    <s v="technology/web"/>
    <n v="0"/>
    <s v="No Backers"/>
    <x v="2"/>
    <s v="web"/>
    <x v="625"/>
    <d v="2017-03-26T20:29:37"/>
  </r>
  <r>
    <x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0.17380000000000001"/>
    <n v="111.41025641025641"/>
    <x v="2"/>
    <s v="web"/>
    <x v="626"/>
    <d v="2015-08-15T13:22:00"/>
  </r>
  <r>
    <x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2.0000000000000001E-4"/>
    <n v="90"/>
    <x v="2"/>
    <s v="web"/>
    <x v="627"/>
    <d v="2016-03-14T23:00:00"/>
  </r>
  <r>
    <x v="628"/>
    <s v="Website for Firearms Education &amp; Sale of Accessories"/>
    <s v="Funding of website design &amp; materials for education about firearms, firearm safety &amp; firearm related apparel"/>
    <n v="5000"/>
    <n v="0"/>
    <x v="1"/>
    <s v="US"/>
    <s v="USD"/>
    <n v="1405269457"/>
    <n v="1402677457"/>
    <b v="0"/>
    <x v="78"/>
    <b v="0"/>
    <s v="technology/web"/>
    <n v="0"/>
    <s v="No Backers"/>
    <x v="2"/>
    <s v="web"/>
    <x v="628"/>
    <d v="2014-07-13T16:37:37"/>
  </r>
  <r>
    <x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1.75E-3"/>
    <n v="116.66666666666667"/>
    <x v="2"/>
    <s v="web"/>
    <x v="629"/>
    <d v="2016-05-14T15:18:28"/>
  </r>
  <r>
    <x v="630"/>
    <s v="Ecosteader (Canceled)"/>
    <s v="Land development network for an eco-conscious collective. Community portal features ideas on lean design, green building, urban ecology"/>
    <n v="11999"/>
    <n v="10"/>
    <x v="1"/>
    <s v="US"/>
    <s v="USD"/>
    <n v="1441516200"/>
    <n v="1438959121"/>
    <b v="0"/>
    <x v="29"/>
    <b v="0"/>
    <s v="technology/web"/>
    <n v="8.3340278356529708E-4"/>
    <n v="10"/>
    <x v="2"/>
    <s v="web"/>
    <x v="630"/>
    <d v="2015-09-06T05:10:00"/>
  </r>
  <r>
    <x v="631"/>
    <s v="Brevity: A Powerful Online Publishing Software! (Canceled)"/>
    <s v="A Powerful Multimedia-Rich Software that aims at making online publishing very simple."/>
    <n v="50000"/>
    <n v="690"/>
    <x v="1"/>
    <s v="CA"/>
    <s v="CAD"/>
    <n v="1464460329"/>
    <n v="1461954729"/>
    <b v="0"/>
    <x v="82"/>
    <b v="0"/>
    <s v="technology/web"/>
    <n v="1.38E-2"/>
    <n v="76.666666666666671"/>
    <x v="2"/>
    <s v="web"/>
    <x v="631"/>
    <d v="2016-05-28T18:32:09"/>
  </r>
  <r>
    <x v="632"/>
    <s v="UniWherse.com - Bring students future (Canceled)"/>
    <s v="Our goal is to create a system, students can find universities that best match their interests."/>
    <n v="20000"/>
    <n v="0"/>
    <x v="1"/>
    <s v="NL"/>
    <s v="EUR"/>
    <n v="1448470165"/>
    <n v="1445874565"/>
    <b v="0"/>
    <x v="78"/>
    <b v="0"/>
    <s v="technology/web"/>
    <n v="0"/>
    <s v="No Backers"/>
    <x v="2"/>
    <s v="web"/>
    <x v="632"/>
    <d v="2015-11-25T16:49:25"/>
  </r>
  <r>
    <x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0.1245"/>
    <n v="49.8"/>
    <x v="2"/>
    <s v="web"/>
    <x v="633"/>
    <d v="2016-06-17T23:00:00"/>
  </r>
  <r>
    <x v="634"/>
    <s v="pitchtograndma (Canceled)"/>
    <s v="We help companies to explain what they do in simple, grandma-would-understand terms."/>
    <n v="5000"/>
    <n v="1"/>
    <x v="1"/>
    <s v="US"/>
    <s v="USD"/>
    <n v="1424989029"/>
    <n v="1422397029"/>
    <b v="0"/>
    <x v="29"/>
    <b v="0"/>
    <s v="technology/web"/>
    <n v="2.0000000000000001E-4"/>
    <n v="1"/>
    <x v="2"/>
    <s v="web"/>
    <x v="634"/>
    <d v="2015-02-26T22:17:09"/>
  </r>
  <r>
    <x v="635"/>
    <s v="Pleero, A Technology Team Building Website (Canceled)"/>
    <s v="Network used for building technology development teams."/>
    <n v="25000"/>
    <n v="2"/>
    <x v="1"/>
    <s v="US"/>
    <s v="USD"/>
    <n v="1428804762"/>
    <n v="1426212762"/>
    <b v="0"/>
    <x v="29"/>
    <b v="0"/>
    <s v="technology/web"/>
    <n v="8.0000000000000007E-5"/>
    <n v="2"/>
    <x v="2"/>
    <s v="web"/>
    <x v="635"/>
    <d v="2015-04-12T02:12:42"/>
  </r>
  <r>
    <x v="636"/>
    <s v="Keto Advice (Canceled)"/>
    <s v="With no central location for keto knowledge, keto advice will be a community run knowledge base."/>
    <n v="2000"/>
    <n v="4"/>
    <x v="1"/>
    <s v="GB"/>
    <s v="GBP"/>
    <n v="1433587620"/>
    <n v="1430996150"/>
    <b v="0"/>
    <x v="29"/>
    <b v="0"/>
    <s v="technology/web"/>
    <n v="2E-3"/>
    <n v="4"/>
    <x v="2"/>
    <s v="web"/>
    <x v="636"/>
    <d v="2015-06-06T10:47:00"/>
  </r>
  <r>
    <x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s v="No Backers"/>
    <x v="2"/>
    <s v="web"/>
    <x v="637"/>
    <d v="2017-02-25T23:04:00"/>
  </r>
  <r>
    <x v="638"/>
    <s v="W (Canceled)"/>
    <s v="O0"/>
    <n v="200000"/>
    <n v="18"/>
    <x v="1"/>
    <s v="DE"/>
    <s v="EUR"/>
    <n v="1490447662"/>
    <n v="1485267262"/>
    <b v="0"/>
    <x v="79"/>
    <b v="0"/>
    <s v="technology/web"/>
    <n v="9.0000000000000006E-5"/>
    <n v="3"/>
    <x v="2"/>
    <s v="web"/>
    <x v="638"/>
    <d v="2017-03-25T13:14:22"/>
  </r>
  <r>
    <x v="639"/>
    <s v="Kids Educational Social Media Site (Canceled)"/>
    <s v="Development of a Safe and Educational Social Media site for kids."/>
    <n v="1000000"/>
    <n v="1"/>
    <x v="1"/>
    <s v="US"/>
    <s v="USD"/>
    <n v="1413208795"/>
    <n v="1408024795"/>
    <b v="0"/>
    <x v="29"/>
    <b v="0"/>
    <s v="technology/web"/>
    <n v="9.9999999999999995E-7"/>
    <n v="1"/>
    <x v="2"/>
    <s v="web"/>
    <x v="639"/>
    <d v="2014-10-13T13:59:55"/>
  </r>
  <r>
    <x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d v="2016-11-24T23:00:00"/>
  </r>
  <r>
    <x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d v="2015-08-13T13:40:48"/>
  </r>
  <r>
    <x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d v="2015-08-19T15:37:54"/>
  </r>
  <r>
    <x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x v="2"/>
    <s v="wearables"/>
    <x v="643"/>
    <d v="2015-05-31T15:24:35"/>
  </r>
  <r>
    <x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d v="2014-10-29T01:00:00"/>
  </r>
  <r>
    <x v="645"/>
    <s v="Carbon Fiber Collar Stays"/>
    <s v="Ever wanted to own something made out of carbon fiber? Now you can!"/>
    <n v="2000"/>
    <n v="5574"/>
    <x v="0"/>
    <s v="US"/>
    <s v="USD"/>
    <n v="1470962274"/>
    <n v="1468370274"/>
    <b v="0"/>
    <x v="186"/>
    <b v="1"/>
    <s v="technology/wearables"/>
    <n v="2.7869999999999999"/>
    <n v="23.518987341772153"/>
    <x v="2"/>
    <s v="wearables"/>
    <x v="645"/>
    <d v="2016-08-12T00:37:54"/>
  </r>
  <r>
    <x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000000001"/>
    <n v="39.074444444444445"/>
    <x v="2"/>
    <s v="wearables"/>
    <x v="646"/>
    <d v="2014-08-11T20:27:47"/>
  </r>
  <r>
    <x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d v="2016-03-17T17:25:49"/>
  </r>
  <r>
    <x v="648"/>
    <s v="Audio Jacket"/>
    <s v="Get ready for the next product that you canâ€™t live without"/>
    <n v="35000"/>
    <n v="44388"/>
    <x v="0"/>
    <s v="US"/>
    <s v="USD"/>
    <n v="1413304708"/>
    <n v="1410280708"/>
    <b v="0"/>
    <x v="74"/>
    <b v="1"/>
    <s v="technology/wearables"/>
    <n v="1.2682285714285715"/>
    <n v="1644"/>
    <x v="2"/>
    <s v="wearables"/>
    <x v="648"/>
    <d v="2014-10-14T16:38:28"/>
  </r>
  <r>
    <x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d v="2014-09-16T21:53:33"/>
  </r>
  <r>
    <x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0000000000001"/>
    <n v="35.125"/>
    <x v="2"/>
    <s v="wearables"/>
    <x v="650"/>
    <d v="2014-12-19T01:53:04"/>
  </r>
  <r>
    <x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8"/>
    <n v="239.35238095238094"/>
    <x v="2"/>
    <s v="wearables"/>
    <x v="651"/>
    <d v="2014-12-13T00:25:11"/>
  </r>
  <r>
    <x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6"/>
    <n v="107.64285714285714"/>
    <x v="2"/>
    <s v="wearables"/>
    <x v="652"/>
    <d v="2016-12-01T17:34:10"/>
  </r>
  <r>
    <x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00000000001"/>
    <n v="95.830623306233065"/>
    <x v="2"/>
    <s v="wearables"/>
    <x v="653"/>
    <d v="2015-08-20T14:50:40"/>
  </r>
  <r>
    <x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6"/>
    <n v="31.663376110562684"/>
    <x v="2"/>
    <s v="wearables"/>
    <x v="654"/>
    <d v="2015-07-08T22:58:33"/>
  </r>
  <r>
    <x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x v="2"/>
    <s v="wearables"/>
    <x v="655"/>
    <d v="2015-03-12T21:58:32"/>
  </r>
  <r>
    <x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000000000002"/>
    <n v="122.73563218390805"/>
    <x v="2"/>
    <s v="wearables"/>
    <x v="656"/>
    <d v="2016-04-17T18:18:39"/>
  </r>
  <r>
    <x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d v="2015-12-23T20:17:52"/>
  </r>
  <r>
    <x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d v="2015-07-26T18:00:00"/>
  </r>
  <r>
    <x v="659"/>
    <s v="Lulu Watch Designs - Apple Watch"/>
    <s v="Sync up your lifestyle"/>
    <n v="3000"/>
    <n v="3017"/>
    <x v="0"/>
    <s v="US"/>
    <s v="USD"/>
    <n v="1440339295"/>
    <n v="1437747295"/>
    <b v="0"/>
    <x v="64"/>
    <b v="1"/>
    <s v="technology/wearables"/>
    <n v="1.0056666666666667"/>
    <n v="143.66666666666666"/>
    <x v="2"/>
    <s v="wearables"/>
    <x v="659"/>
    <d v="2015-08-23T14:14:55"/>
  </r>
  <r>
    <x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8E-2"/>
    <n v="84.944444444444443"/>
    <x v="2"/>
    <s v="wearables"/>
    <x v="660"/>
    <d v="2014-11-09T18:47:59"/>
  </r>
  <r>
    <x v="661"/>
    <s v="AirString"/>
    <s v="AirString keeps your AirPods from getting lost by keeping the pair together with a  durable and premium quality string."/>
    <n v="10000"/>
    <n v="95"/>
    <x v="2"/>
    <s v="US"/>
    <s v="USD"/>
    <n v="1477236559"/>
    <n v="1474644559"/>
    <b v="0"/>
    <x v="82"/>
    <b v="0"/>
    <s v="technology/wearables"/>
    <n v="9.4999999999999998E-3"/>
    <n v="10.555555555555555"/>
    <x v="2"/>
    <s v="wearables"/>
    <x v="661"/>
    <d v="2016-10-23T15:29:19"/>
  </r>
  <r>
    <x v="662"/>
    <s v="LW - the cool luminescent band with a watch"/>
    <s v="A stylish, durable safety light band on your wrist or ankle holds a watch or another modular accessory."/>
    <n v="39000"/>
    <n v="156"/>
    <x v="2"/>
    <s v="US"/>
    <s v="USD"/>
    <n v="1421404247"/>
    <n v="1418812247"/>
    <b v="0"/>
    <x v="80"/>
    <b v="0"/>
    <s v="technology/wearables"/>
    <n v="4.0000000000000001E-3"/>
    <n v="39"/>
    <x v="2"/>
    <s v="wearables"/>
    <x v="662"/>
    <d v="2015-01-16T10:30:47"/>
  </r>
  <r>
    <x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3.5000000000000001E-3"/>
    <n v="100"/>
    <x v="2"/>
    <s v="wearables"/>
    <x v="663"/>
    <d v="2015-07-18T20:14:16"/>
  </r>
  <r>
    <x v="664"/>
    <s v="Oregon Babyâ„¢ Diapers"/>
    <s v="Save Oregon Babyâ„¢ Diapers, a handmade business, run by awesome moms in Southern Oregon, from permanently closing!"/>
    <n v="12000"/>
    <n v="904"/>
    <x v="2"/>
    <s v="US"/>
    <s v="USD"/>
    <n v="1428940775"/>
    <n v="1426348775"/>
    <b v="0"/>
    <x v="60"/>
    <b v="0"/>
    <s v="technology/wearables"/>
    <n v="7.5333333333333335E-2"/>
    <n v="31.172413793103448"/>
    <x v="2"/>
    <s v="wearables"/>
    <x v="664"/>
    <d v="2015-04-13T15:59:35"/>
  </r>
  <r>
    <x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0.18640000000000001"/>
    <n v="155.33333333333334"/>
    <x v="2"/>
    <s v="wearables"/>
    <x v="665"/>
    <d v="2017-01-13T17:04:21"/>
  </r>
  <r>
    <x v="666"/>
    <s v="Ducky Diapers"/>
    <s v="Have you ever dreamed of having a pet duckling, but concerned about all the pooping, here is a a solution to help solve that issue."/>
    <n v="200000"/>
    <n v="8"/>
    <x v="2"/>
    <s v="US"/>
    <s v="USD"/>
    <n v="1408305498"/>
    <n v="1405713498"/>
    <b v="0"/>
    <x v="80"/>
    <b v="0"/>
    <s v="technology/wearables"/>
    <n v="4.0000000000000003E-5"/>
    <n v="2"/>
    <x v="2"/>
    <s v="wearables"/>
    <x v="666"/>
    <d v="2014-08-17T19:58:18"/>
  </r>
  <r>
    <x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0.1002"/>
    <n v="178.92857142857142"/>
    <x v="2"/>
    <s v="wearables"/>
    <x v="667"/>
    <d v="2016-10-29T08:57:43"/>
  </r>
  <r>
    <x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2E-2"/>
    <n v="27.36"/>
    <x v="2"/>
    <s v="wearables"/>
    <x v="668"/>
    <d v="2015-05-11T19:57:02"/>
  </r>
  <r>
    <x v="669"/>
    <s v="Christian DiLusso Watches"/>
    <s v="Beautiful automatic watches, made for every moment._x000a_Sports, business, casual.....it fits every moment of your life."/>
    <n v="200000"/>
    <n v="43015"/>
    <x v="2"/>
    <s v="SE"/>
    <s v="SEK"/>
    <n v="1467817258"/>
    <n v="1465225258"/>
    <b v="0"/>
    <x v="33"/>
    <b v="0"/>
    <s v="technology/wearables"/>
    <n v="0.21507499999999999"/>
    <n v="1536.25"/>
    <x v="2"/>
    <s v="wearables"/>
    <x v="669"/>
    <d v="2016-07-06T15:00:58"/>
  </r>
  <r>
    <x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0.29276666666666668"/>
    <n v="84.99677419354839"/>
    <x v="2"/>
    <s v="wearables"/>
    <x v="670"/>
    <d v="2016-06-19T08:10:00"/>
  </r>
  <r>
    <x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0.39426666666666665"/>
    <n v="788.5333333333333"/>
    <x v="2"/>
    <s v="wearables"/>
    <x v="671"/>
    <d v="2015-01-14T04:00:00"/>
  </r>
  <r>
    <x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0.21628"/>
    <n v="50.29767441860465"/>
    <x v="2"/>
    <s v="wearables"/>
    <x v="672"/>
    <d v="2015-01-01T04:59:00"/>
  </r>
  <r>
    <x v="673"/>
    <s v="HORIZON: LIFE ENHANCED GLASSWARE"/>
    <s v="Will assist the deaf to have better communication and safety through the use of LCD glassware with audio &amp; sensory components."/>
    <n v="100000"/>
    <n v="205"/>
    <x v="2"/>
    <s v="US"/>
    <s v="USD"/>
    <n v="1409602217"/>
    <n v="1405714217"/>
    <b v="0"/>
    <x v="83"/>
    <b v="0"/>
    <s v="technology/wearables"/>
    <n v="2.0500000000000002E-3"/>
    <n v="68.333333333333329"/>
    <x v="2"/>
    <s v="wearables"/>
    <x v="673"/>
    <d v="2014-09-01T20:10:17"/>
  </r>
  <r>
    <x v="674"/>
    <s v="Something To Wear For Hearing Sounds By Feeling Vibrations"/>
    <s v="Listen to sounds by feeling an array of vibrational patterns against your body."/>
    <n v="50000"/>
    <n v="15"/>
    <x v="2"/>
    <s v="US"/>
    <s v="USD"/>
    <n v="1407811627"/>
    <n v="1402627627"/>
    <b v="0"/>
    <x v="84"/>
    <b v="0"/>
    <s v="technology/wearables"/>
    <n v="2.9999999999999997E-4"/>
    <n v="7.5"/>
    <x v="2"/>
    <s v="wearables"/>
    <x v="674"/>
    <d v="2014-08-12T02:47:07"/>
  </r>
  <r>
    <x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0.14849999999999999"/>
    <n v="34.269230769230766"/>
    <x v="2"/>
    <s v="wearables"/>
    <x v="675"/>
    <d v="2015-01-01T06:59:00"/>
  </r>
  <r>
    <x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E-2"/>
    <n v="61.291666666666664"/>
    <x v="2"/>
    <s v="wearables"/>
    <x v="676"/>
    <d v="2015-02-07T18:26:21"/>
  </r>
  <r>
    <x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0.25584000000000001"/>
    <n v="133.25"/>
    <x v="2"/>
    <s v="wearables"/>
    <x v="677"/>
    <d v="2016-06-28T09:41:35"/>
  </r>
  <r>
    <x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6E-2"/>
    <n v="65.17647058823529"/>
    <x v="2"/>
    <s v="wearables"/>
    <x v="678"/>
    <d v="2016-05-21T09:02:18"/>
  </r>
  <r>
    <x v="679"/>
    <s v="Monolith Posture Coach"/>
    <s v="World's first bio-feedback posture device for your entire back. Trains back, neck, thoracic &amp; ab segments by using only 30 min/day."/>
    <n v="57000"/>
    <n v="8827"/>
    <x v="2"/>
    <s v="US"/>
    <s v="USD"/>
    <n v="1472920909"/>
    <n v="1467736909"/>
    <b v="0"/>
    <x v="225"/>
    <b v="0"/>
    <s v="technology/wearables"/>
    <n v="0.15485964912280703"/>
    <n v="93.90425531914893"/>
    <x v="2"/>
    <s v="wearables"/>
    <x v="679"/>
    <d v="2016-09-03T16:41:49"/>
  </r>
  <r>
    <x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0.25912000000000002"/>
    <n v="150.65116279069767"/>
    <x v="2"/>
    <s v="wearables"/>
    <x v="680"/>
    <d v="2014-09-17T12:02:11"/>
  </r>
  <r>
    <x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4.0000000000000002E-4"/>
    <n v="1"/>
    <x v="2"/>
    <s v="wearables"/>
    <x v="681"/>
    <d v="2016-10-26T19:20:04"/>
  </r>
  <r>
    <x v="682"/>
    <s v="Deception Belt"/>
    <s v="The Deception Belt is an innovative belt with app capability, designed to assist any user gain control over their appetite."/>
    <n v="50000"/>
    <n v="53"/>
    <x v="2"/>
    <s v="US"/>
    <s v="USD"/>
    <n v="1489512122"/>
    <n v="1486923722"/>
    <b v="0"/>
    <x v="80"/>
    <b v="0"/>
    <s v="technology/wearables"/>
    <n v="1.06E-3"/>
    <n v="13.25"/>
    <x v="2"/>
    <s v="wearables"/>
    <x v="682"/>
    <d v="2017-03-14T17:22:02"/>
  </r>
  <r>
    <x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8.5142857142857138E-3"/>
    <n v="99.333333333333329"/>
    <x v="2"/>
    <s v="wearables"/>
    <x v="683"/>
    <d v="2016-10-31T21:36:04"/>
  </r>
  <r>
    <x v="684"/>
    <s v="Arcus Motion Analyzer | The Versatile Smart Ring"/>
    <s v="Arcus gives your fingers super powers."/>
    <n v="320000"/>
    <n v="23948"/>
    <x v="2"/>
    <s v="US"/>
    <s v="USD"/>
    <n v="1406257200"/>
    <n v="1403176891"/>
    <b v="0"/>
    <x v="125"/>
    <b v="0"/>
    <s v="technology/wearables"/>
    <n v="7.4837500000000001E-2"/>
    <n v="177.39259259259259"/>
    <x v="2"/>
    <s v="wearables"/>
    <x v="684"/>
    <d v="2014-07-25T03:00:00"/>
  </r>
  <r>
    <x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0.27650000000000002"/>
    <n v="55.3"/>
    <x v="2"/>
    <s v="wearables"/>
    <x v="685"/>
    <d v="2015-01-12T20:47:52"/>
  </r>
  <r>
    <x v="686"/>
    <s v="Vivi di Cuore - Heart Rate Watch"/>
    <s v="La tua giornata sportiva monitorata nel tuo polso??!!!_x000a_Rendiamolo possibile... VIVI DI CUORE --- All MADE in ITALY"/>
    <n v="500000"/>
    <n v="0"/>
    <x v="2"/>
    <s v="IT"/>
    <s v="EUR"/>
    <n v="1438618170"/>
    <n v="1436026170"/>
    <b v="0"/>
    <x v="78"/>
    <b v="0"/>
    <s v="technology/wearables"/>
    <n v="0"/>
    <s v="No Backers"/>
    <x v="2"/>
    <s v="wearables"/>
    <x v="686"/>
    <d v="2015-08-03T16:09:30"/>
  </r>
  <r>
    <x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499999999999997E-2"/>
    <n v="591.66666666666663"/>
    <x v="2"/>
    <s v="wearables"/>
    <x v="687"/>
    <d v="2017-02-05T18:00:53"/>
  </r>
  <r>
    <x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0.72989999999999999"/>
    <n v="405.5"/>
    <x v="2"/>
    <s v="wearables"/>
    <x v="688"/>
    <d v="2015-10-15T02:30:53"/>
  </r>
  <r>
    <x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0.57648750000000004"/>
    <n v="343.14732142857144"/>
    <x v="2"/>
    <s v="wearables"/>
    <x v="689"/>
    <d v="2016-12-08T04:59:00"/>
  </r>
  <r>
    <x v="690"/>
    <s v="BLOXSHIELD"/>
    <s v="A radiation shield for your fitness tracker, smartwatch or other wearable smart device"/>
    <n v="20000"/>
    <n v="2468"/>
    <x v="2"/>
    <s v="US"/>
    <s v="USD"/>
    <n v="1473400800"/>
    <n v="1469718841"/>
    <b v="0"/>
    <x v="69"/>
    <b v="0"/>
    <s v="technology/wearables"/>
    <n v="0.1234"/>
    <n v="72.588235294117652"/>
    <x v="2"/>
    <s v="wearables"/>
    <x v="690"/>
    <d v="2016-09-09T06:00:00"/>
  </r>
  <r>
    <x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5.1999999999999998E-3"/>
    <n v="26"/>
    <x v="2"/>
    <s v="wearables"/>
    <x v="691"/>
    <d v="2015-07-01T00:40:46"/>
  </r>
  <r>
    <x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7E-2"/>
    <n v="6.4975124378109452"/>
    <x v="2"/>
    <s v="wearables"/>
    <x v="692"/>
    <d v="2016-12-22T09:01:03"/>
  </r>
  <r>
    <x v="693"/>
    <s v="Prana: Wearable for Breathing and Posture"/>
    <s v="Prana is the first wearable combining breath and posture tracking to make your sitting time count."/>
    <n v="100000"/>
    <n v="35338"/>
    <x v="2"/>
    <s v="US"/>
    <s v="USD"/>
    <n v="1430421827"/>
    <n v="1427829827"/>
    <b v="0"/>
    <x v="228"/>
    <b v="0"/>
    <s v="technology/wearables"/>
    <n v="0.35338000000000003"/>
    <n v="119.38513513513513"/>
    <x v="2"/>
    <s v="wearables"/>
    <x v="693"/>
    <d v="2015-04-30T19:23:47"/>
  </r>
  <r>
    <x v="694"/>
    <s v="Airlock bike helmet"/>
    <s v="You can control how much air enters the helmet by opening or closing the vents. This is very useful in bad weather, or for competition."/>
    <n v="150000"/>
    <n v="590"/>
    <x v="2"/>
    <s v="US"/>
    <s v="USD"/>
    <n v="1485964559"/>
    <n v="1483372559"/>
    <b v="0"/>
    <x v="63"/>
    <b v="0"/>
    <s v="technology/wearables"/>
    <n v="3.933333333333333E-3"/>
    <n v="84.285714285714292"/>
    <x v="2"/>
    <s v="wearables"/>
    <x v="694"/>
    <d v="2017-02-01T15:55:59"/>
  </r>
  <r>
    <x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E-2"/>
    <n v="90.857142857142861"/>
    <x v="2"/>
    <s v="wearables"/>
    <x v="695"/>
    <d v="2014-10-31T12:30:20"/>
  </r>
  <r>
    <x v="696"/>
    <s v="trustee"/>
    <s v="Show your fidelity by wearing the Trustee rings! Show where you are (at)!"/>
    <n v="175000"/>
    <n v="1"/>
    <x v="2"/>
    <s v="NL"/>
    <s v="EUR"/>
    <n v="1406326502"/>
    <n v="1403734502"/>
    <b v="0"/>
    <x v="29"/>
    <b v="0"/>
    <s v="technology/wearables"/>
    <n v="5.7142857142857145E-6"/>
    <n v="1"/>
    <x v="2"/>
    <s v="wearables"/>
    <x v="696"/>
    <d v="2014-07-25T22:15:02"/>
  </r>
  <r>
    <x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0.46379999999999999"/>
    <n v="20.342105263157894"/>
    <x v="2"/>
    <s v="wearables"/>
    <x v="697"/>
    <d v="2016-02-03T12:33:09"/>
  </r>
  <r>
    <x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0.15390000000000001"/>
    <n v="530.68965517241384"/>
    <x v="2"/>
    <s v="wearables"/>
    <x v="698"/>
    <d v="2014-09-18T02:00:00"/>
  </r>
  <r>
    <x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0.824221076923077"/>
    <n v="120.39184269662923"/>
    <x v="2"/>
    <s v="wearables"/>
    <x v="699"/>
    <d v="2013-11-22T16:00:00"/>
  </r>
  <r>
    <x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7E-2"/>
    <n v="13"/>
    <x v="2"/>
    <s v="wearables"/>
    <x v="700"/>
    <d v="2017-01-10T16:31:21"/>
  </r>
  <r>
    <x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0.26600000000000001"/>
    <n v="291.33333333333331"/>
    <x v="2"/>
    <s v="wearables"/>
    <x v="701"/>
    <d v="2014-07-23T15:54:40"/>
  </r>
  <r>
    <x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0.30813400000000002"/>
    <n v="124.9191891891892"/>
    <x v="2"/>
    <s v="wearables"/>
    <x v="702"/>
    <d v="2016-11-24T18:26:27"/>
  </r>
  <r>
    <x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00000000000002E-2"/>
    <n v="119.57142857142857"/>
    <x v="2"/>
    <s v="wearables"/>
    <x v="703"/>
    <d v="2017-01-31T23:32:00"/>
  </r>
  <r>
    <x v="704"/>
    <s v="ZNITCH- The Evolution in Helmet Safety"/>
    <s v="Turn you helmet into the safest helmet and don't worry about a thing,you will always have the right fit!!"/>
    <n v="55000"/>
    <n v="481"/>
    <x v="2"/>
    <s v="CA"/>
    <s v="CAD"/>
    <n v="1487565468"/>
    <n v="1482381468"/>
    <b v="0"/>
    <x v="80"/>
    <b v="0"/>
    <s v="technology/wearables"/>
    <n v="8.7454545454545458E-3"/>
    <n v="120.25"/>
    <x v="2"/>
    <s v="wearables"/>
    <x v="704"/>
    <d v="2017-02-20T04:37:48"/>
  </r>
  <r>
    <x v="705"/>
    <s v="SomnoScope"/>
    <s v="The closest thing ever to the Holy Grail of wearables technology"/>
    <n v="100000"/>
    <n v="977"/>
    <x v="2"/>
    <s v="NL"/>
    <s v="EUR"/>
    <n v="1484999278"/>
    <n v="1482407278"/>
    <b v="0"/>
    <x v="81"/>
    <b v="0"/>
    <s v="technology/wearables"/>
    <n v="9.7699999999999992E-3"/>
    <n v="195.4"/>
    <x v="2"/>
    <s v="wearables"/>
    <x v="705"/>
    <d v="2017-01-21T11:47:58"/>
  </r>
  <r>
    <x v="706"/>
    <s v="Driver Alert System"/>
    <s v="Driver Alert System es un sistema de seguridad para el conductor, que le avisa en caso de perder la posicion vertical mientras conduce."/>
    <n v="100000"/>
    <n v="0"/>
    <x v="2"/>
    <s v="ES"/>
    <s v="EUR"/>
    <n v="1481740740"/>
    <n v="1478130783"/>
    <b v="0"/>
    <x v="78"/>
    <b v="0"/>
    <s v="technology/wearables"/>
    <n v="0"/>
    <s v="No Backers"/>
    <x v="2"/>
    <s v="wearables"/>
    <x v="706"/>
    <d v="2016-12-14T18:39:00"/>
  </r>
  <r>
    <x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0.78927352941176465"/>
    <n v="117.69868421052631"/>
    <x v="2"/>
    <s v="wearables"/>
    <x v="707"/>
    <d v="2017-01-01T15:55:27"/>
  </r>
  <r>
    <x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0.22092500000000001"/>
    <n v="23.948509485094849"/>
    <x v="2"/>
    <s v="wearables"/>
    <x v="708"/>
    <d v="2014-09-13T13:56:40"/>
  </r>
  <r>
    <x v="709"/>
    <s v="lumiglove"/>
    <s v="A &quot;handheld&quot; light, which eases the way you illuminate objects and/or paths."/>
    <n v="15000"/>
    <n v="61"/>
    <x v="2"/>
    <s v="US"/>
    <s v="USD"/>
    <n v="1417741159"/>
    <n v="1415149159"/>
    <b v="0"/>
    <x v="84"/>
    <b v="0"/>
    <s v="technology/wearables"/>
    <n v="4.0666666666666663E-3"/>
    <n v="30.5"/>
    <x v="2"/>
    <s v="wearables"/>
    <x v="709"/>
    <d v="2014-12-05T00:59:19"/>
  </r>
  <r>
    <x v="710"/>
    <s v="Hate York Shirt 2.0"/>
    <s v="Shirts, so technologically advanced, they connect mentally to their audience upon sight."/>
    <n v="1200"/>
    <n v="0"/>
    <x v="2"/>
    <s v="CA"/>
    <s v="CAD"/>
    <n v="1408495440"/>
    <n v="1405640302"/>
    <b v="0"/>
    <x v="78"/>
    <b v="0"/>
    <s v="technology/wearables"/>
    <n v="0"/>
    <s v="No Backers"/>
    <x v="2"/>
    <s v="wearables"/>
    <x v="710"/>
    <d v="2014-08-20T00:44:00"/>
  </r>
  <r>
    <x v="711"/>
    <s v="Anti Snore Wearable"/>
    <s v="Our wearable and app automates the poke you normally get from your bedpartner to make you stop snoring and making you turn to the side."/>
    <n v="100000"/>
    <n v="33791"/>
    <x v="2"/>
    <s v="NL"/>
    <s v="EUR"/>
    <n v="1481716868"/>
    <n v="1478257268"/>
    <b v="0"/>
    <x v="233"/>
    <b v="0"/>
    <s v="technology/wearables"/>
    <n v="0.33790999999999999"/>
    <n v="99.973372781065095"/>
    <x v="2"/>
    <s v="wearables"/>
    <x v="711"/>
    <d v="2016-12-14T12:01:08"/>
  </r>
  <r>
    <x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2.1649484536082476E-3"/>
    <n v="26.25"/>
    <x v="2"/>
    <s v="wearables"/>
    <x v="712"/>
    <d v="2016-02-14T16:20:32"/>
  </r>
  <r>
    <x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7.9600000000000001E-3"/>
    <n v="199"/>
    <x v="2"/>
    <s v="wearables"/>
    <x v="713"/>
    <d v="2016-06-05T12:42:12"/>
  </r>
  <r>
    <x v="714"/>
    <s v="Prep Packs Survival Belt"/>
    <s v="The Prep Packs Survival Belt allows you to carry all of the essentials for outdoor survival inside your belt buckle"/>
    <n v="15000"/>
    <n v="2249"/>
    <x v="2"/>
    <s v="US"/>
    <s v="USD"/>
    <n v="1488308082"/>
    <n v="1483124082"/>
    <b v="0"/>
    <x v="33"/>
    <b v="0"/>
    <s v="technology/wearables"/>
    <n v="0.14993333333333334"/>
    <n v="80.321428571428569"/>
    <x v="2"/>
    <s v="wearables"/>
    <x v="714"/>
    <d v="2017-02-28T18:54:42"/>
  </r>
  <r>
    <x v="715"/>
    <s v="Mouse^3"/>
    <s v="Mouse^3 is the next generation of input devices. With cursor control and customized gesture recognition, its applications are endless!"/>
    <n v="27500"/>
    <n v="1389"/>
    <x v="2"/>
    <s v="US"/>
    <s v="USD"/>
    <n v="1446693040"/>
    <n v="1443233440"/>
    <b v="0"/>
    <x v="8"/>
    <b v="0"/>
    <s v="technology/wearables"/>
    <n v="5.0509090909090906E-2"/>
    <n v="115.75"/>
    <x v="2"/>
    <s v="wearables"/>
    <x v="715"/>
    <d v="2015-11-05T03:10:40"/>
  </r>
  <r>
    <x v="716"/>
    <s v="Pathfinder - Wearable Navigation for the Blind"/>
    <s v="Translate sight into touch with a wrist-mounted wearable. A revolution for visually impaired people everywhere."/>
    <n v="7000"/>
    <n v="715"/>
    <x v="2"/>
    <s v="US"/>
    <s v="USD"/>
    <n v="1417392000"/>
    <n v="1414511307"/>
    <b v="0"/>
    <x v="38"/>
    <b v="0"/>
    <s v="technology/wearables"/>
    <n v="0.10214285714285715"/>
    <n v="44.6875"/>
    <x v="2"/>
    <s v="wearables"/>
    <x v="716"/>
    <d v="2014-12-01T00:00:00"/>
  </r>
  <r>
    <x v="717"/>
    <s v="cool air belt"/>
    <s v="Cool air flowing under clothing keeps you cool."/>
    <n v="100000"/>
    <n v="305"/>
    <x v="2"/>
    <s v="US"/>
    <s v="USD"/>
    <n v="1409949002"/>
    <n v="1407357002"/>
    <b v="0"/>
    <x v="80"/>
    <b v="0"/>
    <s v="technology/wearables"/>
    <n v="3.0500000000000002E-3"/>
    <n v="76.25"/>
    <x v="2"/>
    <s v="wearables"/>
    <x v="717"/>
    <d v="2014-09-05T20:30:02"/>
  </r>
  <r>
    <x v="718"/>
    <s v="BioToo - Emergency Temporary Tattoos"/>
    <s v="When every second matters, BioToo temporary tattoos get critical information to emergency personnel to help them help you."/>
    <n v="12000"/>
    <n v="90"/>
    <x v="2"/>
    <s v="US"/>
    <s v="USD"/>
    <n v="1487397540"/>
    <n v="1484684247"/>
    <b v="0"/>
    <x v="80"/>
    <b v="0"/>
    <s v="technology/wearables"/>
    <n v="7.4999999999999997E-3"/>
    <n v="22.5"/>
    <x v="2"/>
    <s v="wearables"/>
    <x v="718"/>
    <d v="2017-02-18T05:59:00"/>
  </r>
  <r>
    <x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3E-2"/>
    <n v="19.399999999999999"/>
    <x v="2"/>
    <s v="wearables"/>
    <x v="719"/>
    <d v="2016-02-23T00:57:56"/>
  </r>
  <r>
    <x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2"/>
    <n v="66.707317073170728"/>
    <x v="3"/>
    <s v="nonfiction"/>
    <x v="720"/>
    <d v="2012-01-29T15:34:51"/>
  </r>
  <r>
    <x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8"/>
    <n v="84.142857142857139"/>
    <x v="3"/>
    <s v="nonfiction"/>
    <x v="721"/>
    <d v="2014-08-01T13:43:27"/>
  </r>
  <r>
    <x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00000000001"/>
    <n v="215.72549019607843"/>
    <x v="3"/>
    <s v="nonfiction"/>
    <x v="722"/>
    <d v="2012-04-08T18:19:38"/>
  </r>
  <r>
    <x v="723"/>
    <s v="The 2015 Pro Football Beast Book"/>
    <s v="The Definitive (and Slightly Ridiculous) Guide to Enjoying the 2015 Pro Football Season"/>
    <n v="5000"/>
    <n v="5469"/>
    <x v="0"/>
    <s v="US"/>
    <s v="USD"/>
    <n v="1438228740"/>
    <n v="1435606549"/>
    <b v="0"/>
    <x v="61"/>
    <b v="1"/>
    <s v="publishing/nonfiction"/>
    <n v="1.0938000000000001"/>
    <n v="54.69"/>
    <x v="3"/>
    <s v="nonfiction"/>
    <x v="723"/>
    <d v="2015-07-30T03:59:00"/>
  </r>
  <r>
    <x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d v="2011-06-30T15:19:23"/>
  </r>
  <r>
    <x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d v="2015-12-13T15:01:52"/>
  </r>
  <r>
    <x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d v="2013-04-12T01:01:27"/>
  </r>
  <r>
    <x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2"/>
    <n v="36.530201342281877"/>
    <x v="3"/>
    <s v="nonfiction"/>
    <x v="727"/>
    <d v="2013-01-14T21:20:00"/>
  </r>
  <r>
    <x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x v="3"/>
    <s v="nonfiction"/>
    <x v="728"/>
    <d v="2011-08-21T20:05:57"/>
  </r>
  <r>
    <x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x v="730"/>
    <s v="Encyclopedia of Surfing"/>
    <s v="A Massive but Cheerful Online Digital Archive of Surfing"/>
    <n v="20000"/>
    <n v="26438"/>
    <x v="0"/>
    <s v="US"/>
    <s v="USD"/>
    <n v="1323280391"/>
    <n v="1320688391"/>
    <b v="0"/>
    <x v="236"/>
    <b v="1"/>
    <s v="publishing/nonfiction"/>
    <n v="1.3219000000000001"/>
    <n v="99.766037735849054"/>
    <x v="3"/>
    <s v="nonfiction"/>
    <x v="730"/>
    <d v="2011-12-07T17:53:11"/>
  </r>
  <r>
    <x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x v="3"/>
    <s v="nonfiction"/>
    <x v="731"/>
    <d v="2012-01-22T06:00:00"/>
  </r>
  <r>
    <x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
    <n v="4.9230769230769234"/>
    <x v="3"/>
    <s v="nonfiction"/>
    <x v="732"/>
    <d v="2013-09-29T10:11:01"/>
  </r>
  <r>
    <x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000000000001"/>
    <n v="17.822485207100591"/>
    <x v="3"/>
    <s v="nonfiction"/>
    <x v="733"/>
    <d v="2013-12-20T10:04:52"/>
  </r>
  <r>
    <x v="734"/>
    <s v="Sideswiped"/>
    <s v="Sideswiped is my story of growing in and trusting God through the mess and mysteries of life."/>
    <n v="8500"/>
    <n v="10670"/>
    <x v="0"/>
    <s v="CA"/>
    <s v="CAD"/>
    <n v="1431147600"/>
    <n v="1428465420"/>
    <b v="0"/>
    <x v="7"/>
    <b v="1"/>
    <s v="publishing/nonfiction"/>
    <n v="1.2552941176470589"/>
    <n v="187.19298245614036"/>
    <x v="3"/>
    <s v="nonfiction"/>
    <x v="734"/>
    <d v="2015-05-09T05:00:00"/>
  </r>
  <r>
    <x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d v="2014-12-04T00:39:00"/>
  </r>
  <r>
    <x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
    <n v="105.04629629629629"/>
    <x v="3"/>
    <s v="nonfiction"/>
    <x v="736"/>
    <d v="2013-11-21T04:59:00"/>
  </r>
  <r>
    <x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4"/>
    <n v="56.666666666666664"/>
    <x v="3"/>
    <s v="nonfiction"/>
    <x v="737"/>
    <d v="2014-02-14T20:00:00"/>
  </r>
  <r>
    <x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x v="3"/>
    <s v="nonfiction"/>
    <x v="738"/>
    <d v="2014-12-01T04:59:00"/>
  </r>
  <r>
    <x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3"/>
    <n v="68.345323741007192"/>
    <x v="3"/>
    <s v="nonfiction"/>
    <x v="739"/>
    <d v="2014-08-11T12:03:49"/>
  </r>
  <r>
    <x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0000000000001"/>
    <n v="169.57894736842104"/>
    <x v="3"/>
    <s v="nonfiction"/>
    <x v="740"/>
    <d v="2015-06-21T03:31:22"/>
  </r>
  <r>
    <x v="741"/>
    <s v="reVILNA: the vilna ghetto project"/>
    <s v="A revolutionary digital mapping project of the Vilna Ghetto"/>
    <n v="13000"/>
    <n v="13293.8"/>
    <x v="0"/>
    <s v="US"/>
    <s v="USD"/>
    <n v="1370964806"/>
    <n v="1367940806"/>
    <b v="0"/>
    <x v="225"/>
    <b v="1"/>
    <s v="publishing/nonfiction"/>
    <n v="1.0226"/>
    <n v="141.42340425531913"/>
    <x v="3"/>
    <s v="nonfiction"/>
    <x v="741"/>
    <d v="2013-06-11T15:33:26"/>
  </r>
  <r>
    <x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d v="2014-03-21T21:01:52"/>
  </r>
  <r>
    <x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d v="2012-04-16T21:00:00"/>
  </r>
  <r>
    <x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x v="3"/>
    <s v="nonfiction"/>
    <x v="744"/>
    <d v="2012-12-13T22:58:23"/>
  </r>
  <r>
    <x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9"/>
    <n v="53.729729729729726"/>
    <x v="3"/>
    <s v="nonfiction"/>
    <x v="745"/>
    <d v="2013-05-03T13:44:05"/>
  </r>
  <r>
    <x v="746"/>
    <s v="Attention: People With Body Parts"/>
    <s v="This is a book of letters. Letters to our body parts."/>
    <n v="2987"/>
    <n v="3318"/>
    <x v="0"/>
    <s v="US"/>
    <s v="USD"/>
    <n v="1348372740"/>
    <n v="1346806909"/>
    <b v="0"/>
    <x v="174"/>
    <b v="1"/>
    <s v="publishing/nonfiction"/>
    <n v="1.1108135252761968"/>
    <n v="34.206185567010309"/>
    <x v="3"/>
    <s v="nonfiction"/>
    <x v="746"/>
    <d v="2012-09-23T03:59:00"/>
  </r>
  <r>
    <x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d v="2015-01-15T10:54:00"/>
  </r>
  <r>
    <x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4999999999999"/>
    <n v="45.56818181818182"/>
    <x v="3"/>
    <s v="nonfiction"/>
    <x v="748"/>
    <d v="2014-08-10T20:19:26"/>
  </r>
  <r>
    <x v="749"/>
    <s v="chartwellwest.com"/>
    <s v="A place for rational, fact and data based non-partisan political and societal commentary on things that matter to Americans."/>
    <n v="10000"/>
    <n v="10556"/>
    <x v="0"/>
    <s v="US"/>
    <s v="USD"/>
    <n v="1485642930"/>
    <n v="1483050930"/>
    <b v="0"/>
    <x v="238"/>
    <b v="1"/>
    <s v="publishing/nonfiction"/>
    <n v="1.0556000000000001"/>
    <n v="95.963636363636368"/>
    <x v="3"/>
    <s v="nonfiction"/>
    <x v="749"/>
    <d v="2017-01-28T22:35:30"/>
  </r>
  <r>
    <x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8"/>
    <n v="77.271186440677965"/>
    <x v="3"/>
    <s v="nonfiction"/>
    <x v="750"/>
    <d v="2013-02-24T21:04:32"/>
  </r>
  <r>
    <x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0000000000001"/>
    <n v="57.338709677419352"/>
    <x v="3"/>
    <s v="nonfiction"/>
    <x v="751"/>
    <d v="2011-08-04T15:07:55"/>
  </r>
  <r>
    <x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d v="2016-10-16T11:00:00"/>
  </r>
  <r>
    <x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d v="2015-02-14T14:09:51"/>
  </r>
  <r>
    <x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d v="2013-01-05T17:58:41"/>
  </r>
  <r>
    <x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0000000001"/>
    <n v="37.466029411764708"/>
    <x v="3"/>
    <s v="nonfiction"/>
    <x v="755"/>
    <d v="2013-05-20T00:41:00"/>
  </r>
  <r>
    <x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
    <n v="37.454545454545453"/>
    <x v="3"/>
    <s v="nonfiction"/>
    <x v="756"/>
    <d v="2011-04-18T17:24:19"/>
  </r>
  <r>
    <x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d v="2012-12-06T01:18:34"/>
  </r>
  <r>
    <x v="758"/>
    <s v="Publish Waiting On Humanity"/>
    <s v="I am publishing my book, Waiting on Humanity and need some finishing funds to do so."/>
    <n v="2500"/>
    <n v="2550"/>
    <x v="0"/>
    <s v="US"/>
    <s v="USD"/>
    <n v="1286568268"/>
    <n v="1283976268"/>
    <b v="0"/>
    <x v="10"/>
    <b v="1"/>
    <s v="publishing/nonfiction"/>
    <n v="1.02"/>
    <n v="134.21052631578948"/>
    <x v="3"/>
    <s v="nonfiction"/>
    <x v="758"/>
    <d v="2010-10-08T20:04:28"/>
  </r>
  <r>
    <x v="759"/>
    <s v="Wild Ruins"/>
    <s v="Help me search for the lost ruins of the UK. A unique guide to  lesser known and somewhat known ruins of Britain."/>
    <n v="5000"/>
    <n v="5096"/>
    <x v="0"/>
    <s v="GB"/>
    <s v="GBP"/>
    <n v="1404892539"/>
    <n v="1401436539"/>
    <b v="0"/>
    <x v="221"/>
    <b v="1"/>
    <s v="publishing/nonfiction"/>
    <n v="1.0192000000000001"/>
    <n v="51.474747474747474"/>
    <x v="3"/>
    <s v="nonfiction"/>
    <x v="759"/>
    <d v="2014-07-09T07:55:39"/>
  </r>
  <r>
    <x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s v="No Backers"/>
    <x v="3"/>
    <s v="fiction"/>
    <x v="760"/>
    <d v="2016-11-26T19:20:13"/>
  </r>
  <r>
    <x v="761"/>
    <s v="DONE WITH DEATH"/>
    <s v="The day Chuck died was the day everything changed. Now he has to save the afterlife from extinction or die again trying."/>
    <n v="5000"/>
    <n v="235"/>
    <x v="2"/>
    <s v="US"/>
    <s v="USD"/>
    <n v="1391364126"/>
    <n v="1388772126"/>
    <b v="0"/>
    <x v="79"/>
    <b v="0"/>
    <s v="publishing/fiction"/>
    <n v="4.7E-2"/>
    <n v="39.166666666666664"/>
    <x v="3"/>
    <s v="fiction"/>
    <x v="761"/>
    <d v="2014-02-02T18:02:06"/>
  </r>
  <r>
    <x v="762"/>
    <s v="Where we used to live - eBook (PROJECT 80%)"/>
    <s v="An original-well-done eBook. Mainly about fiction, action, adventure, and mystery. A story that you've never read!"/>
    <n v="3500"/>
    <n v="0"/>
    <x v="2"/>
    <s v="MX"/>
    <s v="MXN"/>
    <n v="1480831200"/>
    <n v="1479328570"/>
    <b v="0"/>
    <x v="78"/>
    <b v="0"/>
    <s v="publishing/fiction"/>
    <n v="0"/>
    <s v="No Backers"/>
    <x v="3"/>
    <s v="fiction"/>
    <x v="762"/>
    <d v="2016-12-04T06:00:00"/>
  </r>
  <r>
    <x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1.1655011655011655E-3"/>
    <n v="5"/>
    <x v="3"/>
    <s v="fiction"/>
    <x v="763"/>
    <d v="2013-08-15T10:43:28"/>
  </r>
  <r>
    <x v="764"/>
    <s v="[JOE]KES"/>
    <s v="[JOE]KES is a book full of over 200 original, sometimes funny, pun-ish Joekes. If you hate the book, use it as a coster!"/>
    <n v="5000"/>
    <n v="0"/>
    <x v="2"/>
    <s v="US"/>
    <s v="USD"/>
    <n v="1441858161"/>
    <n v="1439266161"/>
    <b v="0"/>
    <x v="78"/>
    <b v="0"/>
    <s v="publishing/fiction"/>
    <n v="0"/>
    <s v="No Backers"/>
    <x v="3"/>
    <s v="fiction"/>
    <x v="764"/>
    <d v="2015-09-10T04:09:21"/>
  </r>
  <r>
    <x v="765"/>
    <s v="Dirty Quiet Money"/>
    <s v="To survive, an American socialite must fight with a Mafia boss in the French Resistance, but will his underworld ruin her in the end?"/>
    <n v="7000"/>
    <n v="2521"/>
    <x v="2"/>
    <s v="US"/>
    <s v="USD"/>
    <n v="1413723684"/>
    <n v="1411131684"/>
    <b v="0"/>
    <x v="34"/>
    <b v="0"/>
    <s v="publishing/fiction"/>
    <n v="0.36014285714285715"/>
    <n v="57.295454545454547"/>
    <x v="3"/>
    <s v="fiction"/>
    <x v="765"/>
    <d v="2014-10-19T13:01:24"/>
  </r>
  <r>
    <x v="766"/>
    <s v="Memories of Italy &amp; Olive Oil"/>
    <s v="I am writing about my nonna's life in Southern Italy and what it was like to grow up in a Fascist regime before immigrating to Canada."/>
    <n v="4000"/>
    <n v="0"/>
    <x v="2"/>
    <s v="CA"/>
    <s v="CAD"/>
    <n v="1424112483"/>
    <n v="1421520483"/>
    <b v="0"/>
    <x v="78"/>
    <b v="0"/>
    <s v="publishing/fiction"/>
    <n v="0"/>
    <s v="No Backers"/>
    <x v="3"/>
    <s v="fiction"/>
    <x v="766"/>
    <d v="2015-02-16T18:48:03"/>
  </r>
  <r>
    <x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00000000000001E-2"/>
    <n v="59"/>
    <x v="3"/>
    <s v="fiction"/>
    <x v="767"/>
    <d v="2015-05-21T03:26:50"/>
  </r>
  <r>
    <x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s v="No Backers"/>
    <x v="3"/>
    <s v="fiction"/>
    <x v="768"/>
    <d v="2013-12-16T04:58:10"/>
  </r>
  <r>
    <x v="769"/>
    <s v="Sorry I Tripped in Your Yard"/>
    <s v="Over a year of dedication has produced amazing photos and stirring words. The last step is to help those words appear in a printed book"/>
    <n v="4000"/>
    <n v="1656"/>
    <x v="2"/>
    <s v="US"/>
    <s v="USD"/>
    <n v="1388102094"/>
    <n v="1385510094"/>
    <b v="0"/>
    <x v="47"/>
    <b v="0"/>
    <s v="publishing/fiction"/>
    <n v="0.41399999999999998"/>
    <n v="31.846153846153847"/>
    <x v="3"/>
    <s v="fiction"/>
    <x v="769"/>
    <d v="2013-12-26T23:54:54"/>
  </r>
  <r>
    <x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s v="No Backers"/>
    <x v="3"/>
    <s v="fiction"/>
    <x v="770"/>
    <d v="2013-02-24T23:59:29"/>
  </r>
  <r>
    <x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1E-4"/>
    <n v="10"/>
    <x v="3"/>
    <s v="fiction"/>
    <x v="771"/>
    <d v="2016-01-30T19:46:42"/>
  </r>
  <r>
    <x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3E-2"/>
    <n v="50"/>
    <x v="3"/>
    <s v="fiction"/>
    <x v="772"/>
    <d v="2009-11-01T03:59:00"/>
  </r>
  <r>
    <x v="773"/>
    <s v="Expansion of The Mortis Chronicles"/>
    <s v="The Mortis Chronicles is a hard hitting, thought provoking and action packed indie published series. You know you want to read!"/>
    <n v="3759"/>
    <n v="32"/>
    <x v="2"/>
    <s v="GB"/>
    <s v="GBP"/>
    <n v="1431298860"/>
    <n v="1428341985"/>
    <b v="0"/>
    <x v="84"/>
    <b v="0"/>
    <s v="publishing/fiction"/>
    <n v="8.5129023676509714E-3"/>
    <n v="16"/>
    <x v="3"/>
    <s v="fiction"/>
    <x v="773"/>
    <d v="2015-05-10T23:01:00"/>
  </r>
  <r>
    <x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0.70199999999999996"/>
    <n v="39"/>
    <x v="3"/>
    <s v="fiction"/>
    <x v="774"/>
    <d v="2014-02-23T18:43:38"/>
  </r>
  <r>
    <x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1E-2"/>
    <n v="34"/>
    <x v="3"/>
    <s v="fiction"/>
    <x v="775"/>
    <d v="2011-12-16T01:26:35"/>
  </r>
  <r>
    <x v="776"/>
    <s v="Run Ragged"/>
    <s v="Would anything change if women were in charge? Book Clubs, readers, and critics herald the latest by award-winning author, Aguila."/>
    <n v="7000"/>
    <n v="3598"/>
    <x v="2"/>
    <s v="US"/>
    <s v="USD"/>
    <n v="1444539600"/>
    <n v="1441297645"/>
    <b v="0"/>
    <x v="7"/>
    <b v="0"/>
    <s v="publishing/fiction"/>
    <n v="0.51400000000000001"/>
    <n v="63.122807017543863"/>
    <x v="3"/>
    <s v="fiction"/>
    <x v="776"/>
    <d v="2015-10-11T05:00:00"/>
  </r>
  <r>
    <x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7.0000000000000001E-3"/>
    <n v="7"/>
    <x v="3"/>
    <s v="fiction"/>
    <x v="777"/>
    <d v="2013-07-31T23:32:57"/>
  </r>
  <r>
    <x v="778"/>
    <s v="Summers' Love, A Cute and Funny Cinderella Love Story"/>
    <s v="Laughter, tears and good times in the warm glow of Summer s Love. The perfect recipe for the winter blahs."/>
    <n v="500"/>
    <n v="2"/>
    <x v="2"/>
    <s v="US"/>
    <s v="USD"/>
    <n v="1398876680"/>
    <n v="1396284680"/>
    <b v="0"/>
    <x v="29"/>
    <b v="0"/>
    <s v="publishing/fiction"/>
    <n v="4.0000000000000001E-3"/>
    <n v="2"/>
    <x v="3"/>
    <s v="fiction"/>
    <x v="778"/>
    <d v="2014-04-30T16:51:20"/>
  </r>
  <r>
    <x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68E-2"/>
    <n v="66.666666666666671"/>
    <x v="3"/>
    <s v="fiction"/>
    <x v="779"/>
    <d v="2010-10-15T04:00:00"/>
  </r>
  <r>
    <x v="780"/>
    <s v="Wess Meets West - Press Our New Album on CD!"/>
    <s v="We are finishing up recording our new record and we would like help with its physical CD release."/>
    <n v="1000"/>
    <n v="1040"/>
    <x v="0"/>
    <s v="US"/>
    <s v="USD"/>
    <n v="1304439025"/>
    <n v="1301847025"/>
    <b v="0"/>
    <x v="74"/>
    <b v="1"/>
    <s v="music/rock"/>
    <n v="1.04"/>
    <n v="38.518518518518519"/>
    <x v="4"/>
    <s v="rock"/>
    <x v="780"/>
    <d v="2011-05-03T16:10:25"/>
  </r>
  <r>
    <x v="781"/>
    <s v="Touring the United States This July"/>
    <s v="&quot;WE ARE ON A MISSION TO TOUR THE UNITED STATES NON-STOP. TO DO SO WE NEED TO PURCHASE A NEW VAN.&quot;"/>
    <n v="800"/>
    <n v="1065.23"/>
    <x v="0"/>
    <s v="US"/>
    <s v="USD"/>
    <n v="1370649674"/>
    <n v="1368057674"/>
    <b v="0"/>
    <x v="20"/>
    <b v="1"/>
    <s v="music/rock"/>
    <n v="1.3315375"/>
    <n v="42.609200000000001"/>
    <x v="4"/>
    <s v="rock"/>
    <x v="781"/>
    <d v="2013-06-08T00:01:14"/>
  </r>
  <r>
    <x v="782"/>
    <s v="Richie Ray finally records a new record!"/>
    <s v="After almost three years of being out of music, I've decided to finally make the solo record I've wanted to do for years."/>
    <n v="700"/>
    <n v="700"/>
    <x v="0"/>
    <s v="US"/>
    <s v="USD"/>
    <n v="1345918302"/>
    <n v="1343326302"/>
    <b v="0"/>
    <x v="25"/>
    <b v="1"/>
    <s v="music/rock"/>
    <n v="1"/>
    <n v="50"/>
    <x v="4"/>
    <s v="rock"/>
    <x v="782"/>
    <d v="2012-08-25T18:11:42"/>
  </r>
  <r>
    <x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4"/>
    <n v="63.485714285714288"/>
    <x v="4"/>
    <s v="rock"/>
    <x v="783"/>
    <d v="2012-04-27T22:00:00"/>
  </r>
  <r>
    <x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x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d v="2013-02-28T14:15:15"/>
  </r>
  <r>
    <x v="786"/>
    <s v="New Album: BRICK AND MORTAR. New Book: HITLESS WONDER."/>
    <s v="In June, Columbus rock veterans, Watershed, will release and tour behind a new album, BRICK AND MORTAR."/>
    <n v="5000"/>
    <n v="7140"/>
    <x v="0"/>
    <s v="US"/>
    <s v="USD"/>
    <n v="1336751220"/>
    <n v="1331774434"/>
    <b v="0"/>
    <x v="34"/>
    <b v="1"/>
    <s v="music/rock"/>
    <n v="1.4279999999999999"/>
    <n v="162.27272727272728"/>
    <x v="4"/>
    <s v="rock"/>
    <x v="786"/>
    <d v="2012-05-11T15:47:00"/>
  </r>
  <r>
    <x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x v="4"/>
    <s v="rock"/>
    <x v="787"/>
    <d v="2013-11-01T15:03:46"/>
  </r>
  <r>
    <x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x v="4"/>
    <s v="rock"/>
    <x v="788"/>
    <d v="2012-07-07T03:59:00"/>
  </r>
  <r>
    <x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d v="2013-01-21T07:59:00"/>
  </r>
  <r>
    <x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6"/>
    <n v="92.547820512820508"/>
    <x v="4"/>
    <s v="rock"/>
    <x v="790"/>
    <d v="2013-02-01T01:08:59"/>
  </r>
  <r>
    <x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d v="2013-11-13T05:59:00"/>
  </r>
  <r>
    <x v="792"/>
    <s v="&quot;Believable Lies&quot; - The Album"/>
    <s v="Rock n' Roll about the intersection of lies and belief: the Believable Lie."/>
    <n v="2500"/>
    <n v="2511.11"/>
    <x v="0"/>
    <s v="US"/>
    <s v="USD"/>
    <n v="1383861483"/>
    <n v="1381265883"/>
    <b v="0"/>
    <x v="65"/>
    <b v="1"/>
    <s v="music/rock"/>
    <n v="1.0044440000000001"/>
    <n v="41.851833333333339"/>
    <x v="4"/>
    <s v="rock"/>
    <x v="792"/>
    <d v="2013-11-07T21:58:03"/>
  </r>
  <r>
    <x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2"/>
    <n v="88.325937499999995"/>
    <x v="4"/>
    <s v="rock"/>
    <x v="793"/>
    <d v="2013-07-03T04:59:00"/>
  </r>
  <r>
    <x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d v="2011-09-05T17:06:00"/>
  </r>
  <r>
    <x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d v="2012-04-07T04:59:00"/>
  </r>
  <r>
    <x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d v="2013-09-15T21:10:00"/>
  </r>
  <r>
    <x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d v="2012-04-29T04:00:00"/>
  </r>
  <r>
    <x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8"/>
    <n v="46.218390804597703"/>
    <x v="4"/>
    <s v="rock"/>
    <x v="798"/>
    <d v="2014-09-30T14:09:47"/>
  </r>
  <r>
    <x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x v="4"/>
    <s v="rock"/>
    <x v="799"/>
    <d v="2012-04-27T16:00:46"/>
  </r>
  <r>
    <x v="800"/>
    <s v="LF4 WildFire"/>
    <s v="Scotland's premier classic rock and metal festival, 3 days, 3-4 stages, family friendly,  for people of all ages"/>
    <n v="1500"/>
    <n v="2282"/>
    <x v="0"/>
    <s v="GB"/>
    <s v="GBP"/>
    <n v="1410431054"/>
    <n v="1407839054"/>
    <b v="0"/>
    <x v="66"/>
    <b v="1"/>
    <s v="music/rock"/>
    <n v="1.5213333333333334"/>
    <n v="40.75"/>
    <x v="4"/>
    <s v="rock"/>
    <x v="800"/>
    <d v="2014-09-11T10:24:14"/>
  </r>
  <r>
    <x v="801"/>
    <s v="SLUTEVER DO AMERICA TOUR"/>
    <s v="ALL WE WANT TO DO IS DRIVE AROUND AMERICA AND PLAY A BUNCH OF SHOWS, BUT WE DON'T HAVE ANY MONEY..."/>
    <n v="2000"/>
    <n v="2230.4299999999998"/>
    <x v="0"/>
    <s v="US"/>
    <s v="USD"/>
    <n v="1309547120"/>
    <n v="1306955120"/>
    <b v="0"/>
    <x v="13"/>
    <b v="1"/>
    <s v="music/rock"/>
    <n v="1.1152149999999998"/>
    <n v="43.733921568627444"/>
    <x v="4"/>
    <s v="rock"/>
    <x v="801"/>
    <d v="2011-07-01T19:05:20"/>
  </r>
  <r>
    <x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d v="2012-09-17T04:05:00"/>
  </r>
  <r>
    <x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d v="2011-05-29T01:00:00"/>
  </r>
  <r>
    <x v="804"/>
    <s v="City of Sound - A city full of stories untold"/>
    <s v="Hope and Inspiration.  That is what this project is all about. In the midst of a dark and broken world our stories can speak life."/>
    <n v="5500"/>
    <n v="5500"/>
    <x v="0"/>
    <s v="US"/>
    <s v="USD"/>
    <n v="1311393540"/>
    <n v="1309919526"/>
    <b v="0"/>
    <x v="59"/>
    <b v="1"/>
    <s v="music/rock"/>
    <n v="1"/>
    <n v="305.55555555555554"/>
    <x v="4"/>
    <s v="rock"/>
    <x v="804"/>
    <d v="2011-07-23T03:59:00"/>
  </r>
  <r>
    <x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x v="4"/>
    <s v="rock"/>
    <x v="805"/>
    <d v="2011-07-16T23:00:00"/>
  </r>
  <r>
    <x v="806"/>
    <s v="Golden Animals NEW Album!"/>
    <s v="Help Golden Animals finish their NEW Album!"/>
    <n v="8000"/>
    <n v="8355"/>
    <x v="0"/>
    <s v="US"/>
    <s v="USD"/>
    <n v="1315413339"/>
    <n v="1312821339"/>
    <b v="0"/>
    <x v="26"/>
    <b v="1"/>
    <s v="music/rock"/>
    <n v="1.0443750000000001"/>
    <n v="117.67605633802818"/>
    <x v="4"/>
    <s v="rock"/>
    <x v="806"/>
    <d v="2011-09-07T16:35:39"/>
  </r>
  <r>
    <x v="807"/>
    <s v="Sic Vita - New EP Release - 2017"/>
    <s v="Join the Sic Vita family and lend a hand as we create a new album!"/>
    <n v="4000"/>
    <n v="4205"/>
    <x v="0"/>
    <s v="US"/>
    <s v="USD"/>
    <n v="1488333600"/>
    <n v="1485270311"/>
    <b v="0"/>
    <x v="7"/>
    <b v="1"/>
    <s v="music/rock"/>
    <n v="1.05125"/>
    <n v="73.771929824561397"/>
    <x v="4"/>
    <s v="rock"/>
    <x v="807"/>
    <d v="2017-03-01T02:00:00"/>
  </r>
  <r>
    <x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
    <n v="104.65116279069767"/>
    <x v="4"/>
    <s v="rock"/>
    <x v="808"/>
    <d v="2014-12-22T04:59:00"/>
  </r>
  <r>
    <x v="809"/>
    <s v="Peter's New Album!!"/>
    <s v="Acknowledged songwriter looking to record album of new songs to secure a Publishing Contract"/>
    <n v="4000"/>
    <n v="4151"/>
    <x v="0"/>
    <s v="US"/>
    <s v="USD"/>
    <n v="1390161630"/>
    <n v="1387569630"/>
    <b v="0"/>
    <x v="47"/>
    <b v="1"/>
    <s v="music/rock"/>
    <n v="1.03775"/>
    <n v="79.82692307692308"/>
    <x v="4"/>
    <s v="rock"/>
    <x v="809"/>
    <d v="2014-01-19T20:00:30"/>
  </r>
  <r>
    <x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x v="4"/>
    <s v="rock"/>
    <x v="810"/>
    <d v="2012-09-01T01:21:02"/>
  </r>
  <r>
    <x v="811"/>
    <s v="Love Water Tour"/>
    <s v="We need your financial support to cover the tour costs!  (Sound, lights, travel, stage design)"/>
    <n v="1000"/>
    <n v="1040"/>
    <x v="0"/>
    <s v="US"/>
    <s v="USD"/>
    <n v="1373475120"/>
    <n v="1371569202"/>
    <b v="0"/>
    <x v="8"/>
    <b v="1"/>
    <s v="music/rock"/>
    <n v="1.04"/>
    <n v="86.666666666666671"/>
    <x v="4"/>
    <s v="rock"/>
    <x v="811"/>
    <d v="2013-07-10T16:52:00"/>
  </r>
  <r>
    <x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3"/>
    <n v="27.606060606060606"/>
    <x v="4"/>
    <s v="rock"/>
    <x v="812"/>
    <d v="2013-03-01T13:58:00"/>
  </r>
  <r>
    <x v="813"/>
    <s v="Rules of Civility and Decent Behavior"/>
    <s v="A pre order campaign to fund the pressing of our second full length vinyl LP"/>
    <n v="1500"/>
    <n v="2399.94"/>
    <x v="0"/>
    <s v="US"/>
    <s v="USD"/>
    <n v="1342825365"/>
    <n v="1340233365"/>
    <b v="0"/>
    <x v="93"/>
    <b v="1"/>
    <s v="music/rock"/>
    <n v="1.59996"/>
    <n v="24.999375000000001"/>
    <x v="4"/>
    <s v="rock"/>
    <x v="813"/>
    <d v="2012-07-20T23:02:45"/>
  </r>
  <r>
    <x v="814"/>
    <s v="Help Pat The Human Get A Tour Van!"/>
    <s v="We have been a band since 2007, but we've never hit the road. That's messed up... So this summer, we're trying to and need your help!"/>
    <n v="1000"/>
    <n v="1273"/>
    <x v="0"/>
    <s v="US"/>
    <s v="USD"/>
    <n v="1306865040"/>
    <n v="1305568201"/>
    <b v="0"/>
    <x v="33"/>
    <b v="1"/>
    <s v="music/rock"/>
    <n v="1.2729999999999999"/>
    <n v="45.464285714285715"/>
    <x v="4"/>
    <s v="rock"/>
    <x v="814"/>
    <d v="2011-05-31T18:04:00"/>
  </r>
  <r>
    <x v="815"/>
    <s v="Some Late Help for The Early Reset"/>
    <s v="Be a part of helping The Early Reset finish their new 7 song EP."/>
    <n v="4000"/>
    <n v="4280"/>
    <x v="0"/>
    <s v="US"/>
    <s v="USD"/>
    <n v="1414879303"/>
    <n v="1412287303"/>
    <b v="0"/>
    <x v="68"/>
    <b v="1"/>
    <s v="music/rock"/>
    <n v="1.07"/>
    <n v="99.534883720930239"/>
    <x v="4"/>
    <s v="rock"/>
    <x v="815"/>
    <d v="2014-11-01T22:01:43"/>
  </r>
  <r>
    <x v="816"/>
    <s v="Help Friends and Family Release Their Debut Album"/>
    <s v="Friends and Family have an album for you. They need your help to release it to the world."/>
    <n v="7000"/>
    <n v="8058.55"/>
    <x v="0"/>
    <s v="US"/>
    <s v="USD"/>
    <n v="1365489000"/>
    <n v="1362776043"/>
    <b v="0"/>
    <x v="242"/>
    <b v="1"/>
    <s v="music/rock"/>
    <n v="1.1512214285714286"/>
    <n v="39.31"/>
    <x v="4"/>
    <s v="rock"/>
    <x v="816"/>
    <d v="2013-04-09T06:30:00"/>
  </r>
  <r>
    <x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x v="4"/>
    <s v="rock"/>
    <x v="817"/>
    <d v="2012-03-11T04:59:00"/>
  </r>
  <r>
    <x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d v="2012-08-07T17:01:00"/>
  </r>
  <r>
    <x v="819"/>
    <s v="Winter Tour"/>
    <s v="We are touring the Southeast in support of our new EP"/>
    <n v="400"/>
    <n v="435"/>
    <x v="0"/>
    <s v="US"/>
    <s v="USD"/>
    <n v="1387601040"/>
    <n v="1386806254"/>
    <b v="0"/>
    <x v="25"/>
    <b v="1"/>
    <s v="music/rock"/>
    <n v="1.0874999999999999"/>
    <n v="31.071428571428573"/>
    <x v="4"/>
    <s v="rock"/>
    <x v="819"/>
    <d v="2013-12-21T04:44:00"/>
  </r>
  <r>
    <x v="820"/>
    <s v="Wyatt Lowe &amp; the Ottomatics Summer 2014 Tour!"/>
    <s v="Wyatt Lowe &amp; the Ottomatics will be hitting the road this June on a North and Southwest Summer 2014 tour!"/>
    <n v="2000"/>
    <n v="2681"/>
    <x v="0"/>
    <s v="US"/>
    <s v="USD"/>
    <n v="1402290000"/>
    <n v="1399666342"/>
    <b v="0"/>
    <x v="44"/>
    <b v="1"/>
    <s v="music/rock"/>
    <n v="1.3405"/>
    <n v="70.55263157894737"/>
    <x v="4"/>
    <s v="rock"/>
    <x v="820"/>
    <d v="2014-06-09T05:00:00"/>
  </r>
  <r>
    <x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
    <n v="224.12820512820514"/>
    <x v="4"/>
    <s v="rock"/>
    <x v="821"/>
    <d v="2015-05-04T04:01:00"/>
  </r>
  <r>
    <x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x v="4"/>
    <s v="rock"/>
    <x v="822"/>
    <d v="2012-10-05T22:44:10"/>
  </r>
  <r>
    <x v="823"/>
    <s v="Debut Album"/>
    <s v="Eyes For Fire is finally ready to release their Debut Album but we need YOU to help us put the final touches on it."/>
    <n v="800"/>
    <n v="1436"/>
    <x v="0"/>
    <s v="US"/>
    <s v="USD"/>
    <n v="1427062852"/>
    <n v="1424474452"/>
    <b v="0"/>
    <x v="51"/>
    <b v="1"/>
    <s v="music/rock"/>
    <n v="1.7949999999999999"/>
    <n v="43.515151515151516"/>
    <x v="4"/>
    <s v="rock"/>
    <x v="823"/>
    <d v="2015-03-22T22:20:52"/>
  </r>
  <r>
    <x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d v="2010-04-18T06:59:00"/>
  </r>
  <r>
    <x v="825"/>
    <s v="KILL FREEMAN"/>
    <s v="Kickstarting Kill Freeman independently. Help fund the New Record, Video and Live Shows."/>
    <n v="12500"/>
    <n v="12554"/>
    <x v="0"/>
    <s v="US"/>
    <s v="USD"/>
    <n v="1351495284"/>
    <n v="1349335284"/>
    <b v="0"/>
    <x v="221"/>
    <b v="1"/>
    <s v="music/rock"/>
    <n v="1.0043200000000001"/>
    <n v="126.8080808080808"/>
    <x v="4"/>
    <s v="rock"/>
    <x v="825"/>
    <d v="2012-10-29T07:21:24"/>
  </r>
  <r>
    <x v="826"/>
    <s v="Protect The Dream Debut Album"/>
    <s v="Protect The Dream is preparing to record their debut album 8 years in the making. Lets make it happen Kickstarter!"/>
    <n v="5500"/>
    <n v="5580"/>
    <x v="0"/>
    <s v="US"/>
    <s v="USD"/>
    <n v="1332719730"/>
    <n v="1330908930"/>
    <b v="0"/>
    <x v="72"/>
    <b v="1"/>
    <s v="music/rock"/>
    <n v="1.0145454545454546"/>
    <n v="113.87755102040816"/>
    <x v="4"/>
    <s v="rock"/>
    <x v="826"/>
    <d v="2012-03-25T23:55:30"/>
  </r>
  <r>
    <x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d v="2012-02-14T19:49:00"/>
  </r>
  <r>
    <x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x v="4"/>
    <s v="rock"/>
    <x v="828"/>
    <d v="2012-06-25T16:24:00"/>
  </r>
  <r>
    <x v="829"/>
    <s v="Monk"/>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x v="830"/>
    <s v="Dark Disco Club's new album"/>
    <s v="We're making a high energy, fist pumpin', pelvis-thrusting new Rock n Roll album and we'd love for you to be a part of it."/>
    <n v="1800"/>
    <n v="1941"/>
    <x v="0"/>
    <s v="US"/>
    <s v="USD"/>
    <n v="1363952225"/>
    <n v="1361363825"/>
    <b v="0"/>
    <x v="58"/>
    <b v="1"/>
    <s v="music/rock"/>
    <n v="1.0783333333333334"/>
    <n v="60.65625"/>
    <x v="4"/>
    <s v="rock"/>
    <x v="830"/>
    <d v="2013-03-22T11:37:05"/>
  </r>
  <r>
    <x v="831"/>
    <s v="Let The 7Horse Run!"/>
    <s v="7Horse is a new band with a self-funded album and a show they want to rock in your town!"/>
    <n v="1500"/>
    <n v="3500"/>
    <x v="0"/>
    <s v="US"/>
    <s v="USD"/>
    <n v="1335540694"/>
    <n v="1332948694"/>
    <b v="0"/>
    <x v="9"/>
    <b v="1"/>
    <s v="music/rock"/>
    <n v="2.3333333333333335"/>
    <n v="175"/>
    <x v="4"/>
    <s v="rock"/>
    <x v="831"/>
    <d v="2012-04-27T15:31:34"/>
  </r>
  <r>
    <x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6"/>
    <n v="97.993896103896105"/>
    <x v="4"/>
    <s v="rock"/>
    <x v="832"/>
    <d v="2012-01-21T08:13:00"/>
  </r>
  <r>
    <x v="833"/>
    <s v="Ragman Rolls"/>
    <s v="This is an American rock album."/>
    <n v="6000"/>
    <n v="6100"/>
    <x v="0"/>
    <s v="US"/>
    <s v="USD"/>
    <n v="1397941475"/>
    <n v="1395349475"/>
    <b v="0"/>
    <x v="14"/>
    <b v="1"/>
    <s v="music/rock"/>
    <n v="1.0166666666666666"/>
    <n v="148.78048780487805"/>
    <x v="4"/>
    <s v="rock"/>
    <x v="833"/>
    <d v="2014-04-19T21:04:35"/>
  </r>
  <r>
    <x v="834"/>
    <s v="VANS Warped Tour or BUST!"/>
    <s v="We were selected out of 4,000 bands to play on VANS Warped Tour! Amazing opportunity, but touring costs $$$!  We REALLY need your help!"/>
    <n v="5500"/>
    <n v="7206"/>
    <x v="0"/>
    <s v="US"/>
    <s v="USD"/>
    <n v="1372651140"/>
    <n v="1369770292"/>
    <b v="0"/>
    <x v="11"/>
    <b v="1"/>
    <s v="music/rock"/>
    <n v="1.3101818181818181"/>
    <n v="96.08"/>
    <x v="4"/>
    <s v="rock"/>
    <x v="834"/>
    <d v="2013-07-01T03:59:00"/>
  </r>
  <r>
    <x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x v="4"/>
    <s v="rock"/>
    <x v="835"/>
    <d v="2012-05-19T03:00:00"/>
  </r>
  <r>
    <x v="836"/>
    <s v="DESMADRE Full Album + Press Kit"/>
    <s v="An album you can bring home to mom."/>
    <n v="5000"/>
    <n v="5046.5200000000004"/>
    <x v="0"/>
    <s v="US"/>
    <s v="USD"/>
    <n v="1381108918"/>
    <n v="1378516918"/>
    <b v="0"/>
    <x v="67"/>
    <b v="1"/>
    <s v="music/rock"/>
    <n v="1.009304"/>
    <n v="109.70695652173914"/>
    <x v="4"/>
    <s v="rock"/>
    <x v="836"/>
    <d v="2013-10-07T01:21:58"/>
  </r>
  <r>
    <x v="837"/>
    <s v="Take 147 - Nothin' to Lose CD Project"/>
    <s v="Take 147 is currently in the process of recording the debut album called, &quot;Nothin' to Lose&quot;."/>
    <n v="2500"/>
    <n v="3045"/>
    <x v="0"/>
    <s v="US"/>
    <s v="USD"/>
    <n v="1398988662"/>
    <n v="1396396662"/>
    <b v="0"/>
    <x v="95"/>
    <b v="1"/>
    <s v="music/rock"/>
    <n v="1.218"/>
    <n v="49.112903225806448"/>
    <x v="4"/>
    <s v="rock"/>
    <x v="837"/>
    <d v="2014-05-01T23:57:42"/>
  </r>
  <r>
    <x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x v="4"/>
    <s v="rock"/>
    <x v="838"/>
    <d v="2012-01-17T21:33:05"/>
  </r>
  <r>
    <x v="839"/>
    <s v="The Waffle Stompers - We'll Never Die"/>
    <s v="The Waffle Stompers need your support to keep doing what we love--go on tour, make music and music videos."/>
    <n v="5000"/>
    <n v="5830.83"/>
    <x v="0"/>
    <s v="US"/>
    <s v="USD"/>
    <n v="1348337956"/>
    <n v="1345745956"/>
    <b v="0"/>
    <x v="93"/>
    <b v="1"/>
    <s v="music/rock"/>
    <n v="1.166166"/>
    <n v="60.737812499999997"/>
    <x v="4"/>
    <s v="rock"/>
    <x v="839"/>
    <d v="2012-09-22T18:19:16"/>
  </r>
  <r>
    <x v="840"/>
    <s v="Carl King's New Album: Grand Architects Of The Universe"/>
    <s v="Carl King / Sir Millard Mulch / Dr. Zoltan Ã˜belisk is making a new 45-minute instrumental sci-fi album!"/>
    <n v="10000"/>
    <n v="12041.66"/>
    <x v="0"/>
    <s v="US"/>
    <s v="USD"/>
    <n v="1474694787"/>
    <n v="1472102787"/>
    <b v="0"/>
    <x v="245"/>
    <b v="1"/>
    <s v="music/metal"/>
    <n v="1.2041660000000001"/>
    <n v="63.37715789473684"/>
    <x v="4"/>
    <s v="metal"/>
    <x v="840"/>
    <d v="2016-09-24T05:26:27"/>
  </r>
  <r>
    <x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d v="2014-11-10T21:07:43"/>
  </r>
  <r>
    <x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1999999999999"/>
    <n v="66.871794871794876"/>
    <x v="4"/>
    <s v="metal"/>
    <x v="842"/>
    <d v="2013-10-14T03:59:00"/>
  </r>
  <r>
    <x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1"/>
    <n v="63.102362204724407"/>
    <x v="4"/>
    <s v="metal"/>
    <x v="843"/>
    <d v="2016-12-08T08:00:00"/>
  </r>
  <r>
    <x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4"/>
    <n v="36.628930817610062"/>
    <x v="4"/>
    <s v="metal"/>
    <x v="844"/>
    <d v="2014-11-01T04:59:00"/>
  </r>
  <r>
    <x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x v="4"/>
    <s v="metal"/>
    <x v="845"/>
    <d v="2016-09-05T03:59:00"/>
  </r>
  <r>
    <x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x v="4"/>
    <s v="metal"/>
    <x v="846"/>
    <d v="2014-03-10T14:00:00"/>
  </r>
  <r>
    <x v="847"/>
    <s v="CENTROPYMUSIC"/>
    <s v="MUSIC WITH MEANING!  MUSIC THAT MATTERS!!!"/>
    <n v="10"/>
    <n v="10"/>
    <x v="0"/>
    <s v="US"/>
    <s v="USD"/>
    <n v="1436555376"/>
    <n v="1433963376"/>
    <b v="0"/>
    <x v="29"/>
    <b v="1"/>
    <s v="music/metal"/>
    <n v="1"/>
    <n v="10"/>
    <x v="4"/>
    <s v="metal"/>
    <x v="847"/>
    <d v="2015-07-10T19:09:36"/>
  </r>
  <r>
    <x v="848"/>
    <s v="God Am"/>
    <s v="God Am, a Grunge/Doom metal band, who have been trying to fund the production of our EP to bring you a unique aural assault."/>
    <n v="300"/>
    <n v="300"/>
    <x v="0"/>
    <s v="US"/>
    <s v="USD"/>
    <n v="1429038033"/>
    <n v="1426446033"/>
    <b v="0"/>
    <x v="38"/>
    <b v="1"/>
    <s v="music/metal"/>
    <n v="1"/>
    <n v="18.75"/>
    <x v="4"/>
    <s v="metal"/>
    <x v="848"/>
    <d v="2015-04-14T19:00:33"/>
  </r>
  <r>
    <x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0000000000001"/>
    <n v="41.704347826086959"/>
    <x v="4"/>
    <s v="metal"/>
    <x v="849"/>
    <d v="2015-03-16T02:34:24"/>
  </r>
  <r>
    <x v="850"/>
    <s v="Yet Further: Sioum's Second Full-Length Album"/>
    <s v="Help Chicago-based instrumental group Sioum complete the production of their 2nd full-length album."/>
    <n v="4000"/>
    <n v="6207"/>
    <x v="0"/>
    <s v="US"/>
    <s v="USD"/>
    <n v="1461560340"/>
    <n v="1458762717"/>
    <b v="0"/>
    <x v="182"/>
    <b v="1"/>
    <s v="music/metal"/>
    <n v="1.55175"/>
    <n v="46.669172932330824"/>
    <x v="4"/>
    <s v="metal"/>
    <x v="850"/>
    <d v="2016-04-25T04:59:00"/>
  </r>
  <r>
    <x v="851"/>
    <s v="M.F.Crew, 1er Album &quot;First Ride&quot;"/>
    <s v="Salut, nous c'est M.F.Crew, on a besoin de vous pour produire notre premier album &quot;First Ride&quot; ! :)"/>
    <n v="2000"/>
    <n v="2609"/>
    <x v="0"/>
    <s v="FR"/>
    <s v="EUR"/>
    <n v="1469994300"/>
    <n v="1464815253"/>
    <b v="0"/>
    <x v="16"/>
    <b v="1"/>
    <s v="music/metal"/>
    <n v="1.3045"/>
    <n v="37.271428571428572"/>
    <x v="4"/>
    <s v="metal"/>
    <x v="851"/>
    <d v="2016-07-31T19:45:00"/>
  </r>
  <r>
    <x v="852"/>
    <s v="Covers Album - Limited Vinyl Pressing"/>
    <s v="Limited edition 2x12&quot; vinyl pressing of our latest album &quot;Who Do You Think We Are?&quot;"/>
    <n v="3500"/>
    <n v="3674"/>
    <x v="0"/>
    <s v="US"/>
    <s v="USD"/>
    <n v="1477342800"/>
    <n v="1476386395"/>
    <b v="0"/>
    <x v="95"/>
    <b v="1"/>
    <s v="music/metal"/>
    <n v="1.0497142857142858"/>
    <n v="59.258064516129032"/>
    <x v="4"/>
    <s v="metal"/>
    <x v="852"/>
    <d v="2016-10-24T21:00:00"/>
  </r>
  <r>
    <x v="853"/>
    <s v="sloggoth"/>
    <s v="Help release a CD of sloggoth's first album &quot;sloggoth&quot;.  All contributors of $5 or more get a CD when the goal is met!"/>
    <n v="300"/>
    <n v="300"/>
    <x v="0"/>
    <s v="US"/>
    <s v="USD"/>
    <n v="1424116709"/>
    <n v="1421524709"/>
    <b v="0"/>
    <x v="73"/>
    <b v="1"/>
    <s v="music/metal"/>
    <n v="1"/>
    <n v="30"/>
    <x v="4"/>
    <s v="metal"/>
    <x v="853"/>
    <d v="2015-02-16T19:58:29"/>
  </r>
  <r>
    <x v="854"/>
    <s v="Westfield Massacre - Sophomore Album &amp; Tour"/>
    <s v="Writing and Recording Sophomore record, and funding Tour to support Spring 2017 album release."/>
    <n v="27800"/>
    <n v="32865.300000000003"/>
    <x v="0"/>
    <s v="US"/>
    <s v="USD"/>
    <n v="1482901546"/>
    <n v="1480309546"/>
    <b v="0"/>
    <x v="249"/>
    <b v="1"/>
    <s v="music/metal"/>
    <n v="1.1822050359712231"/>
    <n v="65.8623246492986"/>
    <x v="4"/>
    <s v="metal"/>
    <x v="854"/>
    <d v="2016-12-28T05:05:46"/>
  </r>
  <r>
    <x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x v="4"/>
    <s v="metal"/>
    <x v="855"/>
    <d v="2016-07-24T03:00:17"/>
  </r>
  <r>
    <x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2"/>
    <n v="19.464285714285715"/>
    <x v="4"/>
    <s v="metal"/>
    <x v="856"/>
    <d v="2016-10-25T19:00:00"/>
  </r>
  <r>
    <x v="857"/>
    <s v="A Reason To Breathe - DEBUT ALBUM"/>
    <s v="Modern Post-Hardcore/Electro music (Hardstyle, EDM, Trap, Dubstep, Dembow, House)."/>
    <n v="1200"/>
    <n v="1200"/>
    <x v="0"/>
    <s v="ES"/>
    <s v="EUR"/>
    <n v="1448463431"/>
    <n v="1444831031"/>
    <b v="0"/>
    <x v="54"/>
    <b v="1"/>
    <s v="music/metal"/>
    <n v="1"/>
    <n v="50"/>
    <x v="4"/>
    <s v="metal"/>
    <x v="857"/>
    <d v="2015-11-25T14:57:11"/>
  </r>
  <r>
    <x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2"/>
    <n v="22.737763157894737"/>
    <x v="4"/>
    <s v="metal"/>
    <x v="858"/>
    <d v="2015-04-15T22:59:00"/>
  </r>
  <r>
    <x v="859"/>
    <s v="Rise With Us Campaign"/>
    <s v="We are heading to the studio to create our second album and we want you to be right there with us!"/>
    <n v="4000"/>
    <n v="4187"/>
    <x v="0"/>
    <s v="US"/>
    <s v="USD"/>
    <n v="1433376000"/>
    <n v="1430768468"/>
    <b v="0"/>
    <x v="15"/>
    <b v="1"/>
    <s v="music/metal"/>
    <n v="1.0467500000000001"/>
    <n v="42.724489795918366"/>
    <x v="4"/>
    <s v="metal"/>
    <x v="859"/>
    <d v="2015-06-04T00:00:00"/>
  </r>
  <r>
    <x v="860"/>
    <s v="Jazz arrangements of Mozart Horn Concertos #3 &amp; #4"/>
    <s v="â€œThe Odd Couple Quintetâ€ is aptly named, since the Horn and Bassoon are truly an â€˜odd coupleâ€™ to front a jazz group."/>
    <n v="14000"/>
    <n v="2540"/>
    <x v="2"/>
    <s v="US"/>
    <s v="USD"/>
    <n v="1385123713"/>
    <n v="1382528113"/>
    <b v="0"/>
    <x v="53"/>
    <b v="0"/>
    <s v="music/jazz"/>
    <n v="0.18142857142857144"/>
    <n v="52.916666666666664"/>
    <x v="4"/>
    <s v="jazz"/>
    <x v="860"/>
    <d v="2013-11-22T12:35:13"/>
  </r>
  <r>
    <x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4E-2"/>
    <n v="50.5"/>
    <x v="4"/>
    <s v="jazz"/>
    <x v="861"/>
    <d v="2016-09-16T23:10:04"/>
  </r>
  <r>
    <x v="862"/>
    <s v="The London Jazz Machine  - Jazz greats musical project"/>
    <s v="I want to work with the great John Goodsall and Percy Jones from Brand X to create the ultimate new jazz album."/>
    <n v="50000"/>
    <n v="170"/>
    <x v="2"/>
    <s v="GB"/>
    <s v="GBP"/>
    <n v="1384179548"/>
    <n v="1381583948"/>
    <b v="0"/>
    <x v="80"/>
    <b v="0"/>
    <s v="music/jazz"/>
    <n v="3.3999999999999998E-3"/>
    <n v="42.5"/>
    <x v="4"/>
    <s v="jazz"/>
    <x v="862"/>
    <d v="2013-11-11T14:19:08"/>
  </r>
  <r>
    <x v="863"/>
    <s v="Help Fund Jason's Debut Jazz CD &quot;Exodus&quot;"/>
    <s v="I'm making the move from a side man in local groups to the leader with this debut jazz CD project."/>
    <n v="2000"/>
    <n v="90"/>
    <x v="2"/>
    <s v="US"/>
    <s v="USD"/>
    <n v="1329014966"/>
    <n v="1326422966"/>
    <b v="0"/>
    <x v="81"/>
    <b v="0"/>
    <s v="music/jazz"/>
    <n v="4.4999999999999998E-2"/>
    <n v="18"/>
    <x v="4"/>
    <s v="jazz"/>
    <x v="863"/>
    <d v="2012-02-12T02:49:26"/>
  </r>
  <r>
    <x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0.41538461538461541"/>
    <n v="34.177215189873415"/>
    <x v="4"/>
    <s v="jazz"/>
    <x v="864"/>
    <d v="2013-10-16T09:59:00"/>
  </r>
  <r>
    <x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E-2"/>
    <n v="22.5"/>
    <x v="4"/>
    <s v="jazz"/>
    <x v="865"/>
    <d v="2013-01-16T18:33:17"/>
  </r>
  <r>
    <x v="866"/>
    <s v="California Dreamin' Tour 2015"/>
    <s v="Drivetime heads to Cali for summer tour supported by @Smoothjazz.com &amp; @JJZPhilly  #Spaghettini #The Roxy"/>
    <n v="3500"/>
    <n v="640"/>
    <x v="2"/>
    <s v="US"/>
    <s v="USD"/>
    <n v="1425136200"/>
    <n v="1421853518"/>
    <b v="0"/>
    <x v="202"/>
    <b v="0"/>
    <s v="music/jazz"/>
    <n v="0.18285714285714286"/>
    <n v="58.18181818181818"/>
    <x v="4"/>
    <s v="jazz"/>
    <x v="866"/>
    <d v="2015-02-28T15:10:00"/>
  </r>
  <r>
    <x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0.2402"/>
    <n v="109.18181818181819"/>
    <x v="4"/>
    <s v="jazz"/>
    <x v="867"/>
    <d v="2009-12-01T04:59:00"/>
  </r>
  <r>
    <x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1.1111111111111111E-3"/>
    <n v="50"/>
    <x v="4"/>
    <s v="jazz"/>
    <x v="868"/>
    <d v="2014-01-07T00:39:58"/>
  </r>
  <r>
    <x v="869"/>
    <s v="Live DVD Concert by Twice As Good"/>
    <s v="The band Twice As Good wants to create and distribute a DVD of their live concert performance. This amazing band needs to be seen!"/>
    <n v="8800"/>
    <n v="1040"/>
    <x v="2"/>
    <s v="US"/>
    <s v="USD"/>
    <n v="1365448657"/>
    <n v="1362860257"/>
    <b v="0"/>
    <x v="83"/>
    <b v="0"/>
    <s v="music/jazz"/>
    <n v="0.11818181818181818"/>
    <n v="346.66666666666669"/>
    <x v="4"/>
    <s v="jazz"/>
    <x v="869"/>
    <d v="2013-04-08T19:17:37"/>
  </r>
  <r>
    <x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3.0999999999999999E-3"/>
    <n v="12.4"/>
    <x v="4"/>
    <s v="jazz"/>
    <x v="870"/>
    <d v="2013-09-01T00:32:03"/>
  </r>
  <r>
    <x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69E-2"/>
    <n v="27.083333333333332"/>
    <x v="4"/>
    <s v="jazz"/>
    <x v="871"/>
    <d v="2013-11-29T14:28:15"/>
  </r>
  <r>
    <x v="872"/>
    <s v="Songs of Africa Ensemble Goodwill Africa Tour"/>
    <s v="The Songs of Africa Ensemble embarks on their first Goodwill Africa Tour, to taste African music &amp; culture firsthand."/>
    <n v="8000"/>
    <n v="65"/>
    <x v="2"/>
    <s v="US"/>
    <s v="USD"/>
    <n v="1299786527"/>
    <n v="1295898527"/>
    <b v="0"/>
    <x v="84"/>
    <b v="0"/>
    <s v="music/jazz"/>
    <n v="8.1250000000000003E-3"/>
    <n v="32.5"/>
    <x v="4"/>
    <s v="jazz"/>
    <x v="872"/>
    <d v="2011-03-10T19:48:47"/>
  </r>
  <r>
    <x v="873"/>
    <s v="The Dreamer-An Original Jazz CD"/>
    <s v="Fall in love with &quot;The Dreamer&quot;, new original music from trumpeter Freddie Dunn!"/>
    <n v="3500"/>
    <n v="45"/>
    <x v="2"/>
    <s v="US"/>
    <s v="USD"/>
    <n v="1352610040"/>
    <n v="1349150440"/>
    <b v="0"/>
    <x v="81"/>
    <b v="0"/>
    <s v="music/jazz"/>
    <n v="1.2857142857142857E-2"/>
    <n v="9"/>
    <x v="4"/>
    <s v="jazz"/>
    <x v="873"/>
    <d v="2012-11-11T05:00:40"/>
  </r>
  <r>
    <x v="874"/>
    <s v="New Jerry Tachoir Group Recording"/>
    <s v="Tachoir music has been described as &quot;Highly original compositions with dazzling improvisations by virtuoso musicians&quot; - The Times"/>
    <n v="3000"/>
    <n v="730"/>
    <x v="2"/>
    <s v="US"/>
    <s v="USD"/>
    <n v="1367676034"/>
    <n v="1365084034"/>
    <b v="0"/>
    <x v="64"/>
    <b v="0"/>
    <s v="music/jazz"/>
    <n v="0.24333333333333335"/>
    <n v="34.761904761904759"/>
    <x v="4"/>
    <s v="jazz"/>
    <x v="874"/>
    <d v="2013-05-04T14:00:34"/>
  </r>
  <r>
    <x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s v="No Backers"/>
    <x v="4"/>
    <s v="jazz"/>
    <x v="875"/>
    <d v="2015-09-21T17:22:11"/>
  </r>
  <r>
    <x v="876"/>
    <s v="Sound Of Dobells"/>
    <s v="What was the greatest record shop ever?  DOBELLS!"/>
    <n v="3152"/>
    <n v="1286"/>
    <x v="2"/>
    <s v="GB"/>
    <s v="GBP"/>
    <n v="1359978927"/>
    <n v="1357127727"/>
    <b v="0"/>
    <x v="43"/>
    <b v="0"/>
    <s v="music/jazz"/>
    <n v="0.40799492385786801"/>
    <n v="28.577777777777779"/>
    <x v="4"/>
    <s v="jazz"/>
    <x v="876"/>
    <d v="2013-02-04T11:55:27"/>
  </r>
  <r>
    <x v="877"/>
    <s v="A Saxidentals Music Video!!!"/>
    <s v="The Saxidentals are a Laie, HI based saxophone quartet. We have been playing gigs all around Laie and would love to make a music video!"/>
    <n v="2000"/>
    <n v="1351"/>
    <x v="2"/>
    <s v="US"/>
    <s v="USD"/>
    <n v="1387479360"/>
    <n v="1384887360"/>
    <b v="0"/>
    <x v="60"/>
    <b v="0"/>
    <s v="music/jazz"/>
    <n v="0.67549999999999999"/>
    <n v="46.586206896551722"/>
    <x v="4"/>
    <s v="jazz"/>
    <x v="877"/>
    <d v="2013-12-19T18:56:00"/>
  </r>
  <r>
    <x v="878"/>
    <s v="Justin Cron's Sax Debut Album"/>
    <s v="Join in and help me make my first jazz album. I would really like to make a Christmas album and a smooth jazz CD. Want a FREE CD?"/>
    <n v="5000"/>
    <n v="65"/>
    <x v="2"/>
    <s v="US"/>
    <s v="USD"/>
    <n v="1293082524"/>
    <n v="1290490524"/>
    <b v="0"/>
    <x v="84"/>
    <b v="0"/>
    <s v="music/jazz"/>
    <n v="1.2999999999999999E-2"/>
    <n v="32.5"/>
    <x v="4"/>
    <s v="jazz"/>
    <x v="878"/>
    <d v="2010-12-23T05:35:24"/>
  </r>
  <r>
    <x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0.30666666666666664"/>
    <n v="21.466666666666665"/>
    <x v="4"/>
    <s v="jazz"/>
    <x v="879"/>
    <d v="2012-05-29T19:55:05"/>
  </r>
  <r>
    <x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E-2"/>
    <n v="14.125"/>
    <x v="4"/>
    <s v="indie rock"/>
    <x v="880"/>
    <d v="2012-10-30T07:42:18"/>
  </r>
  <r>
    <x v="881"/>
    <s v="Funding the new album by Chris Reed and the Anime Raiders"/>
    <s v="To raise funds to finish the latest album by Chris Reed and the Anime Raiders, called &quot;Deep City Diving&quot;"/>
    <n v="3750"/>
    <n v="30"/>
    <x v="2"/>
    <s v="US"/>
    <s v="USD"/>
    <n v="1326520886"/>
    <n v="1322632886"/>
    <b v="0"/>
    <x v="29"/>
    <b v="0"/>
    <s v="music/indie rock"/>
    <n v="8.0000000000000002E-3"/>
    <n v="30"/>
    <x v="4"/>
    <s v="indie rock"/>
    <x v="881"/>
    <d v="2012-01-14T06:01:26"/>
  </r>
  <r>
    <x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0.20133333333333334"/>
    <n v="21.571428571428573"/>
    <x v="4"/>
    <s v="indie rock"/>
    <x v="882"/>
    <d v="2011-09-06T20:39:10"/>
  </r>
  <r>
    <x v="883"/>
    <s v="Dana Lawrence Music NEW EP"/>
    <s v="Seeking supporters to help me break the 15 year streak since my last record.  Dana Lawrence Music is ready to go back into the studio!"/>
    <n v="5000"/>
    <n v="2001"/>
    <x v="2"/>
    <s v="US"/>
    <s v="USD"/>
    <n v="1456957635"/>
    <n v="1451773635"/>
    <b v="0"/>
    <x v="54"/>
    <b v="0"/>
    <s v="music/indie rock"/>
    <n v="0.4002"/>
    <n v="83.375"/>
    <x v="4"/>
    <s v="indie rock"/>
    <x v="883"/>
    <d v="2016-03-02T22:27:15"/>
  </r>
  <r>
    <x v="884"/>
    <s v="Angwish &quot;I Wanna Be Your Monkey&quot; Music Video"/>
    <s v="We need to hire an animal trainer to have a chimpanzee actor perform in our music video with us!"/>
    <n v="2000"/>
    <n v="20"/>
    <x v="2"/>
    <s v="US"/>
    <s v="USD"/>
    <n v="1336789860"/>
    <n v="1331666146"/>
    <b v="0"/>
    <x v="84"/>
    <b v="0"/>
    <s v="music/indie rock"/>
    <n v="0.01"/>
    <n v="10"/>
    <x v="4"/>
    <s v="indie rock"/>
    <x v="884"/>
    <d v="2012-05-12T02:31:00"/>
  </r>
  <r>
    <x v="885"/>
    <s v="Origin - Cobrette Bardole's Sophomore Album!"/>
    <s v="Cobrette Bardole's widely anticipated sophomore release is ready for tracking and he needs your help to make it a reality!"/>
    <n v="1000"/>
    <n v="750"/>
    <x v="2"/>
    <s v="US"/>
    <s v="USD"/>
    <n v="1483137311"/>
    <n v="1481322911"/>
    <b v="0"/>
    <x v="64"/>
    <b v="0"/>
    <s v="music/indie rock"/>
    <n v="0.75"/>
    <n v="35.714285714285715"/>
    <x v="4"/>
    <s v="indie rock"/>
    <x v="885"/>
    <d v="2016-12-30T22:35:11"/>
  </r>
  <r>
    <x v="886"/>
    <s v="Sap Laughter : Merch Fundraiser!"/>
    <s v="The time has finally come... Sap Laughter is in the process of updating our merchandise setup, and we need your help making it happen!"/>
    <n v="500"/>
    <n v="205"/>
    <x v="2"/>
    <s v="US"/>
    <s v="USD"/>
    <n v="1473972813"/>
    <n v="1471812813"/>
    <b v="0"/>
    <x v="63"/>
    <b v="0"/>
    <s v="music/indie rock"/>
    <n v="0.41"/>
    <n v="29.285714285714285"/>
    <x v="4"/>
    <s v="indie rock"/>
    <x v="886"/>
    <d v="2016-09-15T20:53:33"/>
  </r>
  <r>
    <x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s v="No Backers"/>
    <x v="4"/>
    <s v="indie rock"/>
    <x v="887"/>
    <d v="2012-05-27T23:00:55"/>
  </r>
  <r>
    <x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5E-2"/>
    <n v="18"/>
    <x v="4"/>
    <s v="indie rock"/>
    <x v="888"/>
    <d v="2011-09-01T06:00:00"/>
  </r>
  <r>
    <x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5E-2"/>
    <n v="73.760000000000005"/>
    <x v="4"/>
    <s v="indie rock"/>
    <x v="889"/>
    <d v="2014-10-05T18:49:03"/>
  </r>
  <r>
    <x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4E-2"/>
    <n v="31.25"/>
    <x v="4"/>
    <s v="indie rock"/>
    <x v="890"/>
    <d v="2013-11-21T17:46:19"/>
  </r>
  <r>
    <x v="891"/>
    <s v="Den-Mate: New EP and Tour"/>
    <s v="Along with a new EP production and release, it's time to bring Den-Mate, LIVE, to a location near you - East Coast and Beyond!"/>
    <n v="8000"/>
    <n v="260"/>
    <x v="2"/>
    <s v="US"/>
    <s v="USD"/>
    <n v="1408581930"/>
    <n v="1405989930"/>
    <b v="0"/>
    <x v="82"/>
    <b v="0"/>
    <s v="music/indie rock"/>
    <n v="3.2500000000000001E-2"/>
    <n v="28.888888888888889"/>
    <x v="4"/>
    <s v="indie rock"/>
    <x v="891"/>
    <d v="2014-08-21T00:45:30"/>
  </r>
  <r>
    <x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0.40749999999999997"/>
    <n v="143.8235294117647"/>
    <x v="4"/>
    <s v="indie rock"/>
    <x v="892"/>
    <d v="2010-08-01T04:00:00"/>
  </r>
  <r>
    <x v="893"/>
    <s v="The Big Band Theory Music Festival"/>
    <s v="The Philly music scene is full of amazing talent. This annual music festival is to celebrate those gems within that scene!"/>
    <n v="2000"/>
    <n v="200"/>
    <x v="2"/>
    <s v="US"/>
    <s v="USD"/>
    <n v="1427920363"/>
    <n v="1425331963"/>
    <b v="0"/>
    <x v="81"/>
    <b v="0"/>
    <s v="music/indie rock"/>
    <n v="0.1"/>
    <n v="40"/>
    <x v="4"/>
    <s v="indie rock"/>
    <x v="893"/>
    <d v="2015-04-01T20:32:43"/>
  </r>
  <r>
    <x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0.39169999999999999"/>
    <n v="147.81132075471697"/>
    <x v="4"/>
    <s v="indie rock"/>
    <x v="894"/>
    <d v="2016-06-05T23:33:30"/>
  </r>
  <r>
    <x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000000000001E-2"/>
    <n v="27.857142857142858"/>
    <x v="4"/>
    <s v="indie rock"/>
    <x v="895"/>
    <d v="2010-10-25T03:03:49"/>
  </r>
  <r>
    <x v="896"/>
    <s v="Hardsoul Poets New Album!"/>
    <s v="The people have spoken...the stars have aligned...Hardsoul Poets are making a new record and we want our fans on the front lines."/>
    <n v="8000"/>
    <n v="3200"/>
    <x v="2"/>
    <s v="US"/>
    <s v="USD"/>
    <n v="1440734400"/>
    <n v="1438549026"/>
    <b v="0"/>
    <x v="250"/>
    <b v="0"/>
    <s v="music/indie rock"/>
    <n v="0.4"/>
    <n v="44.444444444444443"/>
    <x v="4"/>
    <s v="indie rock"/>
    <x v="896"/>
    <d v="2015-08-28T04:00:00"/>
  </r>
  <r>
    <x v="897"/>
    <s v="Park XXVII Album Release"/>
    <s v="Park XXVII is putting together an album of up and coming Georgia bands. We need money to fund the recording/production costs of this cd"/>
    <n v="3000"/>
    <n v="0"/>
    <x v="2"/>
    <s v="US"/>
    <s v="USD"/>
    <n v="1354123908"/>
    <n v="1351528308"/>
    <b v="0"/>
    <x v="78"/>
    <b v="0"/>
    <s v="music/indie rock"/>
    <n v="0"/>
    <s v="No Backers"/>
    <x v="4"/>
    <s v="indie rock"/>
    <x v="897"/>
    <d v="2012-11-28T17:31:48"/>
  </r>
  <r>
    <x v="898"/>
    <s v="Foundations: 12 Songs in 2012"/>
    <s v="For each month in 2012, Sonnet will be releasing a Jesus-celebrating, grave-shattering, ear-tickling, mind-provoking song!"/>
    <n v="2500"/>
    <n v="70"/>
    <x v="2"/>
    <s v="US"/>
    <s v="USD"/>
    <n v="1326651110"/>
    <n v="1322763110"/>
    <b v="0"/>
    <x v="84"/>
    <b v="0"/>
    <s v="music/indie rock"/>
    <n v="2.8000000000000001E-2"/>
    <n v="35"/>
    <x v="4"/>
    <s v="indie rock"/>
    <x v="898"/>
    <d v="2012-01-15T18:11:50"/>
  </r>
  <r>
    <x v="899"/>
    <s v="Lets get 48/14 pressed!!!"/>
    <s v="Lets get 48/14 pressed and in your cd players,ipods,blogs, and facebook status'. Lets get it everywhere!"/>
    <n v="750"/>
    <n v="280"/>
    <x v="2"/>
    <s v="US"/>
    <s v="USD"/>
    <n v="1306549362"/>
    <n v="1302661362"/>
    <b v="0"/>
    <x v="22"/>
    <b v="0"/>
    <s v="music/indie rock"/>
    <n v="0.37333333333333335"/>
    <n v="35"/>
    <x v="4"/>
    <s v="indie rock"/>
    <x v="899"/>
    <d v="2011-05-28T02:22:42"/>
  </r>
  <r>
    <x v="900"/>
    <s v="Project Revive: Protecting the Creative Impulse"/>
    <s v="With Project Revive, I aim to protect and nurture the creative impulse through music."/>
    <n v="5000"/>
    <n v="21"/>
    <x v="2"/>
    <s v="US"/>
    <s v="USD"/>
    <n v="1459365802"/>
    <n v="1456777402"/>
    <b v="0"/>
    <x v="84"/>
    <b v="0"/>
    <s v="music/jazz"/>
    <n v="4.1999999999999997E-3"/>
    <n v="10.5"/>
    <x v="4"/>
    <s v="jazz"/>
    <x v="900"/>
    <d v="2016-03-30T19:23:22"/>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s v="No Backers"/>
    <x v="4"/>
    <s v="jazz"/>
    <x v="901"/>
    <d v="2010-06-08T19:11:00"/>
  </r>
  <r>
    <x v="902"/>
    <s v="MISTER BROWN"/>
    <s v="I'VE STARTED A BRAND NEW ALBUM THAT WILL FEATURE ACID JAZZ, FUNK, ROCK, AND DANCE WITH THE PROMISE OF TOURING NEXT YEAR IN THE USA"/>
    <n v="30000"/>
    <n v="90"/>
    <x v="2"/>
    <s v="US"/>
    <s v="USD"/>
    <n v="1409412600"/>
    <n v="1404947422"/>
    <b v="0"/>
    <x v="83"/>
    <b v="0"/>
    <s v="music/jazz"/>
    <n v="3.0000000000000001E-3"/>
    <n v="30"/>
    <x v="4"/>
    <s v="jazz"/>
    <x v="902"/>
    <d v="2014-08-30T15:30:00"/>
  </r>
  <r>
    <x v="903"/>
    <s v="U City Jazz Festival, St. Louis, MO"/>
    <s v="The U City Jazz Festival is offered for free to the community and features the best jazz talent from the midwest."/>
    <n v="5000"/>
    <n v="160"/>
    <x v="2"/>
    <s v="US"/>
    <s v="USD"/>
    <n v="1348367100"/>
    <n v="1346180780"/>
    <b v="0"/>
    <x v="80"/>
    <b v="0"/>
    <s v="music/jazz"/>
    <n v="3.2000000000000001E-2"/>
    <n v="40"/>
    <x v="4"/>
    <s v="jazz"/>
    <x v="903"/>
    <d v="2012-09-23T02:25:00"/>
  </r>
  <r>
    <x v="904"/>
    <s v="The Woodlands Jazz Fest"/>
    <s v="Support the preservation of Jazz and help us become a national Jazz Festival with the best music, food, and fun for all ages!"/>
    <n v="50000"/>
    <n v="151"/>
    <x v="2"/>
    <s v="US"/>
    <s v="USD"/>
    <n v="1451786137"/>
    <n v="1449194137"/>
    <b v="0"/>
    <x v="83"/>
    <b v="0"/>
    <s v="music/jazz"/>
    <n v="3.0200000000000001E-3"/>
    <n v="50.333333333333336"/>
    <x v="4"/>
    <s v="jazz"/>
    <x v="904"/>
    <d v="2016-01-03T01:55:37"/>
  </r>
  <r>
    <x v="905"/>
    <s v="Jazz For Everyone!"/>
    <s v="Working hard to get into the studio to record, produce, and edit my break out CD. I hope to realize my vision!"/>
    <n v="6500"/>
    <n v="196"/>
    <x v="2"/>
    <s v="US"/>
    <s v="USD"/>
    <n v="1295847926"/>
    <n v="1290663926"/>
    <b v="0"/>
    <x v="79"/>
    <b v="0"/>
    <s v="music/jazz"/>
    <n v="3.0153846153846153E-2"/>
    <n v="32.666666666666664"/>
    <x v="4"/>
    <s v="jazz"/>
    <x v="905"/>
    <d v="2011-01-24T05:45:26"/>
  </r>
  <r>
    <x v="906"/>
    <s v="24th Music Presents Channeling Motown (Live)"/>
    <s v="The DMV's most respected saxophonist pay tribute to Motown."/>
    <n v="15000"/>
    <n v="0"/>
    <x v="2"/>
    <s v="US"/>
    <s v="USD"/>
    <n v="1394681590"/>
    <n v="1392093190"/>
    <b v="0"/>
    <x v="78"/>
    <b v="0"/>
    <s v="music/jazz"/>
    <n v="0"/>
    <s v="No Backers"/>
    <x v="4"/>
    <s v="jazz"/>
    <x v="906"/>
    <d v="2014-03-13T03:33:10"/>
  </r>
  <r>
    <x v="907"/>
    <s v="Greg Chambers Saxophone CD"/>
    <s v="Greg Chambers' self-titled CD needs support for post production, replication, and promotion."/>
    <n v="2900"/>
    <n v="0"/>
    <x v="2"/>
    <s v="US"/>
    <s v="USD"/>
    <n v="1315715823"/>
    <n v="1313123823"/>
    <b v="0"/>
    <x v="78"/>
    <b v="0"/>
    <s v="music/jazz"/>
    <n v="0"/>
    <s v="No Backers"/>
    <x v="4"/>
    <s v="jazz"/>
    <x v="907"/>
    <d v="2011-09-11T04:37:03"/>
  </r>
  <r>
    <x v="908"/>
    <s v="Help Tony Copeland and get free cd's and mp3's"/>
    <s v="This project is designed to help protect the environment by using Eco-friendly product packaging."/>
    <n v="2500"/>
    <n v="0"/>
    <x v="2"/>
    <s v="US"/>
    <s v="USD"/>
    <n v="1280206740"/>
    <n v="1276283655"/>
    <b v="0"/>
    <x v="78"/>
    <b v="0"/>
    <s v="music/jazz"/>
    <n v="0"/>
    <s v="No Backers"/>
    <x v="4"/>
    <s v="jazz"/>
    <x v="908"/>
    <d v="2010-07-27T04:59:00"/>
  </r>
  <r>
    <x v="909"/>
    <s v="Philly Jazz Fest - &quot;Remembering Grover&quot;"/>
    <s v="Woody Woodland and Carol Stone, are back on the scene presenting Philly Jazz Fest â€œRemembering Groverâ€ September 22, 2012."/>
    <n v="16000"/>
    <n v="520"/>
    <x v="2"/>
    <s v="US"/>
    <s v="USD"/>
    <n v="1343016000"/>
    <n v="1340296440"/>
    <b v="0"/>
    <x v="22"/>
    <b v="0"/>
    <s v="music/jazz"/>
    <n v="3.2500000000000001E-2"/>
    <n v="65"/>
    <x v="4"/>
    <s v="jazz"/>
    <x v="909"/>
    <d v="2012-07-23T04:00:00"/>
  </r>
  <r>
    <x v="910"/>
    <s v="Hattie Bee's Second Album"/>
    <s v="After the success of my first album &quot;A Very Hattie Christmas&quot; I'm coming back with my second album &quot;The Way We Used To Bee&quot;."/>
    <n v="550"/>
    <n v="123"/>
    <x v="2"/>
    <s v="GB"/>
    <s v="GBP"/>
    <n v="1488546319"/>
    <n v="1483362319"/>
    <b v="0"/>
    <x v="81"/>
    <b v="0"/>
    <s v="music/jazz"/>
    <n v="0.22363636363636363"/>
    <n v="24.6"/>
    <x v="4"/>
    <s v="jazz"/>
    <x v="910"/>
    <d v="2017-03-03T13:05:19"/>
  </r>
  <r>
    <x v="911"/>
    <s v="Hot Jazz and Latin Luxury in Lima"/>
    <s v="Promoting an &quot;over the top&quot; all inclusive jazz experience featuring top notch performers in a luxurious Latin setting in Lima, Peru."/>
    <n v="100000"/>
    <n v="0"/>
    <x v="2"/>
    <s v="US"/>
    <s v="USD"/>
    <n v="1390522045"/>
    <n v="1388707645"/>
    <b v="0"/>
    <x v="78"/>
    <b v="0"/>
    <s v="music/jazz"/>
    <n v="0"/>
    <s v="No Backers"/>
    <x v="4"/>
    <s v="jazz"/>
    <x v="911"/>
    <d v="2014-01-24T00:07:25"/>
  </r>
  <r>
    <x v="912"/>
    <s v="Triad a new album by James Murrell"/>
    <s v="My new album will be called Triad, an album of original music performed by me &amp; guest musical artists."/>
    <n v="3500"/>
    <n v="30"/>
    <x v="2"/>
    <s v="US"/>
    <s v="USD"/>
    <n v="1355197047"/>
    <n v="1350009447"/>
    <b v="0"/>
    <x v="84"/>
    <b v="0"/>
    <s v="music/jazz"/>
    <n v="8.5714285714285719E-3"/>
    <n v="15"/>
    <x v="4"/>
    <s v="jazz"/>
    <x v="912"/>
    <d v="2012-12-11T03:37:27"/>
  </r>
  <r>
    <x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2E-2"/>
    <n v="82.583333333333329"/>
    <x v="4"/>
    <s v="jazz"/>
    <x v="913"/>
    <d v="2012-05-05T03:20:19"/>
  </r>
  <r>
    <x v="914"/>
    <s v="Soul Of Man Video Project"/>
    <s v="This project is for the making of a music video. All funds will go towards production costs for this event only."/>
    <n v="1500"/>
    <n v="0"/>
    <x v="2"/>
    <s v="US"/>
    <s v="USD"/>
    <n v="1345918747"/>
    <n v="1343326747"/>
    <b v="0"/>
    <x v="78"/>
    <b v="0"/>
    <s v="music/jazz"/>
    <n v="0"/>
    <s v="No Backers"/>
    <x v="4"/>
    <s v="jazz"/>
    <x v="914"/>
    <d v="2012-08-25T18:19:07"/>
  </r>
  <r>
    <x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6E-2"/>
    <n v="41.666666666666664"/>
    <x v="4"/>
    <s v="jazz"/>
    <x v="915"/>
    <d v="2012-03-01T04:59:00"/>
  </r>
  <r>
    <x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s v="No Backers"/>
    <x v="4"/>
    <s v="jazz"/>
    <x v="916"/>
    <d v="2010-10-22T05:00:00"/>
  </r>
  <r>
    <x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6.0000000000000001E-3"/>
    <n v="30"/>
    <x v="4"/>
    <s v="jazz"/>
    <x v="917"/>
    <d v="2014-07-14T02:30:00"/>
  </r>
  <r>
    <x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E-2"/>
    <n v="19.600000000000001"/>
    <x v="4"/>
    <s v="jazz"/>
    <x v="918"/>
    <d v="2014-12-01T22:59:21"/>
  </r>
  <r>
    <x v="919"/>
    <s v="Jazz CD:  Out of The Blue"/>
    <s v="Cool jazz with a New Orleans flavor."/>
    <n v="20000"/>
    <n v="100"/>
    <x v="2"/>
    <s v="US"/>
    <s v="USD"/>
    <n v="1355930645"/>
    <n v="1352906645"/>
    <b v="0"/>
    <x v="29"/>
    <b v="0"/>
    <s v="music/jazz"/>
    <n v="5.0000000000000001E-3"/>
    <n v="100"/>
    <x v="4"/>
    <s v="jazz"/>
    <x v="919"/>
    <d v="2012-12-19T15:24:05"/>
  </r>
  <r>
    <x v="920"/>
    <s v="MIAMI JAZZ PROJECT: TEST OF TIME RECORDING"/>
    <s v="Miami club band records powerhouse fusion album. You don't have to be a musician to understand the sound of jazz."/>
    <n v="5500"/>
    <n v="0"/>
    <x v="2"/>
    <s v="US"/>
    <s v="USD"/>
    <n v="1384448822"/>
    <n v="1381853222"/>
    <b v="0"/>
    <x v="78"/>
    <b v="0"/>
    <s v="music/jazz"/>
    <n v="0"/>
    <s v="No Backers"/>
    <x v="4"/>
    <s v="jazz"/>
    <x v="920"/>
    <d v="2013-11-14T17:07:02"/>
  </r>
  <r>
    <x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0.309"/>
    <n v="231.75"/>
    <x v="4"/>
    <s v="jazz"/>
    <x v="921"/>
    <d v="2011-12-12T05:06:16"/>
  </r>
  <r>
    <x v="922"/>
    <s v="THE JOEY MORANT PROJECT:   JAZZIFIED R'nB"/>
    <s v="Our goal is to help educate the world about jazz and its components; how it relates to love, romance, and success."/>
    <n v="27000"/>
    <n v="5680"/>
    <x v="2"/>
    <s v="US"/>
    <s v="USD"/>
    <n v="1412167393"/>
    <n v="1409143393"/>
    <b v="0"/>
    <x v="209"/>
    <b v="0"/>
    <s v="music/jazz"/>
    <n v="0.21037037037037037"/>
    <n v="189.33333333333334"/>
    <x v="4"/>
    <s v="jazz"/>
    <x v="922"/>
    <d v="2014-10-01T12:43:13"/>
  </r>
  <r>
    <x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9E-2"/>
    <n v="55"/>
    <x v="4"/>
    <s v="jazz"/>
    <x v="923"/>
    <d v="2014-11-22T00:02:03"/>
  </r>
  <r>
    <x v="924"/>
    <s v="Africa Brass Master Class for youth"/>
    <s v="Cultural and jazz instructional classes for youth at Preservation Hall. Preserving traditional New Orleans jazz and it's African roots."/>
    <n v="3000"/>
    <n v="327"/>
    <x v="2"/>
    <s v="US"/>
    <s v="USD"/>
    <n v="1360795069"/>
    <n v="1358203069"/>
    <b v="0"/>
    <x v="41"/>
    <b v="0"/>
    <s v="music/jazz"/>
    <n v="0.109"/>
    <n v="21.8"/>
    <x v="4"/>
    <s v="jazz"/>
    <x v="924"/>
    <d v="2013-02-13T22:37:49"/>
  </r>
  <r>
    <x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68E-2"/>
    <n v="32"/>
    <x v="4"/>
    <s v="jazz"/>
    <x v="925"/>
    <d v="2013-11-27T22:08:31"/>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s v="No Backers"/>
    <x v="4"/>
    <s v="jazz"/>
    <x v="926"/>
    <d v="2010-07-08T22:40:00"/>
  </r>
  <r>
    <x v="927"/>
    <s v="JETRO DA SILVA FUNK PROJECT"/>
    <s v="Studio CD/DVD Solo project of Pianist &amp; Keyboardist Jetro da Silva"/>
    <n v="20000"/>
    <n v="0"/>
    <x v="2"/>
    <s v="US"/>
    <s v="USD"/>
    <n v="1337024695"/>
    <n v="1334432695"/>
    <b v="0"/>
    <x v="78"/>
    <b v="0"/>
    <s v="music/jazz"/>
    <n v="0"/>
    <s v="No Backers"/>
    <x v="4"/>
    <s v="jazz"/>
    <x v="927"/>
    <d v="2012-05-14T19:44:55"/>
  </r>
  <r>
    <x v="928"/>
    <s v="In a Jazzy Motown"/>
    <s v="A real Motown Backup singer on 22 gold and platinum albums headlines her own Jazz CD of Motown songs."/>
    <n v="14500"/>
    <n v="1575"/>
    <x v="2"/>
    <s v="US"/>
    <s v="USD"/>
    <n v="1353196800"/>
    <n v="1348864913"/>
    <b v="0"/>
    <x v="33"/>
    <b v="0"/>
    <s v="music/jazz"/>
    <n v="0.10862068965517241"/>
    <n v="56.25"/>
    <x v="4"/>
    <s v="jazz"/>
    <x v="928"/>
    <d v="2012-11-18T00:00:00"/>
  </r>
  <r>
    <x v="929"/>
    <s v="EXPERIMENTAL JAZZ STUDIO RECORDING"/>
    <s v="I am searching for monetary funding to go into a good recording studio and record experimental intuitive improv jazz."/>
    <n v="500"/>
    <n v="0"/>
    <x v="2"/>
    <s v="US"/>
    <s v="USD"/>
    <n v="1333946569"/>
    <n v="1331358169"/>
    <b v="0"/>
    <x v="78"/>
    <b v="0"/>
    <s v="music/jazz"/>
    <n v="0"/>
    <s v="No Backers"/>
    <x v="4"/>
    <s v="jazz"/>
    <x v="929"/>
    <d v="2012-04-09T04:42:49"/>
  </r>
  <r>
    <x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0.38333333333333336"/>
    <n v="69"/>
    <x v="4"/>
    <s v="jazz"/>
    <x v="930"/>
    <d v="2010-06-25T21:32:00"/>
  </r>
  <r>
    <x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3E-2"/>
    <n v="18.714285714285715"/>
    <x v="4"/>
    <s v="jazz"/>
    <x v="931"/>
    <d v="2014-03-16T22:00:00"/>
  </r>
  <r>
    <x v="932"/>
    <s v="Mandy Harvey Christmas Album"/>
    <s v="Help me to create my 3rd album, a Christmas CD with 16 Holiday/Original favorites!"/>
    <n v="9500"/>
    <n v="1381"/>
    <x v="2"/>
    <s v="US"/>
    <s v="USD"/>
    <n v="1363990545"/>
    <n v="1360106145"/>
    <b v="0"/>
    <x v="209"/>
    <b v="0"/>
    <s v="music/jazz"/>
    <n v="0.14536842105263159"/>
    <n v="46.033333333333331"/>
    <x v="4"/>
    <s v="jazz"/>
    <x v="932"/>
    <d v="2013-03-22T22:15:45"/>
  </r>
  <r>
    <x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0.06"/>
    <n v="60"/>
    <x v="4"/>
    <s v="jazz"/>
    <x v="933"/>
    <d v="2014-05-12T04:03:29"/>
  </r>
  <r>
    <x v="934"/>
    <s v="Kyle Krysa debut EP Ground Effect"/>
    <s v="Ground Effect is my first solo EP project intended to help promote Fusion and creative music music in Saskatchewan and Canada."/>
    <n v="5000"/>
    <n v="1520"/>
    <x v="2"/>
    <s v="CA"/>
    <s v="CAD"/>
    <n v="1399183200"/>
    <n v="1396633284"/>
    <b v="0"/>
    <x v="209"/>
    <b v="0"/>
    <s v="music/jazz"/>
    <n v="0.30399999999999999"/>
    <n v="50.666666666666664"/>
    <x v="4"/>
    <s v="jazz"/>
    <x v="934"/>
    <d v="2014-05-04T06:00:00"/>
  </r>
  <r>
    <x v="935"/>
    <s v="The Art of You Too"/>
    <s v="This vocal music and spoken word project uses the  gift of life,love,hope &amp; peace to enable people to see themselves as a masterpiece!"/>
    <n v="3500"/>
    <n v="50"/>
    <x v="2"/>
    <s v="US"/>
    <s v="USD"/>
    <n v="1454054429"/>
    <n v="1451462429"/>
    <b v="0"/>
    <x v="84"/>
    <b v="0"/>
    <s v="music/jazz"/>
    <n v="1.4285714285714285E-2"/>
    <n v="25"/>
    <x v="4"/>
    <s v="jazz"/>
    <x v="935"/>
    <d v="2016-01-29T08:00:29"/>
  </r>
  <r>
    <x v="936"/>
    <s v="Jazz Singer, Marti Mendenhall Live Concert Recording"/>
    <s v="A CD of a live Jazz concert featuring Marti Mendenhall, George Mitchell, Scott Steed and Todd Strait."/>
    <n v="1400"/>
    <n v="0"/>
    <x v="2"/>
    <s v="US"/>
    <s v="USD"/>
    <n v="1326916800"/>
    <n v="1323131689"/>
    <b v="0"/>
    <x v="78"/>
    <b v="0"/>
    <s v="music/jazz"/>
    <n v="0"/>
    <s v="No Backers"/>
    <x v="4"/>
    <s v="jazz"/>
    <x v="936"/>
    <d v="2012-01-18T20:00:00"/>
  </r>
  <r>
    <x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9E-2"/>
    <n v="20"/>
    <x v="4"/>
    <s v="jazz"/>
    <x v="937"/>
    <d v="2013-11-03T20:09:17"/>
  </r>
  <r>
    <x v="938"/>
    <s v="Celebrating American Jazz &amp; Soul Music"/>
    <s v="Creating new avenues of exposure for young Jazz &amp; Soul artists_x000a_to express their Art of Music."/>
    <n v="7000"/>
    <n v="25"/>
    <x v="2"/>
    <s v="US"/>
    <s v="USD"/>
    <n v="1346585448"/>
    <n v="1343993448"/>
    <b v="0"/>
    <x v="29"/>
    <b v="0"/>
    <s v="music/jazz"/>
    <n v="3.5714285714285713E-3"/>
    <n v="25"/>
    <x v="4"/>
    <s v="jazz"/>
    <x v="938"/>
    <d v="2012-09-02T11:30:48"/>
  </r>
  <r>
    <x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5E-2"/>
    <n v="20"/>
    <x v="4"/>
    <s v="jazz"/>
    <x v="939"/>
    <d v="2013-06-30T19:58:00"/>
  </r>
  <r>
    <x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0.17155555555555554"/>
    <n v="110.28571428571429"/>
    <x v="2"/>
    <s v="wearables"/>
    <x v="940"/>
    <d v="2015-08-11T00:12:06"/>
  </r>
  <r>
    <x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E-2"/>
    <n v="37.451612903225808"/>
    <x v="2"/>
    <s v="wearables"/>
    <x v="941"/>
    <d v="2017-02-10T02:19:05"/>
  </r>
  <r>
    <x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9E-2"/>
    <n v="41.75"/>
    <x v="2"/>
    <s v="wearables"/>
    <x v="942"/>
    <d v="2016-02-18T20:14:20"/>
  </r>
  <r>
    <x v="943"/>
    <s v="SleepMode"/>
    <s v="A mask for home or travel that will give you the best, undisturbed sleep of your life."/>
    <n v="3000"/>
    <n v="289"/>
    <x v="2"/>
    <s v="US"/>
    <s v="USD"/>
    <n v="1480438905"/>
    <n v="1477843305"/>
    <b v="0"/>
    <x v="8"/>
    <b v="0"/>
    <s v="technology/wearables"/>
    <n v="9.633333333333334E-2"/>
    <n v="24.083333333333332"/>
    <x v="2"/>
    <s v="wearables"/>
    <x v="943"/>
    <d v="2016-11-29T17:01:45"/>
  </r>
  <r>
    <x v="944"/>
    <s v="RoamingTails, The Connected Pet Tag"/>
    <s v="Find your pet when it's missing, digitally store pet-related information, and locate pet friend establishments and services."/>
    <n v="50000"/>
    <n v="6663"/>
    <x v="2"/>
    <s v="US"/>
    <s v="USD"/>
    <n v="1460988000"/>
    <n v="1458050450"/>
    <b v="0"/>
    <x v="93"/>
    <b v="0"/>
    <s v="technology/wearables"/>
    <n v="0.13325999999999999"/>
    <n v="69.40625"/>
    <x v="2"/>
    <s v="wearables"/>
    <x v="944"/>
    <d v="2016-04-18T14:00:00"/>
  </r>
  <r>
    <x v="945"/>
    <s v="CT BAND"/>
    <s v="Make your watch Smart ! CT Band is an ultra-thin, high-tech smart watch-strap awarded twice at CES 2017 las vegas"/>
    <n v="100000"/>
    <n v="2484"/>
    <x v="2"/>
    <s v="FR"/>
    <s v="EUR"/>
    <n v="1487462340"/>
    <n v="1482958626"/>
    <b v="0"/>
    <x v="38"/>
    <b v="0"/>
    <s v="technology/wearables"/>
    <n v="2.4840000000000001E-2"/>
    <n v="155.25"/>
    <x v="2"/>
    <s v="wearables"/>
    <x v="945"/>
    <d v="2017-02-18T23:59:00"/>
  </r>
  <r>
    <x v="946"/>
    <s v="OmniTrade Apron"/>
    <s v="Soft edged-Hard working. The perfect wearable organization for the home and professional shop."/>
    <n v="15000"/>
    <n v="286"/>
    <x v="2"/>
    <s v="US"/>
    <s v="USD"/>
    <n v="1473444048"/>
    <n v="1470852048"/>
    <b v="0"/>
    <x v="81"/>
    <b v="0"/>
    <s v="technology/wearables"/>
    <n v="1.9066666666666666E-2"/>
    <n v="57.2"/>
    <x v="2"/>
    <s v="wearables"/>
    <x v="946"/>
    <d v="2016-09-09T18:00:48"/>
  </r>
  <r>
    <x v="947"/>
    <s v="PAKPOWER, The CCP Pack"/>
    <s v="The CCP Pack is a bag that charges your smartphones and tablets on the go! Also holds small important items. &quot;Never Without Power&quot;."/>
    <n v="850"/>
    <n v="0"/>
    <x v="2"/>
    <s v="US"/>
    <s v="USD"/>
    <n v="1467312306"/>
    <n v="1462128306"/>
    <b v="0"/>
    <x v="78"/>
    <b v="0"/>
    <s v="technology/wearables"/>
    <n v="0"/>
    <s v="No Backers"/>
    <x v="2"/>
    <s v="wearables"/>
    <x v="947"/>
    <d v="2016-06-30T18:45:06"/>
  </r>
  <r>
    <x v="948"/>
    <s v="Led Shirt - WiFi Controlled"/>
    <s v="T-Shirt with Led panel controlled by Android app over WiFi. _x000a_Multiple shirts, games, text, video effects support,"/>
    <n v="4000"/>
    <n v="480"/>
    <x v="2"/>
    <s v="NL"/>
    <s v="EUR"/>
    <n v="1457812364"/>
    <n v="1455220364"/>
    <b v="0"/>
    <x v="22"/>
    <b v="0"/>
    <s v="technology/wearables"/>
    <n v="0.12"/>
    <n v="60"/>
    <x v="2"/>
    <s v="wearables"/>
    <x v="948"/>
    <d v="2016-03-12T19:52:44"/>
  </r>
  <r>
    <x v="949"/>
    <s v="INBED"/>
    <s v="Der INBED ist ein innovatives Multisensor-Wearable fÃ¼r die SturzprÃ¤vention motorisch eingeschrÃ¤nkter Personen."/>
    <n v="20000"/>
    <n v="273"/>
    <x v="2"/>
    <s v="DE"/>
    <s v="EUR"/>
    <n v="1456016576"/>
    <n v="1450832576"/>
    <b v="0"/>
    <x v="63"/>
    <b v="0"/>
    <s v="technology/wearables"/>
    <n v="1.3650000000000001E-2"/>
    <n v="39"/>
    <x v="2"/>
    <s v="wearables"/>
    <x v="949"/>
    <d v="2016-02-21T01:02:56"/>
  </r>
  <r>
    <x v="950"/>
    <s v="EZC Smartlight"/>
    <s v="Rider worn tail light brake light. Adheres to virtually any coat, jacket or vest. Stays on even when you get off."/>
    <n v="5000"/>
    <n v="1402"/>
    <x v="2"/>
    <s v="CA"/>
    <s v="CAD"/>
    <n v="1453053661"/>
    <n v="1450461661"/>
    <b v="0"/>
    <x v="54"/>
    <b v="0"/>
    <s v="technology/wearables"/>
    <n v="0.28039999999999998"/>
    <n v="58.416666666666664"/>
    <x v="2"/>
    <s v="wearables"/>
    <x v="950"/>
    <d v="2016-01-17T18:01:01"/>
  </r>
  <r>
    <x v="951"/>
    <s v="Smart Harness"/>
    <s v="Revolutionizing the way we walk our dogs!"/>
    <n v="50000"/>
    <n v="19195"/>
    <x v="2"/>
    <s v="US"/>
    <s v="USD"/>
    <n v="1465054872"/>
    <n v="1461166872"/>
    <b v="0"/>
    <x v="212"/>
    <b v="0"/>
    <s v="technology/wearables"/>
    <n v="0.38390000000000002"/>
    <n v="158.63636363636363"/>
    <x v="2"/>
    <s v="wearables"/>
    <x v="951"/>
    <d v="2016-06-04T15:41:12"/>
  </r>
  <r>
    <x v="952"/>
    <s v="Audionoggin - Join the Earvolution"/>
    <s v="Audionoggin: Wireless personal surround sound for the athlete in everyone."/>
    <n v="49000"/>
    <n v="19572"/>
    <x v="2"/>
    <s v="US"/>
    <s v="USD"/>
    <n v="1479483812"/>
    <n v="1476888212"/>
    <b v="0"/>
    <x v="193"/>
    <b v="0"/>
    <s v="technology/wearables"/>
    <n v="0.39942857142857141"/>
    <n v="99.857142857142861"/>
    <x v="2"/>
    <s v="wearables"/>
    <x v="952"/>
    <d v="2016-11-18T15:43:32"/>
  </r>
  <r>
    <x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8.3999999999999995E-3"/>
    <n v="25.2"/>
    <x v="2"/>
    <s v="wearables"/>
    <x v="953"/>
    <d v="2015-01-25T03:56:39"/>
  </r>
  <r>
    <x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0.43406666666666666"/>
    <n v="89.191780821917803"/>
    <x v="2"/>
    <s v="wearables"/>
    <x v="954"/>
    <d v="2015-08-20T20:00:39"/>
  </r>
  <r>
    <x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5E-2"/>
    <n v="182.6236559139785"/>
    <x v="2"/>
    <s v="wearables"/>
    <x v="955"/>
    <d v="2016-09-13T07:05:00"/>
  </r>
  <r>
    <x v="956"/>
    <s v="SemiYours"/>
    <s v="You can rent out your Car with Uber. _x000a_You can rent out your Home with Airbnb. _x000a_Now you can rent out your CLOSET with SemiYOURS!"/>
    <n v="50000"/>
    <n v="861"/>
    <x v="2"/>
    <s v="US"/>
    <s v="USD"/>
    <n v="1430081759"/>
    <n v="1424901359"/>
    <b v="0"/>
    <x v="57"/>
    <b v="0"/>
    <s v="technology/wearables"/>
    <n v="1.7219999999999999E-2"/>
    <n v="50.647058823529413"/>
    <x v="2"/>
    <s v="wearables"/>
    <x v="956"/>
    <d v="2015-04-26T20:55:59"/>
  </r>
  <r>
    <x v="957"/>
    <s v="DUALBAND, the Leather NFC Smart Watch Band"/>
    <s v="A Leather Smart watch Band, that NEVER needs to be charged for only $37!"/>
    <n v="12000"/>
    <n v="233"/>
    <x v="2"/>
    <s v="US"/>
    <s v="USD"/>
    <n v="1479392133"/>
    <n v="1476710133"/>
    <b v="0"/>
    <x v="63"/>
    <b v="0"/>
    <s v="technology/wearables"/>
    <n v="1.9416666666666665E-2"/>
    <n v="33.285714285714285"/>
    <x v="2"/>
    <s v="wearables"/>
    <x v="957"/>
    <d v="2016-11-17T14:15:33"/>
  </r>
  <r>
    <x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0.11328275684711328"/>
    <n v="51.823529411764703"/>
    <x v="2"/>
    <s v="wearables"/>
    <x v="958"/>
    <d v="2015-04-10T04:59:00"/>
  </r>
  <r>
    <x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0.3886"/>
    <n v="113.62573099415205"/>
    <x v="2"/>
    <s v="wearables"/>
    <x v="959"/>
    <d v="2015-01-19T04:11:05"/>
  </r>
  <r>
    <x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0.46100628930817611"/>
    <n v="136.46276595744681"/>
    <x v="2"/>
    <s v="wearables"/>
    <x v="960"/>
    <d v="2017-03-14T14:02:35"/>
  </r>
  <r>
    <x v="961"/>
    <s v="The first personal trainer and diet coach for your dog!"/>
    <s v="Active, happy &amp; healthy together! _x000a_Thatâ€™s our mission for all dogs and their parents."/>
    <n v="95000"/>
    <n v="40079"/>
    <x v="2"/>
    <s v="US"/>
    <s v="USD"/>
    <n v="1487617200"/>
    <n v="1483634335"/>
    <b v="0"/>
    <x v="238"/>
    <b v="0"/>
    <s v="technology/wearables"/>
    <n v="0.42188421052631581"/>
    <n v="364.35454545454547"/>
    <x v="2"/>
    <s v="wearables"/>
    <x v="961"/>
    <d v="2017-02-20T19:00:00"/>
  </r>
  <r>
    <x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0.2848"/>
    <n v="19.243243243243242"/>
    <x v="2"/>
    <s v="wearables"/>
    <x v="962"/>
    <d v="2016-02-11T17:05:53"/>
  </r>
  <r>
    <x v="963"/>
    <s v="The Ultimate Learning Center"/>
    <s v="WE are molding an educated, motivated, non violent GENERATION!"/>
    <n v="35000"/>
    <n v="377"/>
    <x v="2"/>
    <s v="US"/>
    <s v="USD"/>
    <n v="1476717319"/>
    <n v="1473693319"/>
    <b v="0"/>
    <x v="82"/>
    <b v="0"/>
    <s v="technology/wearables"/>
    <n v="1.0771428571428571E-2"/>
    <n v="41.888888888888886"/>
    <x v="2"/>
    <s v="wearables"/>
    <x v="963"/>
    <d v="2016-10-17T15:15:19"/>
  </r>
  <r>
    <x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7.9909090909090902E-3"/>
    <n v="30.310344827586206"/>
    <x v="2"/>
    <s v="wearables"/>
    <x v="964"/>
    <d v="2015-09-01T15:05:19"/>
  </r>
  <r>
    <x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2E-2"/>
    <n v="49.666666666666664"/>
    <x v="2"/>
    <s v="wearables"/>
    <x v="965"/>
    <d v="2016-10-26T03:59:00"/>
  </r>
  <r>
    <x v="966"/>
    <s v="ICE SHIRT; Running, Multi-Sport, Cycling, Athletic Wear"/>
    <s v="ICE SHIRT; running, multi-sport, cycling, &amp; athletic wear shirts that hold melting ice to cool you on hot days."/>
    <n v="12000"/>
    <n v="1776"/>
    <x v="2"/>
    <s v="US"/>
    <s v="USD"/>
    <n v="1475766932"/>
    <n v="1473174932"/>
    <b v="0"/>
    <x v="209"/>
    <b v="0"/>
    <s v="technology/wearables"/>
    <n v="0.14799999999999999"/>
    <n v="59.2"/>
    <x v="2"/>
    <s v="wearables"/>
    <x v="966"/>
    <d v="2016-10-06T15:15:32"/>
  </r>
  <r>
    <x v="967"/>
    <s v="Better Beanie"/>
    <s v="Better Beanie is the new therapeutic wearable designed to assist you while keeping your hands free."/>
    <n v="20000"/>
    <n v="3562"/>
    <x v="2"/>
    <s v="US"/>
    <s v="USD"/>
    <n v="1461301574"/>
    <n v="1456121174"/>
    <b v="0"/>
    <x v="75"/>
    <b v="0"/>
    <s v="technology/wearables"/>
    <n v="0.17810000000000001"/>
    <n v="43.97530864197531"/>
    <x v="2"/>
    <s v="wearables"/>
    <x v="967"/>
    <d v="2016-04-22T05:06:14"/>
  </r>
  <r>
    <x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E-2"/>
    <n v="26.5"/>
    <x v="2"/>
    <s v="wearables"/>
    <x v="968"/>
    <d v="2014-08-15T20:20:34"/>
  </r>
  <r>
    <x v="969"/>
    <s v="Make 100 | Geek &amp; Chic: Smart Safety Jewelry."/>
    <s v="Geek &amp; Chic Smart Jewelry Collection, Wearables Meet Style!"/>
    <n v="30000"/>
    <n v="14000"/>
    <x v="2"/>
    <s v="MX"/>
    <s v="MXN"/>
    <n v="1486624607"/>
    <n v="1483773407"/>
    <b v="0"/>
    <x v="202"/>
    <b v="0"/>
    <s v="technology/wearables"/>
    <n v="0.46666666666666667"/>
    <n v="1272.7272727272727"/>
    <x v="2"/>
    <s v="wearables"/>
    <x v="969"/>
    <d v="2017-02-09T07:16:47"/>
  </r>
  <r>
    <x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0.4592"/>
    <n v="164"/>
    <x v="2"/>
    <s v="wearables"/>
    <x v="970"/>
    <d v="2017-01-23T04:59:00"/>
  </r>
  <r>
    <x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2.2599999999999999E-3"/>
    <n v="45.2"/>
    <x v="2"/>
    <s v="wearables"/>
    <x v="971"/>
    <d v="2015-06-01T17:01:00"/>
  </r>
  <r>
    <x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0.34625"/>
    <n v="153.88888888888889"/>
    <x v="2"/>
    <s v="wearables"/>
    <x v="972"/>
    <d v="2014-09-04T06:59:00"/>
  </r>
  <r>
    <x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9E-2"/>
    <n v="51.375"/>
    <x v="2"/>
    <s v="wearables"/>
    <x v="973"/>
    <d v="2015-11-09T01:21:33"/>
  </r>
  <r>
    <x v="974"/>
    <s v="KneeJack"/>
    <s v="The device that allows those with artificial knees or arthritic knees to kneel down without putting pressure on their knees."/>
    <n v="50000"/>
    <n v="280"/>
    <x v="2"/>
    <s v="US"/>
    <s v="USD"/>
    <n v="1458925156"/>
    <n v="1456336756"/>
    <b v="0"/>
    <x v="83"/>
    <b v="0"/>
    <s v="technology/wearables"/>
    <n v="5.5999999999999999E-3"/>
    <n v="93.333333333333329"/>
    <x v="2"/>
    <s v="wearables"/>
    <x v="974"/>
    <d v="2016-03-25T16:59:16"/>
  </r>
  <r>
    <x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9E-2"/>
    <n v="108.625"/>
    <x v="2"/>
    <s v="wearables"/>
    <x v="975"/>
    <d v="2016-06-28T16:43:05"/>
  </r>
  <r>
    <x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E-2"/>
    <n v="160.5"/>
    <x v="2"/>
    <s v="wearables"/>
    <x v="976"/>
    <d v="2015-08-14T01:24:57"/>
  </r>
  <r>
    <x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0.33666666666666667"/>
    <n v="75.75"/>
    <x v="2"/>
    <s v="wearables"/>
    <x v="977"/>
    <d v="2016-02-21T22:36:37"/>
  </r>
  <r>
    <x v="978"/>
    <s v="hidn tempo - a wearable stress coach"/>
    <s v="hidn tempo is an intelligent watch band that allows you to monitor your stress and manage it anywhere, anytime."/>
    <n v="172889"/>
    <n v="97273"/>
    <x v="2"/>
    <s v="SE"/>
    <s v="SEK"/>
    <n v="1456385101"/>
    <n v="1453793101"/>
    <b v="0"/>
    <x v="252"/>
    <b v="0"/>
    <s v="technology/wearables"/>
    <n v="0.5626326718299024"/>
    <n v="790.83739837398377"/>
    <x v="2"/>
    <s v="wearables"/>
    <x v="978"/>
    <d v="2016-02-25T07:25:01"/>
  </r>
  <r>
    <x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0.82817600000000002"/>
    <n v="301.93916666666667"/>
    <x v="2"/>
    <s v="wearables"/>
    <x v="979"/>
    <d v="2016-06-20T18:59:00"/>
  </r>
  <r>
    <x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0.14860000000000001"/>
    <n v="47.935483870967744"/>
    <x v="2"/>
    <s v="wearables"/>
    <x v="980"/>
    <d v="2014-11-30T22:42:02"/>
  </r>
  <r>
    <x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4"/>
    <n v="2.75"/>
    <x v="2"/>
    <s v="wearables"/>
    <x v="981"/>
    <d v="2014-08-09T22:43:42"/>
  </r>
  <r>
    <x v="982"/>
    <s v="Smart 2-in-1 I-PHONE HANDLE/WALLETtm"/>
    <s v="revolutonary ultra-slim 2-in-1 Smart  2-in-1 I-PHONE handle/WALLETtm with 360 rotatiion"/>
    <n v="17500"/>
    <n v="3"/>
    <x v="2"/>
    <s v="US"/>
    <s v="USD"/>
    <n v="1475431486"/>
    <n v="1472839486"/>
    <b v="0"/>
    <x v="83"/>
    <b v="0"/>
    <s v="technology/wearables"/>
    <n v="1.7142857142857143E-4"/>
    <n v="1"/>
    <x v="2"/>
    <s v="wearables"/>
    <x v="982"/>
    <d v="2016-10-02T18:04:46"/>
  </r>
  <r>
    <x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0.2950613611721471"/>
    <n v="171.79329608938548"/>
    <x v="2"/>
    <s v="wearables"/>
    <x v="983"/>
    <d v="2016-08-23T20:54:00"/>
  </r>
  <r>
    <x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E-2"/>
    <n v="35.333333333333336"/>
    <x v="2"/>
    <s v="wearables"/>
    <x v="984"/>
    <d v="2015-03-28T01:46:48"/>
  </r>
  <r>
    <x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27E-2"/>
    <n v="82.086956521739125"/>
    <x v="2"/>
    <s v="wearables"/>
    <x v="985"/>
    <d v="2015-12-31T23:00:00"/>
  </r>
  <r>
    <x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0.1275"/>
    <n v="110.8695652173913"/>
    <x v="2"/>
    <s v="wearables"/>
    <x v="986"/>
    <d v="2016-01-10T00:00:00"/>
  </r>
  <r>
    <x v="987"/>
    <s v="Kidswatcher"/>
    <s v="Always know where your precious children are. Let them explore the world freely and in a secure way by using the Kidswatcher."/>
    <n v="50000"/>
    <n v="6610"/>
    <x v="2"/>
    <s v="NL"/>
    <s v="EUR"/>
    <n v="1403507050"/>
    <n v="1400051050"/>
    <b v="0"/>
    <x v="14"/>
    <b v="0"/>
    <s v="technology/wearables"/>
    <n v="0.13220000000000001"/>
    <n v="161.21951219512195"/>
    <x v="2"/>
    <s v="wearables"/>
    <x v="987"/>
    <d v="2014-06-23T07:04:10"/>
  </r>
  <r>
    <x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s v="No Backers"/>
    <x v="2"/>
    <s v="wearables"/>
    <x v="988"/>
    <d v="2016-10-01T08:33:45"/>
  </r>
  <r>
    <x v="989"/>
    <s v="Power Rope"/>
    <s v="The most useful phone charger you will ever buy"/>
    <n v="10000"/>
    <n v="1677"/>
    <x v="2"/>
    <s v="US"/>
    <s v="USD"/>
    <n v="1475101495"/>
    <n v="1472509495"/>
    <b v="0"/>
    <x v="58"/>
    <b v="0"/>
    <s v="technology/wearables"/>
    <n v="0.16769999999999999"/>
    <n v="52.40625"/>
    <x v="2"/>
    <s v="wearables"/>
    <x v="989"/>
    <d v="2016-09-28T22:24:55"/>
  </r>
  <r>
    <x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1.0399999999999999E-3"/>
    <n v="13"/>
    <x v="2"/>
    <s v="wearables"/>
    <x v="990"/>
    <d v="2014-09-03T18:49:24"/>
  </r>
  <r>
    <x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E-2"/>
    <n v="30.285714285714285"/>
    <x v="2"/>
    <s v="wearables"/>
    <x v="991"/>
    <d v="2016-07-12T18:51:00"/>
  </r>
  <r>
    <x v="992"/>
    <s v="WairConditioning"/>
    <s v="The HOTTEST and COOLEST thing yet! WairConditioning... an entirely new level of comfortability!"/>
    <n v="100000"/>
    <n v="467"/>
    <x v="2"/>
    <s v="US"/>
    <s v="USD"/>
    <n v="1462655519"/>
    <n v="1457475119"/>
    <b v="0"/>
    <x v="80"/>
    <b v="0"/>
    <s v="technology/wearables"/>
    <n v="4.6699999999999997E-3"/>
    <n v="116.75"/>
    <x v="2"/>
    <s v="wearables"/>
    <x v="992"/>
    <d v="2016-05-07T21:11:59"/>
  </r>
  <r>
    <x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0.25087142857142858"/>
    <n v="89.59693877551021"/>
    <x v="2"/>
    <s v="wearables"/>
    <x v="993"/>
    <d v="2016-11-12T05:00:00"/>
  </r>
  <r>
    <x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424.45454545454544"/>
    <x v="2"/>
    <s v="wearables"/>
    <x v="994"/>
    <d v="2014-11-30T22:59:00"/>
  </r>
  <r>
    <x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599999999999998E-2"/>
    <n v="80.666666666666671"/>
    <x v="2"/>
    <s v="wearables"/>
    <x v="995"/>
    <d v="2014-11-29T16:00:00"/>
  </r>
  <r>
    <x v="996"/>
    <s v="Social behavior in technical communities"/>
    <s v="Study the behaviour of technical communities by tracking their movement  through wearables"/>
    <n v="4000"/>
    <n v="65"/>
    <x v="2"/>
    <s v="US"/>
    <s v="USD"/>
    <n v="1406474820"/>
    <n v="1403902060"/>
    <b v="0"/>
    <x v="81"/>
    <b v="0"/>
    <s v="technology/wearables"/>
    <n v="1.6250000000000001E-2"/>
    <n v="13"/>
    <x v="2"/>
    <s v="wearables"/>
    <x v="996"/>
    <d v="2014-07-27T15:27:00"/>
  </r>
  <r>
    <x v="997"/>
    <s v="iPhanny"/>
    <s v="The iPhanny keeps your iPhone 6 safe from bending in those dangerous pants pockets."/>
    <n v="5000"/>
    <n v="65"/>
    <x v="2"/>
    <s v="US"/>
    <s v="USD"/>
    <n v="1417145297"/>
    <n v="1414549697"/>
    <b v="0"/>
    <x v="22"/>
    <b v="0"/>
    <s v="technology/wearables"/>
    <n v="1.2999999999999999E-2"/>
    <n v="8.125"/>
    <x v="2"/>
    <s v="wearables"/>
    <x v="997"/>
    <d v="2014-11-28T03:28:17"/>
  </r>
  <r>
    <x v="998"/>
    <s v="Ollinfit: The Wearable Personal Trainer"/>
    <s v="Ollinfit is the first wearable fitness trainer with 3 sensors for superior accuracy, feedback and results."/>
    <n v="60000"/>
    <n v="35135"/>
    <x v="2"/>
    <s v="CA"/>
    <s v="CAD"/>
    <n v="1447909401"/>
    <n v="1444017801"/>
    <b v="0"/>
    <x v="194"/>
    <b v="0"/>
    <s v="technology/wearables"/>
    <n v="0.58558333333333334"/>
    <n v="153.42794759825327"/>
    <x v="2"/>
    <s v="wearables"/>
    <x v="998"/>
    <d v="2015-11-19T05:03:21"/>
  </r>
  <r>
    <x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3E-2"/>
    <n v="292.07499999999999"/>
    <x v="2"/>
    <s v="wearables"/>
    <x v="999"/>
    <d v="2014-11-13T08:02:00"/>
  </r>
  <r>
    <x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3E-2"/>
    <n v="3304"/>
    <x v="2"/>
    <s v="wearables"/>
    <x v="1000"/>
    <d v="2017-03-15T00:26:00"/>
  </r>
  <r>
    <x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x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0.29602960296029601"/>
    <n v="134.54545454545453"/>
    <x v="2"/>
    <s v="wearables"/>
    <x v="1002"/>
    <d v="2015-12-17T05:59:00"/>
  </r>
  <r>
    <x v="1003"/>
    <s v="Fashion loves Technology: Lamour, the connected heating shoe (Canceled)"/>
    <s v="Connected, heating, premium quality and comfortable leather sneakers - hand-crafted in France."/>
    <n v="20000"/>
    <n v="3211"/>
    <x v="1"/>
    <s v="FR"/>
    <s v="EUR"/>
    <n v="1489680061"/>
    <n v="1487091661"/>
    <b v="0"/>
    <x v="41"/>
    <b v="0"/>
    <s v="technology/wearables"/>
    <n v="0.16055"/>
    <n v="214.06666666666666"/>
    <x v="2"/>
    <s v="wearables"/>
    <x v="1003"/>
    <d v="2017-03-16T16:01:01"/>
  </r>
  <r>
    <x v="1004"/>
    <s v="AllerGuarder: Bluetooth wristband helps food-allergy kids"/>
    <s v="Harnessing wearable technology as a powerful defense for food-allergy children."/>
    <n v="25000"/>
    <n v="20552"/>
    <x v="1"/>
    <s v="US"/>
    <s v="USD"/>
    <n v="1455814827"/>
    <n v="1453222827"/>
    <b v="0"/>
    <x v="195"/>
    <b v="0"/>
    <s v="technology/wearables"/>
    <n v="0.82208000000000003"/>
    <n v="216.33684210526314"/>
    <x v="2"/>
    <s v="wearables"/>
    <x v="1004"/>
    <d v="2016-02-18T17:00:27"/>
  </r>
  <r>
    <x v="1005"/>
    <s v="Forcite Alpine - World's First smart helmet for snow sports"/>
    <s v="The Forcite Alpine helmet records 4K footage and keeps you connected all in one sleek design."/>
    <n v="200000"/>
    <n v="150102"/>
    <x v="1"/>
    <s v="US"/>
    <s v="USD"/>
    <n v="1446217183"/>
    <n v="1443538783"/>
    <b v="0"/>
    <x v="253"/>
    <b v="0"/>
    <s v="technology/wearables"/>
    <n v="0.75051000000000001"/>
    <n v="932.31055900621118"/>
    <x v="2"/>
    <s v="wearables"/>
    <x v="1005"/>
    <d v="2015-10-30T14:59:43"/>
  </r>
  <r>
    <x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3E-2"/>
    <n v="29.25"/>
    <x v="2"/>
    <s v="wearables"/>
    <x v="1006"/>
    <d v="2014-12-12T07:11:00"/>
  </r>
  <r>
    <x v="1007"/>
    <s v="SMART Knee Sleeve that Recommends Rest (Canceled)"/>
    <s v="Our knee sleeve monitors your muscles and recommends rest time (on a mobile app) when it detects overexertion!"/>
    <n v="30000"/>
    <n v="13296"/>
    <x v="1"/>
    <s v="US"/>
    <s v="USD"/>
    <n v="1481727623"/>
    <n v="1478095223"/>
    <b v="0"/>
    <x v="88"/>
    <b v="0"/>
    <s v="technology/wearables"/>
    <n v="0.44319999999999998"/>
    <n v="174.94736842105263"/>
    <x v="2"/>
    <s v="wearables"/>
    <x v="1007"/>
    <d v="2016-12-14T15:00:23"/>
  </r>
  <r>
    <x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2.6737967914438501E-3"/>
    <n v="250"/>
    <x v="2"/>
    <s v="wearables"/>
    <x v="1008"/>
    <d v="2016-12-28T19:25:15"/>
  </r>
  <r>
    <x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0.1313"/>
    <n v="65"/>
    <x v="2"/>
    <s v="wearables"/>
    <x v="1009"/>
    <d v="2016-06-19T14:30:46"/>
  </r>
  <r>
    <x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1.9088937093275488E-3"/>
    <n v="55"/>
    <x v="2"/>
    <s v="wearables"/>
    <x v="1010"/>
    <d v="2016-09-05T02:59:00"/>
  </r>
  <r>
    <x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3.7499999999999999E-3"/>
    <n v="75"/>
    <x v="2"/>
    <s v="wearables"/>
    <x v="1011"/>
    <d v="2014-12-18T21:33:15"/>
  </r>
  <r>
    <x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
    <n v="1389.3561935483872"/>
    <x v="2"/>
    <s v="wearables"/>
    <x v="1012"/>
    <d v="2017-01-24T10:34:12"/>
  </r>
  <r>
    <x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0.34527999999999998"/>
    <n v="95.911111111111111"/>
    <x v="2"/>
    <s v="wearables"/>
    <x v="1013"/>
    <d v="2015-12-29T20:00:00"/>
  </r>
  <r>
    <x v="1014"/>
    <s v="CHEMION: The World's First Smart Glasses (Canceled)"/>
    <s v="CHEMION is an eyewear device that lets you show your creativity to the world."/>
    <n v="10000"/>
    <n v="3060"/>
    <x v="1"/>
    <s v="US"/>
    <s v="USD"/>
    <n v="1420070615"/>
    <n v="1415750615"/>
    <b v="0"/>
    <x v="38"/>
    <b v="0"/>
    <s v="technology/wearables"/>
    <n v="0.30599999999999999"/>
    <n v="191.25"/>
    <x v="2"/>
    <s v="wearables"/>
    <x v="1014"/>
    <d v="2015-01-01T00:03:35"/>
  </r>
  <r>
    <x v="1015"/>
    <s v="SKIN - Wearable music remote control for your mobile phone"/>
    <s v="SKIN - The wearable music remote control which makes your fitness lifestyle a bit easier"/>
    <n v="9000"/>
    <n v="240"/>
    <x v="1"/>
    <s v="CH"/>
    <s v="CHF"/>
    <n v="1448489095"/>
    <n v="1445893495"/>
    <b v="0"/>
    <x v="79"/>
    <b v="0"/>
    <s v="technology/wearables"/>
    <n v="2.6666666666666668E-2"/>
    <n v="40"/>
    <x v="2"/>
    <s v="wearables"/>
    <x v="1015"/>
    <d v="2015-11-25T22:04:55"/>
  </r>
  <r>
    <x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E-2"/>
    <n v="74.78947368421052"/>
    <x v="2"/>
    <s v="wearables"/>
    <x v="1016"/>
    <d v="2016-04-07T01:34:16"/>
  </r>
  <r>
    <x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0.22878799999999999"/>
    <n v="161.11830985915492"/>
    <x v="2"/>
    <s v="wearables"/>
    <x v="1017"/>
    <d v="2015-11-21T17:12:15"/>
  </r>
  <r>
    <x v="1018"/>
    <s v="Owl (Canceled)"/>
    <s v="Owl is a fitness tracker along with an accompanying iOS app, that is both fun and interactive for children."/>
    <n v="20000"/>
    <n v="621"/>
    <x v="1"/>
    <s v="US"/>
    <s v="USD"/>
    <n v="1468496933"/>
    <n v="1465904933"/>
    <b v="0"/>
    <x v="63"/>
    <b v="0"/>
    <s v="technology/wearables"/>
    <n v="3.1050000000000001E-2"/>
    <n v="88.714285714285708"/>
    <x v="2"/>
    <s v="wearables"/>
    <x v="1018"/>
    <d v="2016-07-14T11:48:53"/>
  </r>
  <r>
    <x v="1019"/>
    <s v="Tempi - The Smart Way to Monitor Temperature and Humidity"/>
    <s v="Tempi Is a Wearable Bluetooth Device That Gives Accurate Temperature and Humidity Readings."/>
    <n v="45000"/>
    <n v="21300"/>
    <x v="1"/>
    <s v="US"/>
    <s v="USD"/>
    <n v="1423092149"/>
    <n v="1420500149"/>
    <b v="0"/>
    <x v="256"/>
    <b v="0"/>
    <s v="technology/wearables"/>
    <n v="0.47333333333333333"/>
    <n v="53.25"/>
    <x v="2"/>
    <s v="wearables"/>
    <x v="1019"/>
    <d v="2015-02-04T23:22:29"/>
  </r>
  <r>
    <x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d v="2015-06-02T00:47:00"/>
  </r>
  <r>
    <x v="1021"/>
    <s v="Rick and Morty Album &amp; Music Video"/>
    <s v="Rick and Morty concept album written by Allie Goertz + music video directed by Paul B. Cummings!"/>
    <n v="3000"/>
    <n v="10554.11"/>
    <x v="0"/>
    <s v="US"/>
    <s v="USD"/>
    <n v="1445054400"/>
    <n v="1443074571"/>
    <b v="1"/>
    <x v="257"/>
    <b v="1"/>
    <s v="music/electronic music"/>
    <n v="3.5180366666666667"/>
    <n v="22.079728033472804"/>
    <x v="4"/>
    <s v="electronic music"/>
    <x v="1021"/>
    <d v="2015-10-17T04:00:00"/>
  </r>
  <r>
    <x v="1022"/>
    <s v="Sammy Bananas - Bootlegs Vol. 2!!"/>
    <s v="Help get four new bootlegs onto vinyl in the second installment of my series!"/>
    <n v="2000"/>
    <n v="2298"/>
    <x v="0"/>
    <s v="US"/>
    <s v="USD"/>
    <n v="1431876677"/>
    <n v="1429284677"/>
    <b v="1"/>
    <x v="142"/>
    <b v="1"/>
    <s v="music/electronic music"/>
    <n v="1.149"/>
    <n v="31.054054054054053"/>
    <x v="4"/>
    <s v="electronic music"/>
    <x v="1022"/>
    <d v="2015-05-17T15:31:17"/>
  </r>
  <r>
    <x v="1023"/>
    <s v="'Pathfinder' - a High Five Spaceship album"/>
    <s v="A collaborative, electronic journey helmed by producer Christopher Bingham and guitarist Carlos Montero."/>
    <n v="2000"/>
    <n v="4743"/>
    <x v="0"/>
    <s v="GB"/>
    <s v="GBP"/>
    <n v="1434837861"/>
    <n v="1432245861"/>
    <b v="0"/>
    <x v="132"/>
    <b v="1"/>
    <s v="music/electronic music"/>
    <n v="2.3715000000000002"/>
    <n v="36.206106870229007"/>
    <x v="4"/>
    <s v="electronic music"/>
    <x v="1023"/>
    <d v="2015-06-20T22:04:21"/>
  </r>
  <r>
    <x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9"/>
    <n v="388.9762295081967"/>
    <x v="4"/>
    <s v="electronic music"/>
    <x v="1024"/>
    <d v="2016-01-31T13:56:03"/>
  </r>
  <r>
    <x v="1025"/>
    <s v="[NUREN] The New Renaissance"/>
    <s v="Jake Kaufman and Jessie Seely present THE WORLD'S FIRST VIRTUAL REALITY ROCK OPERA."/>
    <n v="70000"/>
    <n v="76949.820000000007"/>
    <x v="0"/>
    <s v="US"/>
    <s v="USD"/>
    <n v="1426532437"/>
    <n v="1423944037"/>
    <b v="1"/>
    <x v="258"/>
    <b v="1"/>
    <s v="music/electronic music"/>
    <n v="1.099283142857143"/>
    <n v="71.848571428571432"/>
    <x v="4"/>
    <s v="electronic music"/>
    <x v="1025"/>
    <d v="2015-03-16T19:00:37"/>
  </r>
  <r>
    <x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d v="2016-03-31T08:46:56"/>
  </r>
  <r>
    <x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4"/>
    <n v="69.666666666666671"/>
    <x v="4"/>
    <s v="electronic music"/>
    <x v="1027"/>
    <d v="2014-10-23T00:49:07"/>
  </r>
  <r>
    <x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d v="2017-03-06T20:00:00"/>
  </r>
  <r>
    <x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x v="4"/>
    <s v="electronic music"/>
    <x v="1029"/>
    <d v="2015-04-04T21:59:00"/>
  </r>
  <r>
    <x v="1030"/>
    <s v="The Gothsicles - I FEEL SICLE"/>
    <s v="Help fund the latest Gothsicles mega-album, I FEEL SICLE!"/>
    <n v="2000"/>
    <n v="6842"/>
    <x v="0"/>
    <s v="US"/>
    <s v="USD"/>
    <n v="1473680149"/>
    <n v="1472470549"/>
    <b v="0"/>
    <x v="180"/>
    <b v="1"/>
    <s v="music/electronic music"/>
    <n v="3.4209999999999998"/>
    <n v="43.031446540880502"/>
    <x v="4"/>
    <s v="electronic music"/>
    <x v="1030"/>
    <d v="2016-09-12T11:35:49"/>
  </r>
  <r>
    <x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0000000000001"/>
    <n v="108.48484848484848"/>
    <x v="4"/>
    <s v="electronic music"/>
    <x v="1031"/>
    <d v="2015-12-16T18:20:10"/>
  </r>
  <r>
    <x v="1032"/>
    <s v="Phantom Ship / Coastal (Album Preorder)"/>
    <s v="Ideal for living rooms and open spaces."/>
    <n v="5400"/>
    <n v="5858.84"/>
    <x v="0"/>
    <s v="US"/>
    <s v="USD"/>
    <n v="1466697625"/>
    <n v="1464105625"/>
    <b v="0"/>
    <x v="93"/>
    <b v="1"/>
    <s v="music/electronic music"/>
    <n v="1.0849703703703704"/>
    <n v="61.029583333333335"/>
    <x v="4"/>
    <s v="electronic music"/>
    <x v="1032"/>
    <d v="2016-06-23T16:00:25"/>
  </r>
  <r>
    <x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d v="2016-12-12T17:34:40"/>
  </r>
  <r>
    <x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0000000001"/>
    <n v="39.157168674698795"/>
    <x v="4"/>
    <s v="electronic music"/>
    <x v="1034"/>
    <d v="2016-08-05T03:59:00"/>
  </r>
  <r>
    <x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d v="2015-02-11T15:23:40"/>
  </r>
  <r>
    <x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d v="2013-01-07T08:00:00"/>
  </r>
  <r>
    <x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09999999999999"/>
    <n v="48.61904761904762"/>
    <x v="4"/>
    <s v="electronic music"/>
    <x v="1037"/>
    <d v="2015-05-18T05:00:00"/>
  </r>
  <r>
    <x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d v="2016-03-19T04:33:43"/>
  </r>
  <r>
    <x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2"/>
    <n v="21.366666666666667"/>
    <x v="4"/>
    <s v="electronic music"/>
    <x v="1039"/>
    <d v="2016-12-13T07:59:00"/>
  </r>
  <r>
    <x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2.9411764705882353E-3"/>
    <n v="250"/>
    <x v="5"/>
    <s v="audio"/>
    <x v="1040"/>
    <d v="2016-08-27T17:00:09"/>
  </r>
  <r>
    <x v="1041"/>
    <s v="Industry Success Project (Canceled)"/>
    <s v="I am trying to document what it is like to plunge head first into the music/audio industry as an intern."/>
    <n v="50"/>
    <n v="0"/>
    <x v="1"/>
    <s v="US"/>
    <s v="USD"/>
    <n v="1406769992"/>
    <n v="1405041992"/>
    <b v="0"/>
    <x v="78"/>
    <b v="0"/>
    <s v="journalism/audio"/>
    <n v="0"/>
    <s v="No Backers"/>
    <x v="5"/>
    <s v="audio"/>
    <x v="1041"/>
    <d v="2014-07-31T01:26:32"/>
  </r>
  <r>
    <x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E-2"/>
    <n v="10"/>
    <x v="5"/>
    <s v="audio"/>
    <x v="1042"/>
    <d v="2014-09-12T10:00:00"/>
  </r>
  <r>
    <x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1E-2"/>
    <n v="29.236301369863014"/>
    <x v="5"/>
    <s v="audio"/>
    <x v="1043"/>
    <d v="2015-05-20T06:04:15"/>
  </r>
  <r>
    <x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E-4"/>
    <n v="3"/>
    <x v="5"/>
    <s v="audio"/>
    <x v="1044"/>
    <d v="2015-03-05T20:27:00"/>
  </r>
  <r>
    <x v="1045"/>
    <s v="In Case Of Emergency (Canceled)"/>
    <s v="In Case Of Emergency is a radio talk show for preppers, beginning preppers, and with preparedness in mind."/>
    <n v="10000"/>
    <n v="266"/>
    <x v="1"/>
    <s v="US"/>
    <s v="USD"/>
    <n v="1408827550"/>
    <n v="1406235550"/>
    <b v="0"/>
    <x v="22"/>
    <b v="0"/>
    <s v="journalism/audio"/>
    <n v="2.6599999999999999E-2"/>
    <n v="33.25"/>
    <x v="5"/>
    <s v="audio"/>
    <x v="1045"/>
    <d v="2014-08-23T20:59:10"/>
  </r>
  <r>
    <x v="1046"/>
    <s v="All Things Horses Podcast (Canceled)"/>
    <s v="All Things Horses is slowly becoming the greatest podcast on the internet and we are looking to upgrade the studio and software."/>
    <n v="3000"/>
    <n v="0"/>
    <x v="1"/>
    <s v="DE"/>
    <s v="EUR"/>
    <n v="1451161560"/>
    <n v="1447273560"/>
    <b v="0"/>
    <x v="78"/>
    <b v="0"/>
    <s v="journalism/audio"/>
    <n v="0"/>
    <s v="No Backers"/>
    <x v="5"/>
    <s v="audio"/>
    <x v="1046"/>
    <d v="2015-12-26T20:26:00"/>
  </r>
  <r>
    <x v="1047"/>
    <s v="Start a New Podcast (Canceled)"/>
    <s v="I wish to start a new podcast called Voices of Texas, and I want to interview interesting people of Texas each week."/>
    <n v="2000"/>
    <n v="1"/>
    <x v="1"/>
    <s v="US"/>
    <s v="USD"/>
    <n v="1415219915"/>
    <n v="1412624315"/>
    <b v="0"/>
    <x v="29"/>
    <b v="0"/>
    <s v="journalism/audio"/>
    <n v="5.0000000000000001E-4"/>
    <n v="1"/>
    <x v="5"/>
    <s v="audio"/>
    <x v="1047"/>
    <d v="2014-11-05T20:38:35"/>
  </r>
  <r>
    <x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E-2"/>
    <n v="53"/>
    <x v="5"/>
    <s v="audio"/>
    <x v="1048"/>
    <d v="2016-09-25T01:16:29"/>
  </r>
  <r>
    <x v="1049"/>
    <s v="J1 (Canceled)"/>
    <s v="------"/>
    <n v="12000"/>
    <n v="0"/>
    <x v="1"/>
    <s v="US"/>
    <s v="USD"/>
    <n v="1455272445"/>
    <n v="1452680445"/>
    <b v="0"/>
    <x v="78"/>
    <b v="0"/>
    <s v="journalism/audio"/>
    <n v="0"/>
    <s v="No Backers"/>
    <x v="5"/>
    <s v="audio"/>
    <x v="1049"/>
    <d v="2016-02-12T10:20:45"/>
  </r>
  <r>
    <x v="1050"/>
    <s v="The (Secular) Barbershop Podcast (Canceled)"/>
    <s v="Secularism is on the rise and I hear you.Talk to me."/>
    <n v="2500"/>
    <n v="0"/>
    <x v="1"/>
    <s v="US"/>
    <s v="USD"/>
    <n v="1442257677"/>
    <n v="1439665677"/>
    <b v="0"/>
    <x v="78"/>
    <b v="0"/>
    <s v="journalism/audio"/>
    <n v="0"/>
    <s v="No Backers"/>
    <x v="5"/>
    <s v="audio"/>
    <x v="1050"/>
    <d v="2015-09-14T19:07:57"/>
  </r>
  <r>
    <x v="1051"/>
    <s v="Now You Know Podcast (Canceled)"/>
    <s v="Inspired by some great podcasters as well as my desire to learn from many people about many topics, plus just to inform people."/>
    <n v="500"/>
    <n v="0"/>
    <x v="1"/>
    <s v="US"/>
    <s v="USD"/>
    <n v="1409098825"/>
    <n v="1406679625"/>
    <b v="0"/>
    <x v="78"/>
    <b v="0"/>
    <s v="journalism/audio"/>
    <n v="0"/>
    <s v="No Backers"/>
    <x v="5"/>
    <s v="audio"/>
    <x v="1051"/>
    <d v="2014-08-27T00:20:25"/>
  </r>
  <r>
    <x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s v="No Backers"/>
    <x v="5"/>
    <s v="audio"/>
    <x v="1052"/>
    <d v="2016-06-06T20:09:00"/>
  </r>
  <r>
    <x v="1053"/>
    <s v="A day in the life of...(podcast) (Canceled)"/>
    <s v="How well do you know the stranger walking past you or the neighbor up the street? Extraordinary stories told by everyday people."/>
    <n v="1500"/>
    <n v="15"/>
    <x v="1"/>
    <s v="US"/>
    <s v="USD"/>
    <n v="1488773332"/>
    <n v="1486613332"/>
    <b v="0"/>
    <x v="29"/>
    <b v="0"/>
    <s v="journalism/audio"/>
    <n v="0.01"/>
    <n v="15"/>
    <x v="5"/>
    <s v="audio"/>
    <x v="1053"/>
    <d v="2017-03-06T04:08:52"/>
  </r>
  <r>
    <x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s v="No Backers"/>
    <x v="5"/>
    <s v="audio"/>
    <x v="1054"/>
    <d v="2014-08-10T22:00:00"/>
  </r>
  <r>
    <x v="1055"/>
    <s v="The Smile High Podcast Club Season 3 (Canceled)"/>
    <s v="This project is to fund Season 3 of the SHPC.  Our plan is to produce 24 more spectacular episodes to share with the world."/>
    <n v="3500"/>
    <n v="0"/>
    <x v="1"/>
    <s v="US"/>
    <s v="USD"/>
    <n v="1457394545"/>
    <n v="1454802545"/>
    <b v="0"/>
    <x v="78"/>
    <b v="0"/>
    <s v="journalism/audio"/>
    <n v="0"/>
    <s v="No Backers"/>
    <x v="5"/>
    <s v="audio"/>
    <x v="1055"/>
    <d v="2016-03-07T23:49:05"/>
  </r>
  <r>
    <x v="1056"/>
    <s v="Suburban Disorder Podcast (Canceled)"/>
    <s v="a podcast about everyday life, friends talking about music, movies, tv, relationships. conversations we have all had and can relate to"/>
    <n v="10000"/>
    <n v="0"/>
    <x v="1"/>
    <s v="US"/>
    <s v="USD"/>
    <n v="1429892177"/>
    <n v="1424711777"/>
    <b v="0"/>
    <x v="78"/>
    <b v="0"/>
    <s v="journalism/audio"/>
    <n v="0"/>
    <s v="No Backers"/>
    <x v="5"/>
    <s v="audio"/>
    <x v="1056"/>
    <d v="2015-04-24T16:16:17"/>
  </r>
  <r>
    <x v="1057"/>
    <s v="Support Independent Media (Canceled)"/>
    <s v="Sayin it Plain is a Independent Radio Show created to inform the public and empower the community."/>
    <n v="10000"/>
    <n v="0"/>
    <x v="1"/>
    <s v="US"/>
    <s v="USD"/>
    <n v="1480888483"/>
    <n v="1478292883"/>
    <b v="0"/>
    <x v="78"/>
    <b v="0"/>
    <s v="journalism/audio"/>
    <n v="0"/>
    <s v="No Backers"/>
    <x v="5"/>
    <s v="audio"/>
    <x v="1057"/>
    <d v="2016-12-04T21:54:43"/>
  </r>
  <r>
    <x v="1058"/>
    <s v="The Body Politic Radio (Canceled)"/>
    <s v="An investigative series on 790 KABC Radio on the ravages of addiction and what options millions of people have for hopeful recovery."/>
    <n v="40000"/>
    <n v="0"/>
    <x v="1"/>
    <s v="US"/>
    <s v="USD"/>
    <n v="1427328000"/>
    <n v="1423777043"/>
    <b v="0"/>
    <x v="78"/>
    <b v="0"/>
    <s v="journalism/audio"/>
    <n v="0"/>
    <s v="No Backers"/>
    <x v="5"/>
    <s v="audio"/>
    <x v="1058"/>
    <d v="2015-03-26T00:00:00"/>
  </r>
  <r>
    <x v="1059"/>
    <s v="Voice Over Artist (Canceled)"/>
    <s v="Turning myself into a vocal artist."/>
    <n v="1100"/>
    <n v="0"/>
    <x v="1"/>
    <s v="US"/>
    <s v="USD"/>
    <n v="1426269456"/>
    <n v="1423681056"/>
    <b v="0"/>
    <x v="78"/>
    <b v="0"/>
    <s v="journalism/audio"/>
    <n v="0"/>
    <s v="No Backers"/>
    <x v="5"/>
    <s v="audio"/>
    <x v="1059"/>
    <d v="2015-03-13T17:57:36"/>
  </r>
  <r>
    <x v="1060"/>
    <s v="Reality  Check (Canceled)"/>
    <s v="Reality Check is a weekly Internet Radio Show. Along with my co-host and engineer we discuss the issues of the day relevant to you!."/>
    <n v="5000"/>
    <n v="50"/>
    <x v="1"/>
    <s v="US"/>
    <s v="USD"/>
    <n v="1429134893"/>
    <n v="1426542893"/>
    <b v="0"/>
    <x v="29"/>
    <b v="0"/>
    <s v="journalism/audio"/>
    <n v="0.01"/>
    <n v="50"/>
    <x v="5"/>
    <s v="audio"/>
    <x v="1060"/>
    <d v="2015-04-15T21:54:53"/>
  </r>
  <r>
    <x v="1061"/>
    <s v="Chat Box 23 (Canceled)"/>
    <s v="T.O., Adi &amp; Mercedes discuss their point of views, women's issues &amp; Hollywood Hotties."/>
    <n v="4000"/>
    <n v="0"/>
    <x v="1"/>
    <s v="US"/>
    <s v="USD"/>
    <n v="1462150800"/>
    <n v="1456987108"/>
    <b v="0"/>
    <x v="78"/>
    <b v="0"/>
    <s v="journalism/audio"/>
    <n v="0"/>
    <s v="No Backers"/>
    <x v="5"/>
    <s v="audio"/>
    <x v="1061"/>
    <d v="2016-05-02T01:00:00"/>
  </r>
  <r>
    <x v="1062"/>
    <s v="RETURNING AT A LATER DATE"/>
    <s v="SEE US ON PATREON www.badgirlartwork.com"/>
    <n v="199"/>
    <n v="190"/>
    <x v="1"/>
    <s v="US"/>
    <s v="USD"/>
    <n v="1468351341"/>
    <n v="1467746541"/>
    <b v="0"/>
    <x v="80"/>
    <b v="0"/>
    <s v="journalism/audio"/>
    <n v="0.95477386934673369"/>
    <n v="47.5"/>
    <x v="5"/>
    <s v="audio"/>
    <x v="1062"/>
    <d v="2016-07-12T19:22:21"/>
  </r>
  <r>
    <x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s v="No Backers"/>
    <x v="5"/>
    <s v="audio"/>
    <x v="1063"/>
    <d v="2016-08-31T00:44:22"/>
  </r>
  <r>
    <x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6E-2"/>
    <n v="65.666666666666671"/>
    <x v="6"/>
    <s v="video games"/>
    <x v="1064"/>
    <d v="2013-07-07T05:28:23"/>
  </r>
  <r>
    <x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E-2"/>
    <n v="16.2"/>
    <x v="6"/>
    <s v="video games"/>
    <x v="1065"/>
    <d v="2014-02-19T09:08:42"/>
  </r>
  <r>
    <x v="1066"/>
    <s v="So I'm A Dark Lord"/>
    <s v="A parody of old school RPGs where you are a new Dark Lord on a quest to amass monsters and allies on your side."/>
    <n v="150000"/>
    <n v="5051"/>
    <x v="2"/>
    <s v="US"/>
    <s v="USD"/>
    <n v="1375657582"/>
    <n v="1371769582"/>
    <b v="0"/>
    <x v="265"/>
    <b v="0"/>
    <s v="games/video games"/>
    <n v="3.3673333333333333E-2"/>
    <n v="34.128378378378379"/>
    <x v="6"/>
    <s v="video games"/>
    <x v="1066"/>
    <d v="2013-08-04T23:06:22"/>
  </r>
  <r>
    <x v="1067"/>
    <s v="Fate Fighters - The Ultimate Decision Maker"/>
    <s v="Canâ€™t make up your mind about something? Simply type in your two options and let the fighters of fate decide for you!"/>
    <n v="500"/>
    <n v="130"/>
    <x v="2"/>
    <s v="US"/>
    <s v="USD"/>
    <n v="1387657931"/>
    <n v="1385065931"/>
    <b v="0"/>
    <x v="73"/>
    <b v="0"/>
    <s v="games/video games"/>
    <n v="0.26"/>
    <n v="13"/>
    <x v="6"/>
    <s v="video games"/>
    <x v="1067"/>
    <d v="2013-12-21T20:32:11"/>
  </r>
  <r>
    <x v="1068"/>
    <s v="The Quest To Save Hip Hop"/>
    <s v="THE QUEST TO SAVE HIP HOP is an old school beat em up st game that has a focus on old school hip hop and new age hip hop coming to pc."/>
    <n v="30000"/>
    <n v="45"/>
    <x v="2"/>
    <s v="US"/>
    <s v="USD"/>
    <n v="1460274864"/>
    <n v="1457686464"/>
    <b v="0"/>
    <x v="80"/>
    <b v="0"/>
    <s v="games/video games"/>
    <n v="1.5E-3"/>
    <n v="11.25"/>
    <x v="6"/>
    <s v="video games"/>
    <x v="1068"/>
    <d v="2016-04-10T07:54:24"/>
  </r>
  <r>
    <x v="1069"/>
    <s v="Until The End (PC, Mac, and Linux)"/>
    <s v="A run-n-gun zombie survival game where you scavenge for items to make the night a little less scary."/>
    <n v="2200"/>
    <n v="850"/>
    <x v="2"/>
    <s v="US"/>
    <s v="USD"/>
    <n v="1385447459"/>
    <n v="1382679059"/>
    <b v="0"/>
    <x v="64"/>
    <b v="0"/>
    <s v="games/video games"/>
    <n v="0.38636363636363635"/>
    <n v="40.476190476190474"/>
    <x v="6"/>
    <s v="video games"/>
    <x v="1069"/>
    <d v="2013-11-26T06:30:59"/>
  </r>
  <r>
    <x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7.0000000000000001E-3"/>
    <n v="35"/>
    <x v="6"/>
    <s v="video games"/>
    <x v="1070"/>
    <d v="2012-10-01T00:17:02"/>
  </r>
  <r>
    <x v="1071"/>
    <s v="DJ's Bane"/>
    <s v="I'm making a game where you choose how you want to kill the DJ, so you yourself can decide what music will be played at the party."/>
    <n v="100"/>
    <n v="0"/>
    <x v="2"/>
    <s v="NO"/>
    <s v="NOK"/>
    <n v="1447787093"/>
    <n v="1445191493"/>
    <b v="0"/>
    <x v="78"/>
    <b v="0"/>
    <s v="games/video games"/>
    <n v="0"/>
    <s v="No Backers"/>
    <x v="6"/>
    <s v="video games"/>
    <x v="1071"/>
    <d v="2015-11-17T19:04:53"/>
  </r>
  <r>
    <x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4"/>
    <n v="12.75"/>
    <x v="6"/>
    <s v="video games"/>
    <x v="1072"/>
    <d v="2014-02-05T19:58:17"/>
  </r>
  <r>
    <x v="1073"/>
    <s v="Rainbow Ball to the Iphone"/>
    <s v="We want to bring our Game Rainbow Ball to the iphone and to do that we need a little help"/>
    <n v="750"/>
    <n v="10"/>
    <x v="2"/>
    <s v="US"/>
    <s v="USD"/>
    <n v="1318806541"/>
    <n v="1316214541"/>
    <b v="0"/>
    <x v="29"/>
    <b v="0"/>
    <s v="games/video games"/>
    <n v="1.3333333333333334E-2"/>
    <n v="10"/>
    <x v="6"/>
    <s v="video games"/>
    <x v="1073"/>
    <d v="2011-10-16T23:09:01"/>
  </r>
  <r>
    <x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9E-2"/>
    <n v="113.56666666666666"/>
    <x v="6"/>
    <s v="video games"/>
    <x v="1074"/>
    <d v="2014-01-04T04:09:05"/>
  </r>
  <r>
    <x v="1075"/>
    <s v="Towers Of The Apocalypse"/>
    <s v="Fully 3D, post Apocalyptic themed tower defense video game. New take on the genre."/>
    <n v="1000"/>
    <n v="45"/>
    <x v="2"/>
    <s v="US"/>
    <s v="USD"/>
    <n v="1336340516"/>
    <n v="1333748516"/>
    <b v="0"/>
    <x v="83"/>
    <b v="0"/>
    <s v="games/video games"/>
    <n v="4.4999999999999998E-2"/>
    <n v="15"/>
    <x v="6"/>
    <s v="video games"/>
    <x v="1075"/>
    <d v="2012-05-06T21:41:56"/>
  </r>
  <r>
    <x v="1076"/>
    <s v="Kaptain Brawe 2: A Space Travesty"/>
    <s v="A comical point and click adventure by veteran team of Broken Sword and Monkey Island fame - Steve Ince and Bill Tiller"/>
    <n v="75000"/>
    <n v="47074"/>
    <x v="2"/>
    <s v="US"/>
    <s v="USD"/>
    <n v="1410426250"/>
    <n v="1405674250"/>
    <b v="0"/>
    <x v="266"/>
    <b v="0"/>
    <s v="games/video games"/>
    <n v="0.62765333333333329"/>
    <n v="48.281025641025643"/>
    <x v="6"/>
    <s v="video games"/>
    <x v="1076"/>
    <d v="2014-09-11T09:04:10"/>
  </r>
  <r>
    <x v="1077"/>
    <s v="Legends of Callasia [Demo Available NOW!]"/>
    <s v="An epic strategy game of world conquest with simultaneous turn-based multiplayer gameplay and no hotseat waiting"/>
    <n v="25000"/>
    <n v="7344"/>
    <x v="2"/>
    <s v="US"/>
    <s v="USD"/>
    <n v="1452744011"/>
    <n v="1450152011"/>
    <b v="0"/>
    <x v="157"/>
    <b v="0"/>
    <s v="games/video games"/>
    <n v="0.29376000000000002"/>
    <n v="43.976047904191617"/>
    <x v="6"/>
    <s v="video games"/>
    <x v="1077"/>
    <d v="2016-01-14T04:00:11"/>
  </r>
  <r>
    <x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4999999999999997E-2"/>
    <n v="9"/>
    <x v="6"/>
    <s v="video games"/>
    <x v="1078"/>
    <d v="2011-07-22T04:42:01"/>
  </r>
  <r>
    <x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7E-2"/>
    <n v="37.666666666666664"/>
    <x v="6"/>
    <s v="video games"/>
    <x v="1079"/>
    <d v="2016-05-14T13:35:36"/>
  </r>
  <r>
    <x v="1080"/>
    <s v="Skullforge: The Hunt"/>
    <s v="A fantasy action RPG which follows an elven ex-slave on a journey of magic, revenge, intrigue, and deceit."/>
    <n v="20000"/>
    <n v="1821"/>
    <x v="2"/>
    <s v="US"/>
    <s v="USD"/>
    <n v="1399778333"/>
    <n v="1397186333"/>
    <b v="0"/>
    <x v="15"/>
    <b v="0"/>
    <s v="games/video games"/>
    <n v="9.1050000000000006E-2"/>
    <n v="18.581632653061224"/>
    <x v="6"/>
    <s v="video games"/>
    <x v="1080"/>
    <d v="2014-05-11T03:18:53"/>
  </r>
  <r>
    <x v="1081"/>
    <s v="The Creature"/>
    <s v="Finishing your last job before you retire until a disaster strikes the cargo ship can you survive The Creature?"/>
    <n v="68000"/>
    <n v="12"/>
    <x v="2"/>
    <s v="US"/>
    <s v="USD"/>
    <n v="1422483292"/>
    <n v="1419891292"/>
    <b v="0"/>
    <x v="80"/>
    <b v="0"/>
    <s v="games/video games"/>
    <n v="1.7647058823529413E-4"/>
    <n v="3"/>
    <x v="6"/>
    <s v="video games"/>
    <x v="1081"/>
    <d v="2015-01-28T22:14:52"/>
  </r>
  <r>
    <x v="1082"/>
    <s v="T-Fighter: Code Name M - Mobile Edition"/>
    <s v="Challenge your trivia skills in this action oriented game against several opponents across time."/>
    <n v="10000"/>
    <n v="56"/>
    <x v="2"/>
    <s v="US"/>
    <s v="USD"/>
    <n v="1344635088"/>
    <n v="1342043088"/>
    <b v="0"/>
    <x v="83"/>
    <b v="0"/>
    <s v="games/video games"/>
    <n v="5.5999999999999999E-3"/>
    <n v="18.666666666666668"/>
    <x v="6"/>
    <s v="video games"/>
    <x v="1082"/>
    <d v="2012-08-10T21:44:48"/>
  </r>
  <r>
    <x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8.2000000000000007E-3"/>
    <n v="410"/>
    <x v="6"/>
    <s v="video games"/>
    <x v="1083"/>
    <d v="2014-08-02T15:49:43"/>
  </r>
  <r>
    <x v="1084"/>
    <s v="My own channel"/>
    <s v="I want to start my own channel for gaming"/>
    <n v="550"/>
    <n v="0"/>
    <x v="2"/>
    <s v="US"/>
    <s v="USD"/>
    <n v="1407534804"/>
    <n v="1404942804"/>
    <b v="0"/>
    <x v="78"/>
    <b v="0"/>
    <s v="games/video games"/>
    <n v="0"/>
    <s v="No Backers"/>
    <x v="6"/>
    <s v="video games"/>
    <x v="1084"/>
    <d v="2014-08-08T21:53:24"/>
  </r>
  <r>
    <x v="1085"/>
    <s v="Sun Dryd Studios"/>
    <s v="The new kid on the block. Re-imagining old games and creating new ones. Ship, Lazer, Rock is first."/>
    <n v="30000"/>
    <n v="1026"/>
    <x v="2"/>
    <s v="CA"/>
    <s v="CAD"/>
    <n v="1457967975"/>
    <n v="1455379575"/>
    <b v="0"/>
    <x v="82"/>
    <b v="0"/>
    <s v="games/video games"/>
    <n v="3.4200000000000001E-2"/>
    <n v="114"/>
    <x v="6"/>
    <s v="video games"/>
    <x v="1085"/>
    <d v="2016-03-14T15:06:15"/>
  </r>
  <r>
    <x v="1086"/>
    <s v="Cyber Universe Online"/>
    <s v="Humanity's future in the Galaxy"/>
    <n v="18000"/>
    <n v="15"/>
    <x v="2"/>
    <s v="US"/>
    <s v="USD"/>
    <n v="1408913291"/>
    <n v="1406321291"/>
    <b v="0"/>
    <x v="84"/>
    <b v="0"/>
    <s v="games/video games"/>
    <n v="8.3333333333333339E-4"/>
    <n v="7.5"/>
    <x v="6"/>
    <s v="video games"/>
    <x v="1086"/>
    <d v="2014-08-24T20:48:11"/>
  </r>
  <r>
    <x v="1087"/>
    <s v="Idle Gamers"/>
    <s v="Idle gamers are the group of gamers worth watching play video games. We have a back log of video ideas and want to entertain you."/>
    <n v="1100"/>
    <n v="0"/>
    <x v="2"/>
    <s v="US"/>
    <s v="USD"/>
    <n v="1402852087"/>
    <n v="1400260087"/>
    <b v="0"/>
    <x v="78"/>
    <b v="0"/>
    <s v="games/video games"/>
    <n v="0"/>
    <s v="No Backers"/>
    <x v="6"/>
    <s v="video games"/>
    <x v="1087"/>
    <d v="2014-06-15T17:08:07"/>
  </r>
  <r>
    <x v="1088"/>
    <s v="Still Alive"/>
    <s v="A fresh twist on survival games. Intense, high-stakes 30 minute rounds for up to 10 players."/>
    <n v="45000"/>
    <n v="6382.34"/>
    <x v="2"/>
    <s v="US"/>
    <s v="USD"/>
    <n v="1398366667"/>
    <n v="1395774667"/>
    <b v="0"/>
    <x v="206"/>
    <b v="0"/>
    <s v="games/video games"/>
    <n v="0.14182977777777778"/>
    <n v="43.41727891156463"/>
    <x v="6"/>
    <s v="video games"/>
    <x v="1088"/>
    <d v="2014-04-24T19:11:07"/>
  </r>
  <r>
    <x v="1089"/>
    <s v="Farabel"/>
    <s v="Farabel is a single player turn-based fantasy strategy game for Mac/PC/Linux"/>
    <n v="15000"/>
    <n v="1174"/>
    <x v="2"/>
    <s v="FR"/>
    <s v="EUR"/>
    <n v="1435293175"/>
    <n v="1432701175"/>
    <b v="0"/>
    <x v="72"/>
    <b v="0"/>
    <s v="games/video games"/>
    <n v="7.8266666666666665E-2"/>
    <n v="23.959183673469386"/>
    <x v="6"/>
    <s v="video games"/>
    <x v="1089"/>
    <d v="2015-06-26T04:32:55"/>
  </r>
  <r>
    <x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3E-4"/>
    <n v="5"/>
    <x v="6"/>
    <s v="video games"/>
    <x v="1090"/>
    <d v="2015-05-29T04:27:33"/>
  </r>
  <r>
    <x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0.125"/>
    <n v="12.5"/>
    <x v="6"/>
    <s v="video games"/>
    <x v="1091"/>
    <d v="2016-04-10T18:41:12"/>
  </r>
  <r>
    <x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00000000000001E-2"/>
    <n v="3"/>
    <x v="6"/>
    <s v="video games"/>
    <x v="1092"/>
    <d v="2013-01-06T00:37:18"/>
  </r>
  <r>
    <x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0.14083333333333334"/>
    <n v="10.5625"/>
    <x v="6"/>
    <s v="video games"/>
    <x v="1093"/>
    <d v="2016-02-11T23:22:17"/>
  </r>
  <r>
    <x v="1094"/>
    <s v="Sprocket Junkie"/>
    <s v="An action racing game for iOS. Set in a steampunk world, players battle their way to the finish line on customizable rocket engines!"/>
    <n v="18000"/>
    <n v="3294.01"/>
    <x v="2"/>
    <s v="US"/>
    <s v="USD"/>
    <n v="1318180033"/>
    <n v="1315588033"/>
    <b v="0"/>
    <x v="74"/>
    <b v="0"/>
    <s v="games/video games"/>
    <n v="0.18300055555555556"/>
    <n v="122.00037037037038"/>
    <x v="6"/>
    <s v="video games"/>
    <x v="1094"/>
    <d v="2011-10-09T17:07:13"/>
  </r>
  <r>
    <x v="1095"/>
    <s v="Project Snowstorm"/>
    <s v="MMORPG with Real-Time Pet Battles, Expansive 3D World and Ranked Individual &amp; Guild PvP arenas all on your mobile device!"/>
    <n v="500000"/>
    <n v="25174"/>
    <x v="2"/>
    <s v="US"/>
    <s v="USD"/>
    <n v="1377867220"/>
    <n v="1375275220"/>
    <b v="0"/>
    <x v="225"/>
    <b v="0"/>
    <s v="games/video games"/>
    <n v="5.0347999999999997E-2"/>
    <n v="267.80851063829789"/>
    <x v="6"/>
    <s v="video games"/>
    <x v="1095"/>
    <d v="2013-08-30T12:53:40"/>
  </r>
  <r>
    <x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0.17933333333333334"/>
    <n v="74.206896551724142"/>
    <x v="6"/>
    <s v="video games"/>
    <x v="1096"/>
    <d v="2014-10-04T03:30:00"/>
  </r>
  <r>
    <x v="1097"/>
    <s v="Rabbly"/>
    <s v="Rabbly is action-adventure game. Is about a scientist going on an adventure, to find rare materials in another galaxy."/>
    <n v="100000"/>
    <n v="47"/>
    <x v="2"/>
    <s v="US"/>
    <s v="USD"/>
    <n v="1393786877"/>
    <n v="1390330877"/>
    <b v="0"/>
    <x v="63"/>
    <b v="0"/>
    <s v="games/video games"/>
    <n v="4.6999999999999999E-4"/>
    <n v="6.7142857142857144"/>
    <x v="6"/>
    <s v="video games"/>
    <x v="1097"/>
    <d v="2014-03-02T19:01:17"/>
  </r>
  <r>
    <x v="1098"/>
    <s v="Kick, Punch... Fireball"/>
    <s v="Kick, Punch... Fireball is an FPS type arena game set inside the fantasy world."/>
    <n v="25000"/>
    <n v="1803"/>
    <x v="2"/>
    <s v="US"/>
    <s v="USD"/>
    <n v="1397413095"/>
    <n v="1394821095"/>
    <b v="0"/>
    <x v="19"/>
    <b v="0"/>
    <s v="games/video games"/>
    <n v="7.2120000000000004E-2"/>
    <n v="81.954545454545453"/>
    <x v="6"/>
    <s v="video games"/>
    <x v="1098"/>
    <d v="2014-04-13T18:18:15"/>
  </r>
  <r>
    <x v="1099"/>
    <s v="Xeno - A Sci-Fi FPS"/>
    <s v="Xeno is an FPS which combines all the best elements of old school and modern games to create a fresh and unique gameplay experience."/>
    <n v="5000"/>
    <n v="25"/>
    <x v="2"/>
    <s v="GB"/>
    <s v="GBP"/>
    <n v="1431547468"/>
    <n v="1428955468"/>
    <b v="0"/>
    <x v="29"/>
    <b v="0"/>
    <s v="games/video games"/>
    <n v="5.0000000000000001E-3"/>
    <n v="25"/>
    <x v="6"/>
    <s v="video games"/>
    <x v="1099"/>
    <d v="2015-05-13T20:04:28"/>
  </r>
  <r>
    <x v="1100"/>
    <s v="Aeldengald Saga Book I"/>
    <s v="A retro style puzzle rpg with a dark story. Your decisions will influence the world and decide the outcome of the story."/>
    <n v="4000"/>
    <n v="100"/>
    <x v="2"/>
    <s v="DE"/>
    <s v="EUR"/>
    <n v="1455417571"/>
    <n v="1452825571"/>
    <b v="0"/>
    <x v="73"/>
    <b v="0"/>
    <s v="games/video games"/>
    <n v="2.5000000000000001E-2"/>
    <n v="10"/>
    <x v="6"/>
    <s v="video games"/>
    <x v="1100"/>
    <d v="2016-02-14T02:39:31"/>
  </r>
  <r>
    <x v="1101"/>
    <s v="Strain Wars"/>
    <s v="Different strains of marijuana leafs battling to the death to see which one is the top strain."/>
    <n v="100000"/>
    <n v="41"/>
    <x v="2"/>
    <s v="US"/>
    <s v="USD"/>
    <n v="1468519920"/>
    <n v="1466188338"/>
    <b v="0"/>
    <x v="79"/>
    <b v="0"/>
    <s v="games/video games"/>
    <n v="4.0999999999999999E-4"/>
    <n v="6.833333333333333"/>
    <x v="6"/>
    <s v="video games"/>
    <x v="1101"/>
    <d v="2016-07-14T18:12:00"/>
  </r>
  <r>
    <x v="1102"/>
    <s v="Runers"/>
    <s v="Runers is a top-down rogue-like shooter where as you advance you create more powerful spells and fight fierce monsters and bosses."/>
    <n v="8000"/>
    <n v="425"/>
    <x v="2"/>
    <s v="US"/>
    <s v="USD"/>
    <n v="1386568740"/>
    <n v="1383095125"/>
    <b v="0"/>
    <x v="54"/>
    <b v="0"/>
    <s v="games/video games"/>
    <n v="5.3124999999999999E-2"/>
    <n v="17.708333333333332"/>
    <x v="6"/>
    <s v="video games"/>
    <x v="1102"/>
    <d v="2013-12-09T05:59:00"/>
  </r>
  <r>
    <x v="1103"/>
    <s v="The Morgue"/>
    <s v="&quot;I go to work... I classify the bodies and store them accordingly... Sometimes I here noises... Other times is see her..."/>
    <n v="15000"/>
    <n v="243"/>
    <x v="2"/>
    <s v="US"/>
    <s v="USD"/>
    <n v="1466227190"/>
    <n v="1461043190"/>
    <b v="0"/>
    <x v="41"/>
    <b v="0"/>
    <s v="games/video games"/>
    <n v="1.6199999999999999E-2"/>
    <n v="16.2"/>
    <x v="6"/>
    <s v="video games"/>
    <x v="1103"/>
    <d v="2016-06-18T05:19:50"/>
  </r>
  <r>
    <x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67E-2"/>
    <n v="80.297297297297291"/>
    <x v="6"/>
    <s v="video games"/>
    <x v="1104"/>
    <d v="2014-06-11T09:50:21"/>
  </r>
  <r>
    <x v="1105"/>
    <s v="Nightmare Zombies"/>
    <s v="Nightmare Zombies is the first Oculus Rift Only immersive zombie simulator in the Post-Apocalypse urban environment of New York City."/>
    <n v="900000"/>
    <n v="1431"/>
    <x v="2"/>
    <s v="US"/>
    <s v="USD"/>
    <n v="1395627327"/>
    <n v="1393038927"/>
    <b v="0"/>
    <x v="9"/>
    <b v="0"/>
    <s v="games/video games"/>
    <n v="1.5900000000000001E-3"/>
    <n v="71.55"/>
    <x v="6"/>
    <s v="video games"/>
    <x v="1105"/>
    <d v="2014-03-24T02:15:27"/>
  </r>
  <r>
    <x v="1106"/>
    <s v="Backyard Zombies"/>
    <s v="Collect coins and save civilians while you blast your way through tons of zombies! Unlock new characters and levels!"/>
    <n v="400"/>
    <n v="165"/>
    <x v="2"/>
    <s v="US"/>
    <s v="USD"/>
    <n v="1333557975"/>
    <n v="1330969575"/>
    <b v="0"/>
    <x v="63"/>
    <b v="0"/>
    <s v="games/video games"/>
    <n v="0.41249999999999998"/>
    <n v="23.571428571428573"/>
    <x v="6"/>
    <s v="video games"/>
    <x v="1106"/>
    <d v="2012-04-04T16:46:15"/>
  </r>
  <r>
    <x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s v="No Backers"/>
    <x v="6"/>
    <s v="video games"/>
    <x v="1107"/>
    <d v="2014-07-23T20:40:24"/>
  </r>
  <r>
    <x v="1108"/>
    <s v="Urbania: Create the future"/>
    <s v="Environmental awareness using social games where players are challenged to pursue sustainable development in the city of the future."/>
    <n v="25000"/>
    <n v="732.5"/>
    <x v="2"/>
    <s v="US"/>
    <s v="USD"/>
    <n v="1334326635"/>
    <n v="1329146235"/>
    <b v="0"/>
    <x v="64"/>
    <b v="0"/>
    <s v="games/video games"/>
    <n v="2.93E-2"/>
    <n v="34.88095238095238"/>
    <x v="6"/>
    <s v="video games"/>
    <x v="1108"/>
    <d v="2012-04-13T14:17:15"/>
  </r>
  <r>
    <x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4.4999999999999997E-3"/>
    <n v="15"/>
    <x v="6"/>
    <s v="video games"/>
    <x v="1109"/>
    <d v="2016-11-18T19:03:10"/>
  </r>
  <r>
    <x v="1110"/>
    <s v="PSI - Role Playing Game"/>
    <s v="PSI is a game about a group of people dealing with the effects of Nightmares becoming reality, life will never be the same."/>
    <n v="50000"/>
    <n v="255"/>
    <x v="2"/>
    <s v="US"/>
    <s v="USD"/>
    <n v="1354919022"/>
    <n v="1352327022"/>
    <b v="0"/>
    <x v="202"/>
    <b v="0"/>
    <s v="games/video games"/>
    <n v="5.1000000000000004E-3"/>
    <n v="23.181818181818183"/>
    <x v="6"/>
    <s v="video games"/>
    <x v="1110"/>
    <d v="2012-12-07T22:23:42"/>
  </r>
  <r>
    <x v="1111"/>
    <s v="Funding HyperLight Studios"/>
    <s v="We are bringing a new gaming experience to the field. One that will connect a community of people and servers from around the world."/>
    <n v="2500"/>
    <n v="1"/>
    <x v="2"/>
    <s v="US"/>
    <s v="USD"/>
    <n v="1452228790"/>
    <n v="1449636790"/>
    <b v="0"/>
    <x v="29"/>
    <b v="0"/>
    <s v="games/video games"/>
    <n v="4.0000000000000002E-4"/>
    <n v="1"/>
    <x v="6"/>
    <s v="video games"/>
    <x v="1111"/>
    <d v="2016-01-08T04:53:10"/>
  </r>
  <r>
    <x v="1112"/>
    <s v="Johnny Rocketfingers: Violent Point &amp; Click Adventure!"/>
    <s v="Tarantino-esque Adventure Game on Steroids Inspired by LucasArts, Gritty Action Movies and 1940's Animation"/>
    <n v="88000"/>
    <n v="31272.92"/>
    <x v="2"/>
    <s v="US"/>
    <s v="USD"/>
    <n v="1421656200"/>
    <n v="1416507211"/>
    <b v="0"/>
    <x v="267"/>
    <b v="0"/>
    <s v="games/video games"/>
    <n v="0.35537409090909089"/>
    <n v="100.23371794871794"/>
    <x v="6"/>
    <s v="video games"/>
    <x v="1112"/>
    <d v="2015-01-19T08:30:00"/>
  </r>
  <r>
    <x v="1113"/>
    <s v="A YouTube Gaming Channel"/>
    <s v="A start up YouTube PC Gaming channel named ''Jeansie''. Comprised of witty banter and slightly above average  gaming skills :)"/>
    <n v="1000"/>
    <n v="5"/>
    <x v="2"/>
    <s v="GB"/>
    <s v="GBP"/>
    <n v="1408058820"/>
    <n v="1405466820"/>
    <b v="0"/>
    <x v="29"/>
    <b v="0"/>
    <s v="games/video games"/>
    <n v="5.0000000000000001E-3"/>
    <n v="5"/>
    <x v="6"/>
    <s v="video games"/>
    <x v="1113"/>
    <d v="2014-08-14T23:27:00"/>
  </r>
  <r>
    <x v="1114"/>
    <s v="TeleRide"/>
    <s v="SciFi racing game for Android &amp; iOS platforms. Player gets a unique weapon which introduces an additional dimension to the competition."/>
    <n v="6000"/>
    <n v="10"/>
    <x v="2"/>
    <s v="GB"/>
    <s v="GBP"/>
    <n v="1381306687"/>
    <n v="1378714687"/>
    <b v="0"/>
    <x v="83"/>
    <b v="0"/>
    <s v="games/video games"/>
    <n v="1.6666666666666668E-3"/>
    <n v="3.3333333333333335"/>
    <x v="6"/>
    <s v="video games"/>
    <x v="1114"/>
    <d v="2013-10-09T08:18:07"/>
  </r>
  <r>
    <x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1.325E-3"/>
    <n v="13.25"/>
    <x v="6"/>
    <s v="video games"/>
    <x v="1115"/>
    <d v="2016-03-30T15:41:35"/>
  </r>
  <r>
    <x v="1116"/>
    <s v="Quest Remnants of Chaos"/>
    <s v="A medieval, post apocolyptic, Online, MMORPG. Class morphing, character customization game."/>
    <n v="500000"/>
    <n v="178.52"/>
    <x v="2"/>
    <s v="US"/>
    <s v="USD"/>
    <n v="1339273208"/>
    <n v="1334089208"/>
    <b v="0"/>
    <x v="73"/>
    <b v="0"/>
    <s v="games/video games"/>
    <n v="3.5704000000000004E-4"/>
    <n v="17.852"/>
    <x v="6"/>
    <s v="video games"/>
    <x v="1116"/>
    <d v="2012-06-09T20:20:08"/>
  </r>
  <r>
    <x v="1117"/>
    <s v="Medieval Village"/>
    <s v="Experience the Medieval in your own village. Increase your village into a city and walk through the streets."/>
    <n v="1000"/>
    <n v="83"/>
    <x v="2"/>
    <s v="DE"/>
    <s v="EUR"/>
    <n v="1451053313"/>
    <n v="1448461313"/>
    <b v="0"/>
    <x v="22"/>
    <b v="0"/>
    <s v="games/video games"/>
    <n v="8.3000000000000004E-2"/>
    <n v="10.375"/>
    <x v="6"/>
    <s v="video games"/>
    <x v="1117"/>
    <d v="2015-12-25T14:21:53"/>
  </r>
  <r>
    <x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E-2"/>
    <n v="36.333333333333336"/>
    <x v="6"/>
    <s v="video games"/>
    <x v="1118"/>
    <d v="2014-04-05T02:59:39"/>
  </r>
  <r>
    <x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2.3809523809523812E-3"/>
    <n v="5"/>
    <x v="6"/>
    <s v="video games"/>
    <x v="1119"/>
    <d v="2014-04-06T19:01:04"/>
  </r>
  <r>
    <x v="1120"/>
    <s v="PlanEt Ninjahwah"/>
    <s v="Planet Ninjahwah is a highly anticipated futuristic action adventure game that will blow your mind!!"/>
    <n v="25000"/>
    <n v="0"/>
    <x v="2"/>
    <s v="US"/>
    <s v="USD"/>
    <n v="1319835400"/>
    <n v="1315947400"/>
    <b v="0"/>
    <x v="78"/>
    <b v="0"/>
    <s v="games/video games"/>
    <n v="0"/>
    <s v="No Backers"/>
    <x v="6"/>
    <s v="video games"/>
    <x v="1120"/>
    <d v="2011-10-28T20:56:40"/>
  </r>
  <r>
    <x v="1121"/>
    <s v="Pwincess"/>
    <s v="An action packed, side scrolling, platform jumping, laser shooting ADVENTURE that will be fun for everyone."/>
    <n v="250000"/>
    <n v="29"/>
    <x v="2"/>
    <s v="US"/>
    <s v="USD"/>
    <n v="1457904316"/>
    <n v="1455315916"/>
    <b v="0"/>
    <x v="81"/>
    <b v="0"/>
    <s v="games/video games"/>
    <n v="1.16E-4"/>
    <n v="5.8"/>
    <x v="6"/>
    <s v="video games"/>
    <x v="1121"/>
    <d v="2016-03-13T21:25:16"/>
  </r>
  <r>
    <x v="1122"/>
    <s v="Funny Monsters (Mobile Game)"/>
    <s v="Mobile game featuring lots of funny little monsters on the run from their mad creator. Lots of gameplay elements will keep user bussy."/>
    <n v="3200"/>
    <n v="0"/>
    <x v="2"/>
    <s v="GB"/>
    <s v="GBP"/>
    <n v="1369932825"/>
    <n v="1368723225"/>
    <b v="0"/>
    <x v="78"/>
    <b v="0"/>
    <s v="games/video games"/>
    <n v="0"/>
    <s v="No Backers"/>
    <x v="6"/>
    <s v="video games"/>
    <x v="1122"/>
    <d v="2013-05-30T16:53:45"/>
  </r>
  <r>
    <x v="1123"/>
    <s v="Droplets"/>
    <s v="Fast paced mobile game where you control a rain drop by tilting your screen. Absorb other rain drops to go faster, but avoid clouds."/>
    <n v="5000"/>
    <n v="11"/>
    <x v="2"/>
    <s v="US"/>
    <s v="USD"/>
    <n v="1397910848"/>
    <n v="1395318848"/>
    <b v="0"/>
    <x v="83"/>
    <b v="0"/>
    <s v="games/video games"/>
    <n v="2.2000000000000001E-3"/>
    <n v="3.6666666666666665"/>
    <x v="6"/>
    <s v="video games"/>
    <x v="1123"/>
    <d v="2014-04-19T12:34:08"/>
  </r>
  <r>
    <x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4.7222222222222223E-3"/>
    <n v="60.714285714285715"/>
    <x v="6"/>
    <s v="mobile games"/>
    <x v="1124"/>
    <d v="2015-04-30T16:00:51"/>
  </r>
  <r>
    <x v="1125"/>
    <s v="Ultimate Supremacy"/>
    <s v="Ultimate Supremacy will be the ultimate in mobile gaming, if you love fighting and strategy games, you will love Ultimate Supremacy."/>
    <n v="3000"/>
    <n v="0"/>
    <x v="2"/>
    <s v="GB"/>
    <s v="GBP"/>
    <n v="1443193130"/>
    <n v="1438009130"/>
    <b v="0"/>
    <x v="78"/>
    <b v="0"/>
    <s v="games/mobile games"/>
    <n v="0"/>
    <s v="No Backers"/>
    <x v="6"/>
    <s v="mobile games"/>
    <x v="1125"/>
    <d v="2015-09-25T14:58:50"/>
  </r>
  <r>
    <x v="1126"/>
    <s v="GAMING TO LEARN"/>
    <s v="Imagine a science class where the teacher walks in a says &quot;Take out your cell phone and play a game.&quot;"/>
    <n v="2000"/>
    <n v="10"/>
    <x v="2"/>
    <s v="US"/>
    <s v="USD"/>
    <n v="1468482694"/>
    <n v="1465890694"/>
    <b v="0"/>
    <x v="84"/>
    <b v="0"/>
    <s v="games/mobile games"/>
    <n v="5.0000000000000001E-3"/>
    <n v="5"/>
    <x v="6"/>
    <s v="mobile games"/>
    <x v="1126"/>
    <d v="2016-07-14T07:51:34"/>
  </r>
  <r>
    <x v="1127"/>
    <s v="ABRAcaPOCUS!!"/>
    <s v="A fast-paced, creepy/cute mobile puzzle game where you draw series of magic symbols to summon &amp; collect demons, monsters, gods, &amp; myths"/>
    <n v="35000"/>
    <n v="585"/>
    <x v="2"/>
    <s v="US"/>
    <s v="USD"/>
    <n v="1416000600"/>
    <n v="1413318600"/>
    <b v="0"/>
    <x v="23"/>
    <b v="0"/>
    <s v="games/mobile games"/>
    <n v="1.6714285714285713E-2"/>
    <n v="25.434782608695652"/>
    <x v="6"/>
    <s v="mobile games"/>
    <x v="1127"/>
    <d v="2014-11-14T21:30:00"/>
  </r>
  <r>
    <x v="1128"/>
    <s v="Flying Turds"/>
    <s v="#havingfunFTW"/>
    <n v="1000"/>
    <n v="1"/>
    <x v="2"/>
    <s v="GB"/>
    <s v="GBP"/>
    <n v="1407425717"/>
    <n v="1404833717"/>
    <b v="0"/>
    <x v="29"/>
    <b v="0"/>
    <s v="games/mobile games"/>
    <n v="1E-3"/>
    <n v="1"/>
    <x v="6"/>
    <s v="mobile games"/>
    <x v="1128"/>
    <d v="2014-08-07T15:35:17"/>
  </r>
  <r>
    <x v="1129"/>
    <s v="Angry words with Friends"/>
    <s v="This app will provide you with the ability to use your most favorite profanities while playing a game with your friends."/>
    <n v="20000"/>
    <n v="21"/>
    <x v="2"/>
    <s v="US"/>
    <s v="USD"/>
    <n v="1465107693"/>
    <n v="1462515693"/>
    <b v="0"/>
    <x v="84"/>
    <b v="0"/>
    <s v="games/mobile games"/>
    <n v="1.0499999999999999E-3"/>
    <n v="10.5"/>
    <x v="6"/>
    <s v="mobile games"/>
    <x v="1129"/>
    <d v="2016-06-05T06:21:33"/>
  </r>
  <r>
    <x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2.2000000000000001E-3"/>
    <n v="3.6666666666666665"/>
    <x v="6"/>
    <s v="mobile games"/>
    <x v="1130"/>
    <d v="2014-11-26T00:55:00"/>
  </r>
  <r>
    <x v="1131"/>
    <s v="Hot Potato - The App"/>
    <s v="Don't drop it like it's hot..Hot Potato is a battle between friends. Compete to keep Mr Potato off the ground. Who will drop him first?"/>
    <n v="40000"/>
    <n v="0"/>
    <x v="2"/>
    <s v="AU"/>
    <s v="AUD"/>
    <n v="1450993668"/>
    <n v="1448401668"/>
    <b v="0"/>
    <x v="78"/>
    <b v="0"/>
    <s v="games/mobile games"/>
    <n v="0"/>
    <s v="No Backers"/>
    <x v="6"/>
    <s v="mobile games"/>
    <x v="1131"/>
    <d v="2015-12-24T21:47:48"/>
  </r>
  <r>
    <x v="1132"/>
    <s v="One"/>
    <s v="One is a simple mobile game about exploring the connections between all living things. Featuring hand-painted art."/>
    <n v="10000"/>
    <n v="1438"/>
    <x v="2"/>
    <s v="CA"/>
    <s v="CAD"/>
    <n v="1483238771"/>
    <n v="1480646771"/>
    <b v="0"/>
    <x v="62"/>
    <b v="0"/>
    <s v="games/mobile games"/>
    <n v="0.14380000000000001"/>
    <n v="110.61538461538461"/>
    <x v="6"/>
    <s v="mobile games"/>
    <x v="1132"/>
    <d v="2017-01-01T02:46:11"/>
  </r>
  <r>
    <x v="1133"/>
    <s v="Ping"/>
    <s v="Ping is a simple game currently in the design process, where the player lives off of the power of their connection to the internet."/>
    <n v="3000"/>
    <n v="20"/>
    <x v="2"/>
    <s v="GB"/>
    <s v="GBP"/>
    <n v="1406799981"/>
    <n v="1404207981"/>
    <b v="0"/>
    <x v="29"/>
    <b v="0"/>
    <s v="games/mobile games"/>
    <n v="6.6666666666666671E-3"/>
    <n v="20"/>
    <x v="6"/>
    <s v="mobile games"/>
    <x v="1133"/>
    <d v="2014-07-31T09:46:21"/>
  </r>
  <r>
    <x v="1134"/>
    <s v="New Mario Bro's style game!"/>
    <s v="We are creating a new Mario Bro's style game called KFK:Original. It's challenging, fun and totally awesome!!!"/>
    <n v="25000"/>
    <n v="1"/>
    <x v="2"/>
    <s v="AU"/>
    <s v="AUD"/>
    <n v="1417235580"/>
    <n v="1416034228"/>
    <b v="0"/>
    <x v="29"/>
    <b v="0"/>
    <s v="games/mobile games"/>
    <n v="4.0000000000000003E-5"/>
    <n v="1"/>
    <x v="6"/>
    <s v="mobile games"/>
    <x v="1134"/>
    <d v="2014-11-29T04:33:00"/>
  </r>
  <r>
    <x v="1135"/>
    <s v="Trumperama"/>
    <s v="&quot;Trumperama&quot; ist ein Jump 'n' Run Spiel im 8-Bit Stil fÃ¼r Android._x000a_Donald Trump gewinnt die Wahlen und muss gestoppt werden!"/>
    <n v="1000"/>
    <n v="50"/>
    <x v="2"/>
    <s v="DE"/>
    <s v="EUR"/>
    <n v="1470527094"/>
    <n v="1467935094"/>
    <b v="0"/>
    <x v="29"/>
    <b v="0"/>
    <s v="games/mobile games"/>
    <n v="0.05"/>
    <n v="50"/>
    <x v="6"/>
    <s v="mobile games"/>
    <x v="1135"/>
    <d v="2016-08-06T23:44:54"/>
  </r>
  <r>
    <x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3E-2"/>
    <n v="45"/>
    <x v="6"/>
    <s v="mobile games"/>
    <x v="1136"/>
    <d v="2015-12-19T16:07:09"/>
  </r>
  <r>
    <x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0.39500000000000002"/>
    <n v="253.2051282051282"/>
    <x v="6"/>
    <s v="mobile games"/>
    <x v="1137"/>
    <d v="2016-04-23T19:40:21"/>
  </r>
  <r>
    <x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3.5714285714285713E-3"/>
    <n v="31.25"/>
    <x v="6"/>
    <s v="mobile games"/>
    <x v="1138"/>
    <d v="2017-01-21T21:45:31"/>
  </r>
  <r>
    <x v="1139"/>
    <s v="Soulwalker"/>
    <s v="Take control of the Void and bend it to your will as you perfect your strategy and amass your deck. The light gathers, your power grows"/>
    <n v="8000"/>
    <n v="5"/>
    <x v="2"/>
    <s v="US"/>
    <s v="USD"/>
    <n v="1420100426"/>
    <n v="1417508426"/>
    <b v="0"/>
    <x v="29"/>
    <b v="0"/>
    <s v="games/mobile games"/>
    <n v="6.2500000000000001E-4"/>
    <n v="5"/>
    <x v="6"/>
    <s v="mobile games"/>
    <x v="1139"/>
    <d v="2015-01-01T08:20:26"/>
  </r>
  <r>
    <x v="1140"/>
    <s v="Medieval Empire by Bear Games"/>
    <s v="We are creating the next epic Massive Multiplayer Online-Real Time Strategy game and we want you to be a part of it!"/>
    <n v="5000"/>
    <n v="0"/>
    <x v="2"/>
    <s v="GB"/>
    <s v="GBP"/>
    <n v="1438859121"/>
    <n v="1436267121"/>
    <b v="0"/>
    <x v="78"/>
    <b v="0"/>
    <s v="games/mobile games"/>
    <n v="0"/>
    <s v="No Backers"/>
    <x v="6"/>
    <s v="mobile games"/>
    <x v="1140"/>
    <d v="2015-08-06T11:05:21"/>
  </r>
  <r>
    <x v="1141"/>
    <s v="Arena Z - Zombie Survival"/>
    <s v="I think this will be a great game!"/>
    <n v="500"/>
    <n v="0"/>
    <x v="2"/>
    <s v="DE"/>
    <s v="EUR"/>
    <n v="1436460450"/>
    <n v="1433868450"/>
    <b v="0"/>
    <x v="78"/>
    <b v="0"/>
    <s v="games/mobile games"/>
    <n v="0"/>
    <s v="No Backers"/>
    <x v="6"/>
    <s v="mobile games"/>
    <x v="1141"/>
    <d v="2015-07-09T16:47:30"/>
  </r>
  <r>
    <x v="1142"/>
    <s v="3E Community, a company driven by YOU!"/>
    <s v="If only you could help choose and/or create the Top Chart apps with your ideas..._x000a_Want that to come true? Well here we are."/>
    <n v="4000"/>
    <n v="0"/>
    <x v="2"/>
    <s v="US"/>
    <s v="USD"/>
    <n v="1424131727"/>
    <n v="1421539727"/>
    <b v="0"/>
    <x v="78"/>
    <b v="0"/>
    <s v="games/mobile games"/>
    <n v="0"/>
    <s v="No Backers"/>
    <x v="6"/>
    <s v="mobile games"/>
    <x v="1142"/>
    <d v="2015-02-17T00:08:47"/>
  </r>
  <r>
    <x v="1143"/>
    <s v="Convergence: Rift Wars"/>
    <s v="Convergence: RiftWars is a easy to approach competitive turn-based strategy game, featuring quick game play and military tactics."/>
    <n v="45000"/>
    <n v="186"/>
    <x v="2"/>
    <s v="US"/>
    <s v="USD"/>
    <n v="1450327126"/>
    <n v="1447735126"/>
    <b v="0"/>
    <x v="22"/>
    <b v="0"/>
    <s v="games/mobile games"/>
    <n v="4.1333333333333335E-3"/>
    <n v="23.25"/>
    <x v="6"/>
    <s v="mobile games"/>
    <x v="1143"/>
    <d v="2015-12-17T04:38:46"/>
  </r>
  <r>
    <x v="1144"/>
    <s v="We Need Your Help to Finish Our BBQ Food Truck"/>
    <s v="We need your help to finish our food truck. We are building a BBQ Food Truck to serve competition style BBQ."/>
    <n v="9300"/>
    <n v="0"/>
    <x v="2"/>
    <s v="US"/>
    <s v="USD"/>
    <n v="1430281320"/>
    <n v="1427689320"/>
    <b v="0"/>
    <x v="78"/>
    <b v="0"/>
    <s v="food/food trucks"/>
    <n v="0"/>
    <s v="No Backers"/>
    <x v="7"/>
    <s v="food trucks"/>
    <x v="1144"/>
    <d v="2015-04-29T04:22:00"/>
  </r>
  <r>
    <x v="1145"/>
    <s v="A FORK IN THE ROAD food truck"/>
    <s v="Emphasizing locally and responsibly raised ingredients, serving delicious food! I need your help."/>
    <n v="80000"/>
    <n v="100"/>
    <x v="2"/>
    <s v="US"/>
    <s v="USD"/>
    <n v="1412272592"/>
    <n v="1407088592"/>
    <b v="0"/>
    <x v="29"/>
    <b v="0"/>
    <s v="food/food trucks"/>
    <n v="1.25E-3"/>
    <n v="100"/>
    <x v="7"/>
    <s v="food trucks"/>
    <x v="1145"/>
    <d v="2014-10-02T17:56:32"/>
  </r>
  <r>
    <x v="1146"/>
    <s v="Sleepy PIg Barbecue: Auburn's First BBQ Food Truck"/>
    <s v="Bringing the flavor of competition BBQ to small town Auburn with the ease of a big city food truck."/>
    <n v="6000"/>
    <n v="530"/>
    <x v="2"/>
    <s v="US"/>
    <s v="USD"/>
    <n v="1399071173"/>
    <n v="1395787973"/>
    <b v="0"/>
    <x v="8"/>
    <b v="0"/>
    <s v="food/food trucks"/>
    <n v="8.8333333333333333E-2"/>
    <n v="44.166666666666664"/>
    <x v="7"/>
    <s v="food trucks"/>
    <x v="1146"/>
    <d v="2014-05-02T22:52:53"/>
  </r>
  <r>
    <x v="1147"/>
    <s v="baked pugtato"/>
    <s v="amazing gourmet baked potato truck with variable options for everyone, its always been my dream, help me make it come true :)."/>
    <n v="25000"/>
    <n v="0"/>
    <x v="2"/>
    <s v="CA"/>
    <s v="CAD"/>
    <n v="1413760783"/>
    <n v="1408576783"/>
    <b v="0"/>
    <x v="78"/>
    <b v="0"/>
    <s v="food/food trucks"/>
    <n v="0"/>
    <s v="No Backers"/>
    <x v="7"/>
    <s v="food trucks"/>
    <x v="1147"/>
    <d v="2014-10-19T23:19:43"/>
  </r>
  <r>
    <x v="1148"/>
    <s v="Warren's / Adilyn's Rollin' Bistro"/>
    <s v="New local (Louisville, KY.) food truck with a refreshing spin on rolling kitchens."/>
    <n v="15000"/>
    <n v="73"/>
    <x v="2"/>
    <s v="US"/>
    <s v="USD"/>
    <n v="1480568781"/>
    <n v="1477973181"/>
    <b v="0"/>
    <x v="83"/>
    <b v="0"/>
    <s v="food/food trucks"/>
    <n v="4.8666666666666667E-3"/>
    <n v="24.333333333333332"/>
    <x v="7"/>
    <s v="food trucks"/>
    <x v="1148"/>
    <d v="2016-12-01T05:06:21"/>
  </r>
  <r>
    <x v="1149"/>
    <s v="The Floridian Food Truck"/>
    <s v="Bringing culturally diverse Floridian cuisine to the people!"/>
    <n v="50000"/>
    <n v="75"/>
    <x v="2"/>
    <s v="US"/>
    <s v="USD"/>
    <n v="1466096566"/>
    <n v="1463504566"/>
    <b v="0"/>
    <x v="84"/>
    <b v="0"/>
    <s v="food/food trucks"/>
    <n v="1.5E-3"/>
    <n v="37.5"/>
    <x v="7"/>
    <s v="food trucks"/>
    <x v="1149"/>
    <d v="2016-06-16T17:02:46"/>
  </r>
  <r>
    <x v="1150"/>
    <s v="Chef Po's Food Truck"/>
    <s v="Bringing delicious authentic and fusion Taiwanese Food to the West Coast."/>
    <n v="2500"/>
    <n v="252"/>
    <x v="2"/>
    <s v="US"/>
    <s v="USD"/>
    <n v="1452293675"/>
    <n v="1447109675"/>
    <b v="0"/>
    <x v="79"/>
    <b v="0"/>
    <s v="food/food trucks"/>
    <n v="0.1008"/>
    <n v="42"/>
    <x v="7"/>
    <s v="food trucks"/>
    <x v="1150"/>
    <d v="2016-01-08T22:54:35"/>
  </r>
  <r>
    <x v="1151"/>
    <s v="Blaze'n Pontiac Grill"/>
    <s v="Basically home style foods as huge sandwiches, burgers, and apps. Limitited to NOTHING. Irish,Mexican, cajÃ£n, southern bqq even veggies"/>
    <n v="25000"/>
    <n v="0"/>
    <x v="2"/>
    <s v="US"/>
    <s v="USD"/>
    <n v="1441592863"/>
    <n v="1439000863"/>
    <b v="0"/>
    <x v="78"/>
    <b v="0"/>
    <s v="food/food trucks"/>
    <n v="0"/>
    <s v="No Backers"/>
    <x v="7"/>
    <s v="food trucks"/>
    <x v="1151"/>
    <d v="2015-09-07T02:27:43"/>
  </r>
  <r>
    <x v="1152"/>
    <s v="Peruvian King Food Truck"/>
    <s v="Peruvian food truck with an LA twist."/>
    <n v="16000"/>
    <n v="911"/>
    <x v="2"/>
    <s v="US"/>
    <s v="USD"/>
    <n v="1431709312"/>
    <n v="1429117312"/>
    <b v="0"/>
    <x v="41"/>
    <b v="0"/>
    <s v="food/food trucks"/>
    <n v="5.6937500000000002E-2"/>
    <n v="60.733333333333334"/>
    <x v="7"/>
    <s v="food trucks"/>
    <x v="1152"/>
    <d v="2015-05-15T17:01:52"/>
  </r>
  <r>
    <x v="1153"/>
    <s v="The Cold Spot Mobile Trailer"/>
    <s v="A mobile concession trailer for snow cones, ice cream, smoothies and more"/>
    <n v="8000"/>
    <n v="50"/>
    <x v="2"/>
    <s v="US"/>
    <s v="USD"/>
    <n v="1434647305"/>
    <n v="1432055305"/>
    <b v="0"/>
    <x v="29"/>
    <b v="0"/>
    <s v="food/food trucks"/>
    <n v="6.2500000000000003E-3"/>
    <n v="50"/>
    <x v="7"/>
    <s v="food trucks"/>
    <x v="1153"/>
    <d v="2015-06-18T17:08:25"/>
  </r>
  <r>
    <x v="1154"/>
    <s v="Food Truck Funding"/>
    <s v="We're about to launch our first ever food truck to share our amazing food and we need your help! Be a part of our truck!"/>
    <n v="5000"/>
    <n v="325"/>
    <x v="2"/>
    <s v="US"/>
    <s v="USD"/>
    <n v="1441507006"/>
    <n v="1438915006"/>
    <b v="0"/>
    <x v="83"/>
    <b v="0"/>
    <s v="food/food trucks"/>
    <n v="6.5000000000000002E-2"/>
    <n v="108.33333333333333"/>
    <x v="7"/>
    <s v="food trucks"/>
    <x v="1154"/>
    <d v="2015-09-06T02:36:46"/>
  </r>
  <r>
    <x v="1155"/>
    <s v="Mobile Coffee Cart with a Purpose"/>
    <s v="I am on a mission to offer as many people as I can a great healthy coffee, tea, and snacks by using healthy products and ingredients."/>
    <n v="25000"/>
    <n v="188"/>
    <x v="2"/>
    <s v="US"/>
    <s v="USD"/>
    <n v="1408040408"/>
    <n v="1405448408"/>
    <b v="0"/>
    <x v="22"/>
    <b v="0"/>
    <s v="food/food trucks"/>
    <n v="7.5199999999999998E-3"/>
    <n v="23.5"/>
    <x v="7"/>
    <s v="food trucks"/>
    <x v="1155"/>
    <d v="2014-08-14T18:20:08"/>
  </r>
  <r>
    <x v="1156"/>
    <s v="Harley Hawg Dogs, Inc"/>
    <s v="A Food Truck featuring Deep Fried Natural Casing Beef/Pork mix Hot Dogs, New York Style Rippers. Also serving Fresh Cut Fries."/>
    <n v="6500"/>
    <n v="0"/>
    <x v="2"/>
    <s v="US"/>
    <s v="USD"/>
    <n v="1424742162"/>
    <n v="1422150162"/>
    <b v="0"/>
    <x v="78"/>
    <b v="0"/>
    <s v="food/food trucks"/>
    <n v="0"/>
    <s v="No Backers"/>
    <x v="7"/>
    <s v="food trucks"/>
    <x v="1156"/>
    <d v="2015-02-24T01:42:42"/>
  </r>
  <r>
    <x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00000000000001E-2"/>
    <n v="50.333333333333336"/>
    <x v="7"/>
    <s v="food trucks"/>
    <x v="1157"/>
    <d v="2014-12-05T16:04:40"/>
  </r>
  <r>
    <x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4.6666666666666671E-3"/>
    <n v="11.666666666666666"/>
    <x v="7"/>
    <s v="food trucks"/>
    <x v="1158"/>
    <d v="2014-12-09T02:12:08"/>
  </r>
  <r>
    <x v="1159"/>
    <s v="Skewed Up Food Truck"/>
    <s v="Skewed Up food truck is my dream and need help getting it started, presenting some to the bank for my loan, spice up logo, etc."/>
    <n v="6750"/>
    <n v="0"/>
    <x v="2"/>
    <s v="US"/>
    <s v="USD"/>
    <n v="1435679100"/>
    <n v="1433006765"/>
    <b v="0"/>
    <x v="78"/>
    <b v="0"/>
    <s v="food/food trucks"/>
    <n v="0"/>
    <s v="No Backers"/>
    <x v="7"/>
    <s v="food trucks"/>
    <x v="1159"/>
    <d v="2015-06-30T15:45:00"/>
  </r>
  <r>
    <x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E-2"/>
    <n v="60.789473684210527"/>
    <x v="7"/>
    <s v="food trucks"/>
    <x v="1160"/>
    <d v="2015-03-28T02:43:06"/>
  </r>
  <r>
    <x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s v="No Backers"/>
    <x v="7"/>
    <s v="food trucks"/>
    <x v="1161"/>
    <d v="2015-05-19T15:06:29"/>
  </r>
  <r>
    <x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38E-4"/>
    <n v="17.5"/>
    <x v="7"/>
    <s v="food trucks"/>
    <x v="1162"/>
    <d v="2014-09-25T16:24:24"/>
  </r>
  <r>
    <x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s v="No Backers"/>
    <x v="7"/>
    <s v="food trucks"/>
    <x v="1163"/>
    <d v="2014-08-09T17:22:00"/>
  </r>
  <r>
    <x v="1164"/>
    <s v="Bayou Classic BBQ"/>
    <s v="Bayou Classic BBQ will be  Mansura,LA _x000a_newest and best mobile food truck_x000a_serving delicious BBQ Georgia style slow_x000a_smoke BBQ!"/>
    <n v="10000"/>
    <n v="0"/>
    <x v="2"/>
    <s v="US"/>
    <s v="USD"/>
    <n v="1466270582"/>
    <n v="1463678582"/>
    <b v="0"/>
    <x v="78"/>
    <b v="0"/>
    <s v="food/food trucks"/>
    <n v="0"/>
    <s v="No Backers"/>
    <x v="7"/>
    <s v="food trucks"/>
    <x v="1164"/>
    <d v="2016-06-18T17:23:02"/>
  </r>
  <r>
    <x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0.20705000000000001"/>
    <n v="82.82"/>
    <x v="7"/>
    <s v="food trucks"/>
    <x v="1165"/>
    <d v="2014-07-06T05:08:50"/>
  </r>
  <r>
    <x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0.19139999999999999"/>
    <n v="358.875"/>
    <x v="7"/>
    <s v="food trucks"/>
    <x v="1166"/>
    <d v="2015-06-26T04:00:00"/>
  </r>
  <r>
    <x v="1167"/>
    <s v="Empanada Express Food Truck"/>
    <s v="A mobile food truck serving up a Latino-inspired fusion cuisine using fresh, local, &amp; organic ingredients!"/>
    <n v="60000"/>
    <n v="979"/>
    <x v="2"/>
    <s v="US"/>
    <s v="USD"/>
    <n v="1410543495"/>
    <n v="1407865095"/>
    <b v="0"/>
    <x v="38"/>
    <b v="0"/>
    <s v="food/food trucks"/>
    <n v="1.6316666666666667E-2"/>
    <n v="61.1875"/>
    <x v="7"/>
    <s v="food trucks"/>
    <x v="1167"/>
    <d v="2014-09-12T17:38:15"/>
  </r>
  <r>
    <x v="1168"/>
    <s v="SiMpLy FreSH fOoD TrUck"/>
    <s v="Simply fresh farm to table on wheels working close with local farms to ensure the highest of quality of product ."/>
    <n v="18000"/>
    <n v="1020"/>
    <x v="2"/>
    <s v="US"/>
    <s v="USD"/>
    <n v="1474507065"/>
    <n v="1471915065"/>
    <b v="0"/>
    <x v="83"/>
    <b v="0"/>
    <s v="food/food trucks"/>
    <n v="5.6666666666666664E-2"/>
    <n v="340"/>
    <x v="7"/>
    <s v="food trucks"/>
    <x v="1168"/>
    <d v="2016-09-22T01:17:45"/>
  </r>
  <r>
    <x v="1169"/>
    <s v="FREE Shuttle Service in Downtown Los Angeles"/>
    <s v="Our service provides door-to-door shuttle transportation in Downtown Los Angeles. FREE to passengers - driver tip appreciated."/>
    <n v="10000"/>
    <n v="17"/>
    <x v="2"/>
    <s v="US"/>
    <s v="USD"/>
    <n v="1424593763"/>
    <n v="1422001763"/>
    <b v="0"/>
    <x v="83"/>
    <b v="0"/>
    <s v="food/food trucks"/>
    <n v="1.6999999999999999E-3"/>
    <n v="5.666666666666667"/>
    <x v="7"/>
    <s v="food trucks"/>
    <x v="1169"/>
    <d v="2015-02-22T08:29:23"/>
  </r>
  <r>
    <x v="1170"/>
    <s v="Its A Rib Thing"/>
    <s v="They are sweet, sticky and incredibly addictive. People are left with a huge smile and a full stomach but still ask for more!!!"/>
    <n v="25000"/>
    <n v="100"/>
    <x v="2"/>
    <s v="GB"/>
    <s v="GBP"/>
    <n v="1433021171"/>
    <n v="1430429171"/>
    <b v="0"/>
    <x v="84"/>
    <b v="0"/>
    <s v="food/food trucks"/>
    <n v="4.0000000000000001E-3"/>
    <n v="50"/>
    <x v="7"/>
    <s v="food trucks"/>
    <x v="1170"/>
    <d v="2015-05-30T21:26:11"/>
  </r>
  <r>
    <x v="1171"/>
    <s v="The Mean Green Purple Machine"/>
    <s v="Tulsa's first true biodiesel, alternative energy powered food truck! Oh yeah, and delicious food!"/>
    <n v="25000"/>
    <n v="25"/>
    <x v="2"/>
    <s v="US"/>
    <s v="USD"/>
    <n v="1415909927"/>
    <n v="1414351127"/>
    <b v="0"/>
    <x v="29"/>
    <b v="0"/>
    <s v="food/food trucks"/>
    <n v="1E-3"/>
    <n v="25"/>
    <x v="7"/>
    <s v="food trucks"/>
    <x v="1171"/>
    <d v="2014-11-13T20:18:47"/>
  </r>
  <r>
    <x v="1172"/>
    <s v="let your dayz take you to the dogs."/>
    <s v="Bringing YOUR favorite dog recipes to the streets."/>
    <n v="9000"/>
    <n v="0"/>
    <x v="2"/>
    <s v="US"/>
    <s v="USD"/>
    <n v="1408551752"/>
    <n v="1405959752"/>
    <b v="0"/>
    <x v="78"/>
    <b v="0"/>
    <s v="food/food trucks"/>
    <n v="0"/>
    <s v="No Backers"/>
    <x v="7"/>
    <s v="food trucks"/>
    <x v="1172"/>
    <d v="2014-08-20T16:22:32"/>
  </r>
  <r>
    <x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000000000000001E-4"/>
    <n v="30"/>
    <x v="7"/>
    <s v="food trucks"/>
    <x v="1173"/>
    <d v="2015-08-03T04:27:37"/>
  </r>
  <r>
    <x v="1174"/>
    <s v="Give The Black Burro a Stable Stable"/>
    <s v="Help me purchase a parking space to be the Burro's permanant home, I need your help to raise $15,000!"/>
    <n v="15000"/>
    <n v="886"/>
    <x v="2"/>
    <s v="US"/>
    <s v="USD"/>
    <n v="1462738327"/>
    <n v="1460146327"/>
    <b v="0"/>
    <x v="10"/>
    <b v="0"/>
    <s v="food/food trucks"/>
    <n v="5.906666666666667E-2"/>
    <n v="46.631578947368418"/>
    <x v="7"/>
    <s v="food trucks"/>
    <x v="1174"/>
    <d v="2016-05-08T20:12:07"/>
  </r>
  <r>
    <x v="1175"/>
    <s v="Bad To The Cone Food Service ATX"/>
    <s v="&quot;Create-Your-Cone&quot;. Freshly made waffle cones stuffed with your choice of yummy ingredients, or frozen yogurt!"/>
    <n v="20000"/>
    <n v="585"/>
    <x v="2"/>
    <s v="US"/>
    <s v="USD"/>
    <n v="1436981339"/>
    <n v="1434389339"/>
    <b v="0"/>
    <x v="82"/>
    <b v="0"/>
    <s v="food/food trucks"/>
    <n v="2.9250000000000002E-2"/>
    <n v="65"/>
    <x v="7"/>
    <s v="food trucks"/>
    <x v="1175"/>
    <d v="2015-07-15T17:28:59"/>
  </r>
  <r>
    <x v="1176"/>
    <s v="Mirlin's Sushi"/>
    <s v="Mirlins Sushi!_x000a_Find us on Facebook!_x000a_(Gives backers a voice, and a direct link to us! No kickstarter disappearing act here!)"/>
    <n v="175000"/>
    <n v="10"/>
    <x v="2"/>
    <s v="AU"/>
    <s v="AUD"/>
    <n v="1488805200"/>
    <n v="1484094498"/>
    <b v="0"/>
    <x v="29"/>
    <b v="0"/>
    <s v="food/food trucks"/>
    <n v="5.7142857142857142E-5"/>
    <n v="10"/>
    <x v="7"/>
    <s v="food trucks"/>
    <x v="1176"/>
    <d v="2017-03-06T13:00:00"/>
  </r>
  <r>
    <x v="1177"/>
    <s v="Funnel Cakes come to the UK!"/>
    <s v="Its CRAZY the UK is still in the dark about funnel cakes! We want to convert a trailer and show the country what they've been missing!"/>
    <n v="6000"/>
    <n v="0"/>
    <x v="2"/>
    <s v="GB"/>
    <s v="GBP"/>
    <n v="1413388296"/>
    <n v="1410796296"/>
    <b v="0"/>
    <x v="78"/>
    <b v="0"/>
    <s v="food/food trucks"/>
    <n v="0"/>
    <s v="No Backers"/>
    <x v="7"/>
    <s v="food trucks"/>
    <x v="1177"/>
    <d v="2014-10-15T15:51:36"/>
  </r>
  <r>
    <x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E-5"/>
    <n v="5"/>
    <x v="7"/>
    <s v="food trucks"/>
    <x v="1178"/>
    <d v="2014-08-16T21:44:12"/>
  </r>
  <r>
    <x v="1179"/>
    <s v="El Camion Roja"/>
    <s v="Mexican Style Food Truck, run by a Red Seal Chef, in a town with NO MEXICAN FOOD! That is a culinary emergency situation!"/>
    <n v="60000"/>
    <n v="3200"/>
    <x v="2"/>
    <s v="CA"/>
    <s v="CAD"/>
    <n v="1446052627"/>
    <n v="1443460627"/>
    <b v="0"/>
    <x v="81"/>
    <b v="0"/>
    <s v="food/food trucks"/>
    <n v="5.3333333333333337E-2"/>
    <n v="640"/>
    <x v="7"/>
    <s v="food trucks"/>
    <x v="1179"/>
    <d v="2015-10-28T17:17:07"/>
  </r>
  <r>
    <x v="1180"/>
    <s v="Hogzilla S.O.W. (Squeals On Wheels) A Veteran Owned Company"/>
    <s v="We would like to start a military-themed food truck to serve the Battle Creek/Kalamazoo area."/>
    <n v="50000"/>
    <n v="5875"/>
    <x v="2"/>
    <s v="US"/>
    <s v="USD"/>
    <n v="1403983314"/>
    <n v="1400786514"/>
    <b v="0"/>
    <x v="268"/>
    <b v="0"/>
    <s v="food/food trucks"/>
    <n v="0.11749999999999999"/>
    <n v="69.117647058823536"/>
    <x v="7"/>
    <s v="food trucks"/>
    <x v="1180"/>
    <d v="2014-06-28T19:21:54"/>
  </r>
  <r>
    <x v="1181"/>
    <s v="Gringo Loco Tacos Food Truck"/>
    <s v="Bringing the best tacos to the streets of Chicago!"/>
    <n v="50000"/>
    <n v="4"/>
    <x v="2"/>
    <s v="US"/>
    <s v="USD"/>
    <n v="1425197321"/>
    <n v="1422605321"/>
    <b v="0"/>
    <x v="83"/>
    <b v="0"/>
    <s v="food/food trucks"/>
    <n v="8.0000000000000007E-5"/>
    <n v="1.3333333333333333"/>
    <x v="7"/>
    <s v="food trucks"/>
    <x v="1181"/>
    <d v="2015-03-01T08:08:41"/>
  </r>
  <r>
    <x v="1182"/>
    <s v="J &amp; D Rolling Smoke BBQ expansion"/>
    <s v="Two  years ago this business was started to help a local non-profit.  We have since expanded and provide jobs in our small community."/>
    <n v="1000"/>
    <n v="42"/>
    <x v="2"/>
    <s v="US"/>
    <s v="USD"/>
    <n v="1484239320"/>
    <n v="1482609088"/>
    <b v="0"/>
    <x v="80"/>
    <b v="0"/>
    <s v="food/food trucks"/>
    <n v="4.2000000000000003E-2"/>
    <n v="10.5"/>
    <x v="7"/>
    <s v="food trucks"/>
    <x v="1182"/>
    <d v="2017-01-12T16:42:00"/>
  </r>
  <r>
    <x v="1183"/>
    <s v="Freshie's Donuts Food Trailer"/>
    <s v="Help Freshie keep her dream alive by pledging to get a donut truck! She will be able to do events as well as cater to the community"/>
    <n v="2500"/>
    <n v="100"/>
    <x v="2"/>
    <s v="US"/>
    <s v="USD"/>
    <n v="1478059140"/>
    <n v="1476391223"/>
    <b v="0"/>
    <x v="83"/>
    <b v="0"/>
    <s v="food/food trucks"/>
    <n v="0.04"/>
    <n v="33.333333333333336"/>
    <x v="7"/>
    <s v="food trucks"/>
    <x v="1183"/>
    <d v="2016-11-02T03:59:00"/>
  </r>
  <r>
    <x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3"/>
    <n v="61.562666666666665"/>
    <x v="8"/>
    <s v="photobooks"/>
    <x v="1184"/>
    <d v="2017-02-06T14:23:31"/>
  </r>
  <r>
    <x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d v="2015-06-08T04:00:00"/>
  </r>
  <r>
    <x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d v="2015-06-01T22:42:00"/>
  </r>
  <r>
    <x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9"/>
    <n v="130.15714285714284"/>
    <x v="8"/>
    <s v="photobooks"/>
    <x v="1187"/>
    <d v="2015-05-17T18:00:00"/>
  </r>
  <r>
    <x v="1188"/>
    <s v="Because Dance."/>
    <s v="A photobook of young dancers and their inspiring stories, photographed in beautiful and unique locations."/>
    <n v="2000"/>
    <n v="3211"/>
    <x v="0"/>
    <s v="CA"/>
    <s v="CAD"/>
    <n v="1482943740"/>
    <n v="1481129340"/>
    <b v="0"/>
    <x v="268"/>
    <b v="1"/>
    <s v="photography/photobooks"/>
    <n v="1.6054999999999999"/>
    <n v="37.776470588235291"/>
    <x v="8"/>
    <s v="photobooks"/>
    <x v="1188"/>
    <d v="2016-12-28T16:49:00"/>
  </r>
  <r>
    <x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d v="2016-06-29T23:29:55"/>
  </r>
  <r>
    <x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x v="8"/>
    <s v="photobooks"/>
    <x v="1190"/>
    <d v="2014-08-31T15:58:45"/>
  </r>
  <r>
    <x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d v="2016-03-20T13:29:20"/>
  </r>
  <r>
    <x v="1192"/>
    <s v="Other Worlds - A Make 100 Project"/>
    <s v="A macro landscape photography art book &amp; limited edition prints. A Make 100 project."/>
    <n v="100"/>
    <n v="290"/>
    <x v="0"/>
    <s v="GB"/>
    <s v="GBP"/>
    <n v="1486814978"/>
    <n v="1484222978"/>
    <b v="0"/>
    <x v="41"/>
    <b v="1"/>
    <s v="photography/photobooks"/>
    <n v="2.9"/>
    <n v="19.333333333333332"/>
    <x v="8"/>
    <s v="photobooks"/>
    <x v="1192"/>
    <d v="2017-02-11T12:09:38"/>
  </r>
  <r>
    <x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d v="2016-04-09T17:37:33"/>
  </r>
  <r>
    <x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3999999999999"/>
    <n v="56.414565826330531"/>
    <x v="8"/>
    <s v="photobooks"/>
    <x v="1194"/>
    <d v="2015-04-08T11:42:59"/>
  </r>
  <r>
    <x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d v="2015-12-20T09:00:00"/>
  </r>
  <r>
    <x v="1196"/>
    <s v="NAKED IBIZA - A Large Scale Photography Book by Dylan Rosser"/>
    <s v="A book of male nudes photographed on location in Ibiza over the last 4 years."/>
    <n v="14500"/>
    <n v="39137"/>
    <x v="0"/>
    <s v="GB"/>
    <s v="GBP"/>
    <n v="1450467539"/>
    <n v="1447875539"/>
    <b v="0"/>
    <x v="272"/>
    <b v="1"/>
    <s v="photography/photobooks"/>
    <n v="2.6991034482758622"/>
    <n v="76.439453125"/>
    <x v="8"/>
    <s v="photobooks"/>
    <x v="1196"/>
    <d v="2015-12-18T19:38:59"/>
  </r>
  <r>
    <x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3"/>
    <n v="121"/>
    <x v="8"/>
    <s v="photobooks"/>
    <x v="1197"/>
    <d v="2016-06-13T05:59:00"/>
  </r>
  <r>
    <x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9"/>
    <n v="54.616766467065865"/>
    <x v="8"/>
    <s v="photobooks"/>
    <x v="1198"/>
    <d v="2015-12-31T03:00:00"/>
  </r>
  <r>
    <x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d v="2015-07-08T18:30:00"/>
  </r>
  <r>
    <x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d v="2015-04-16T11:27:36"/>
  </r>
  <r>
    <x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d v="2016-07-15T14:34:06"/>
  </r>
  <r>
    <x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d v="2015-06-27T06:55:54"/>
  </r>
  <r>
    <x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d v="2015-05-31T14:45:27"/>
  </r>
  <r>
    <x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4"/>
    <n v="234.78947368421052"/>
    <x v="8"/>
    <s v="photobooks"/>
    <x v="1204"/>
    <d v="2015-12-04T05:00:00"/>
  </r>
  <r>
    <x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d v="2015-06-13T12:09:11"/>
  </r>
  <r>
    <x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d v="2017-03-11T13:29:00"/>
  </r>
  <r>
    <x v="1207"/>
    <s v="ITALIANA"/>
    <s v="A humanistic photo book about ancestral &amp; post-modern Italy."/>
    <n v="16700"/>
    <n v="17396"/>
    <x v="0"/>
    <s v="IT"/>
    <s v="EUR"/>
    <n v="1459418400"/>
    <n v="1456827573"/>
    <b v="0"/>
    <x v="261"/>
    <b v="1"/>
    <s v="photography/photobooks"/>
    <n v="1.0416766467065868"/>
    <n v="123.37588652482269"/>
    <x v="8"/>
    <s v="photobooks"/>
    <x v="1207"/>
    <d v="2016-03-31T10:00:00"/>
  </r>
  <r>
    <x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9"/>
    <n v="207.06666666666666"/>
    <x v="8"/>
    <s v="photobooks"/>
    <x v="1208"/>
    <d v="2016-03-24T16:01:04"/>
  </r>
  <r>
    <x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d v="2017-02-25T20:18:25"/>
  </r>
  <r>
    <x v="1210"/>
    <s v="Det Andra GÃ¶teborg"/>
    <s v="En fotobok om livet i det enda andra GÃ¶teborg i vÃ¤rlden"/>
    <n v="20000"/>
    <n v="50863"/>
    <x v="0"/>
    <s v="SE"/>
    <s v="SEK"/>
    <n v="1433106000"/>
    <n v="1431124572"/>
    <b v="0"/>
    <x v="273"/>
    <b v="1"/>
    <s v="photography/photobooks"/>
    <n v="2.5431499999999998"/>
    <n v="493.81553398058253"/>
    <x v="8"/>
    <s v="photobooks"/>
    <x v="1210"/>
    <d v="2015-05-31T21:00:00"/>
  </r>
  <r>
    <x v="1211"/>
    <s v="500 Views of Japan"/>
    <s v="From 2010 to 2015, I took over 15 000 photos in Japan. Here's 500 of them. Landscape, city view, people and so much more!"/>
    <n v="1000"/>
    <n v="1011"/>
    <x v="0"/>
    <s v="CA"/>
    <s v="CAD"/>
    <n v="1465505261"/>
    <n v="1464209261"/>
    <b v="0"/>
    <x v="79"/>
    <b v="1"/>
    <s v="photography/photobooks"/>
    <n v="1.0109999999999999"/>
    <n v="168.5"/>
    <x v="8"/>
    <s v="photobooks"/>
    <x v="1211"/>
    <d v="2016-06-09T20:47:41"/>
  </r>
  <r>
    <x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d v="2015-11-27T01:00:00"/>
  </r>
  <r>
    <x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d v="2017-01-31T18:08:20"/>
  </r>
  <r>
    <x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x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05"/>
    <n v="71.592003642987251"/>
    <x v="8"/>
    <s v="photobooks"/>
    <x v="1215"/>
    <d v="2014-05-30T22:09:16"/>
  </r>
  <r>
    <x v="1216"/>
    <s v="In Training: a book of Bonsai photographs"/>
    <s v="A fine art photography book taking a new look at the art of bonsai."/>
    <n v="14000"/>
    <n v="20398"/>
    <x v="0"/>
    <s v="US"/>
    <s v="USD"/>
    <n v="1443826980"/>
    <n v="1441032457"/>
    <b v="0"/>
    <x v="147"/>
    <b v="1"/>
    <s v="photography/photobooks"/>
    <n v="1.4570000000000001"/>
    <n v="91.882882882882882"/>
    <x v="8"/>
    <s v="photobooks"/>
    <x v="1216"/>
    <d v="2015-10-02T23:03:00"/>
  </r>
  <r>
    <x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
    <n v="148.57377049180329"/>
    <x v="8"/>
    <s v="photobooks"/>
    <x v="1217"/>
    <d v="2016-07-14T19:25:40"/>
  </r>
  <r>
    <x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d v="2015-11-01T03:00:00"/>
  </r>
  <r>
    <x v="1219"/>
    <s v="The Box"/>
    <s v="The Box is a fine art book of Ron Amato's innovative and seductive photography project."/>
    <n v="16350"/>
    <n v="26024"/>
    <x v="0"/>
    <s v="US"/>
    <s v="USD"/>
    <n v="1476961513"/>
    <n v="1474369513"/>
    <b v="0"/>
    <x v="35"/>
    <b v="1"/>
    <s v="photography/photobooks"/>
    <n v="1.5916819571865444"/>
    <n v="102.86166007905139"/>
    <x v="8"/>
    <s v="photobooks"/>
    <x v="1219"/>
    <d v="2016-10-20T11:05:13"/>
  </r>
  <r>
    <x v="1220"/>
    <s v="All The People"/>
    <s v="A beautiful photo art book of portraits and conversations with people that may expand your idea of gender."/>
    <n v="15000"/>
    <n v="15565"/>
    <x v="0"/>
    <s v="DE"/>
    <s v="EUR"/>
    <n v="1440515112"/>
    <n v="1437923112"/>
    <b v="0"/>
    <x v="205"/>
    <b v="1"/>
    <s v="photography/photobooks"/>
    <n v="1.0376666666666667"/>
    <n v="111.17857142857143"/>
    <x v="8"/>
    <s v="photobooks"/>
    <x v="1220"/>
    <d v="2015-08-25T15:05:12"/>
  </r>
  <r>
    <x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d v="2016-12-04T00:00:00"/>
  </r>
  <r>
    <x v="1222"/>
    <s v="Project Pilgrim"/>
    <s v="Project Pilgrim is my effort to work towards normalizing mental health."/>
    <n v="4000"/>
    <n v="11215"/>
    <x v="0"/>
    <s v="CA"/>
    <s v="CAD"/>
    <n v="1459483200"/>
    <n v="1456852647"/>
    <b v="0"/>
    <x v="276"/>
    <b v="1"/>
    <s v="photography/photobooks"/>
    <n v="2.80375"/>
    <n v="81.268115942028984"/>
    <x v="8"/>
    <s v="photobooks"/>
    <x v="1222"/>
    <d v="2016-04-01T04:00:00"/>
  </r>
  <r>
    <x v="1223"/>
    <s v="YOSEMITE PEOPLE"/>
    <s v="A photography book focusing on the people rather than the nature at Yosemite National Park."/>
    <n v="19800"/>
    <n v="22197"/>
    <x v="0"/>
    <s v="US"/>
    <s v="USD"/>
    <n v="1478754909"/>
    <n v="1476159309"/>
    <b v="0"/>
    <x v="277"/>
    <b v="1"/>
    <s v="photography/photobooks"/>
    <n v="1.1210606060606061"/>
    <n v="116.21465968586388"/>
    <x v="8"/>
    <s v="photobooks"/>
    <x v="1223"/>
    <d v="2016-11-10T05:15:09"/>
  </r>
  <r>
    <x v="1224"/>
    <s v="&quot;I Dreamed Last Night&quot; Album (Canceled)"/>
    <s v="Modern Celtic influenced CD.  Help me finish what I started before the stroke."/>
    <n v="15000"/>
    <n v="1060"/>
    <x v="1"/>
    <s v="US"/>
    <s v="USD"/>
    <n v="1402060302"/>
    <n v="1396876302"/>
    <b v="0"/>
    <x v="59"/>
    <b v="0"/>
    <s v="music/world music"/>
    <n v="7.0666666666666669E-2"/>
    <n v="58.888888888888886"/>
    <x v="4"/>
    <s v="world music"/>
    <x v="1224"/>
    <d v="2014-06-06T13:11:42"/>
  </r>
  <r>
    <x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7E-2"/>
    <n v="44"/>
    <x v="4"/>
    <s v="world music"/>
    <x v="1225"/>
    <d v="2013-10-22T21:44:38"/>
  </r>
  <r>
    <x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E-2"/>
    <n v="48.424999999999997"/>
    <x v="4"/>
    <s v="world music"/>
    <x v="1226"/>
    <d v="2014-04-21T01:00:00"/>
  </r>
  <r>
    <x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s v="No Backers"/>
    <x v="4"/>
    <s v="world music"/>
    <x v="1227"/>
    <d v="2014-08-07T07:00:00"/>
  </r>
  <r>
    <x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0.29299999999999998"/>
    <n v="61.041666666666664"/>
    <x v="4"/>
    <s v="world music"/>
    <x v="1228"/>
    <d v="2011-09-28T17:30:08"/>
  </r>
  <r>
    <x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9.0909090909090905E-3"/>
    <n v="25"/>
    <x v="4"/>
    <s v="world music"/>
    <x v="1229"/>
    <d v="2012-04-16T16:00:00"/>
  </r>
  <r>
    <x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s v="No Backers"/>
    <x v="4"/>
    <s v="world music"/>
    <x v="1230"/>
    <d v="2011-02-24T23:20:30"/>
  </r>
  <r>
    <x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s v="No Backers"/>
    <x v="4"/>
    <s v="world music"/>
    <x v="1231"/>
    <d v="2015-08-28T01:00:00"/>
  </r>
  <r>
    <x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8.0000000000000002E-3"/>
    <n v="40"/>
    <x v="4"/>
    <s v="world music"/>
    <x v="1232"/>
    <d v="2013-10-06T20:21:10"/>
  </r>
  <r>
    <x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0.11600000000000001"/>
    <n v="19.333333333333332"/>
    <x v="4"/>
    <s v="world music"/>
    <x v="1233"/>
    <d v="2012-02-21T22:46:14"/>
  </r>
  <r>
    <x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s v="No Backers"/>
    <x v="4"/>
    <s v="world music"/>
    <x v="1234"/>
    <d v="2015-02-02T18:55:42"/>
  </r>
  <r>
    <x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2E-2"/>
    <n v="35"/>
    <x v="4"/>
    <s v="world music"/>
    <x v="1235"/>
    <d v="2013-12-15T03:14:59"/>
  </r>
  <r>
    <x v="1236"/>
    <s v="&quot;Volando&quot; CD Release (Canceled)"/>
    <s v="Raising money to give the musicians their due."/>
    <n v="2500"/>
    <n v="0"/>
    <x v="1"/>
    <s v="US"/>
    <s v="USD"/>
    <n v="1343491200"/>
    <n v="1342801164"/>
    <b v="0"/>
    <x v="78"/>
    <b v="0"/>
    <s v="music/world music"/>
    <n v="0"/>
    <s v="No Backers"/>
    <x v="4"/>
    <s v="world music"/>
    <x v="1236"/>
    <d v="2012-07-28T16:00:00"/>
  </r>
  <r>
    <x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s v="No Backers"/>
    <x v="4"/>
    <s v="world music"/>
    <x v="1237"/>
    <d v="2012-08-24T06:47:45"/>
  </r>
  <r>
    <x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0.17799999999999999"/>
    <n v="59.333333333333336"/>
    <x v="4"/>
    <s v="world music"/>
    <x v="1238"/>
    <d v="2011-08-06T14:38:56"/>
  </r>
  <r>
    <x v="1239"/>
    <s v="Help Calmenco! finance new CD and Tour (Canceled)"/>
    <s v="Please consider helping us with our new CD and Riverdance Tour"/>
    <n v="2500"/>
    <n v="0"/>
    <x v="1"/>
    <s v="US"/>
    <s v="USD"/>
    <n v="1325804767"/>
    <n v="1323212767"/>
    <b v="0"/>
    <x v="78"/>
    <b v="0"/>
    <s v="music/world music"/>
    <n v="0"/>
    <s v="No Backers"/>
    <x v="4"/>
    <s v="world music"/>
    <x v="1239"/>
    <d v="2012-01-05T23:06:07"/>
  </r>
  <r>
    <x v="1240"/>
    <s v="Message of Peace, Love &amp; Unity (Canceled)"/>
    <s v="Sharing positive vibes of Peace, Love &amp; Unity with the World through conscious Reggae Music!"/>
    <n v="8000"/>
    <n v="241"/>
    <x v="1"/>
    <s v="US"/>
    <s v="USD"/>
    <n v="1373665860"/>
    <n v="1368579457"/>
    <b v="0"/>
    <x v="22"/>
    <b v="0"/>
    <s v="music/world music"/>
    <n v="3.0124999999999999E-2"/>
    <n v="30.125"/>
    <x v="4"/>
    <s v="world music"/>
    <x v="1240"/>
    <d v="2013-07-12T21:51:00"/>
  </r>
  <r>
    <x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0.50739999999999996"/>
    <n v="74.617647058823536"/>
    <x v="4"/>
    <s v="world music"/>
    <x v="1241"/>
    <d v="2014-11-03T05:59:00"/>
  </r>
  <r>
    <x v="1242"/>
    <s v="Add your voice to Cellphonia 9/11 (Canceled)"/>
    <s v="Cellphonia 9/11 (http://cellphonia.org/911/) is one of the performance pieces in the Music After marathon concert on 9.11.11"/>
    <n v="911"/>
    <n v="5"/>
    <x v="1"/>
    <s v="US"/>
    <s v="USD"/>
    <n v="1315747080"/>
    <n v="1314417502"/>
    <b v="0"/>
    <x v="29"/>
    <b v="0"/>
    <s v="music/world music"/>
    <n v="5.4884742041712408E-3"/>
    <n v="5"/>
    <x v="4"/>
    <s v="world music"/>
    <x v="1242"/>
    <d v="2011-09-11T13:18:00"/>
  </r>
  <r>
    <x v="1243"/>
    <s v="Letâ€™s Keep the San Jose Mexican Heritage Festival Alive!"/>
    <s v="California's premier Latino cultural festival - music, theatre, film, workshops, visual arts, cuisine and more!"/>
    <n v="12000"/>
    <n v="1691"/>
    <x v="1"/>
    <s v="US"/>
    <s v="USD"/>
    <n v="1310158800"/>
    <n v="1304888771"/>
    <b v="0"/>
    <x v="44"/>
    <b v="0"/>
    <s v="music/world music"/>
    <n v="0.14091666666666666"/>
    <n v="44.5"/>
    <x v="4"/>
    <s v="world music"/>
    <x v="1243"/>
    <d v="2011-07-08T21:00:00"/>
  </r>
  <r>
    <x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x v="4"/>
    <s v="rock"/>
    <x v="1244"/>
    <d v="2013-04-22T21:00:00"/>
  </r>
  <r>
    <x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d v="2014-06-14T14:23:54"/>
  </r>
  <r>
    <x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x v="4"/>
    <s v="rock"/>
    <x v="1246"/>
    <d v="2011-12-06T02:02:29"/>
  </r>
  <r>
    <x v="1247"/>
    <s v="BRAIN DEAD to record debut EP with SLAYER producer!"/>
    <s v="BRAIN DEAD is going to record their debut EP and they need your help, Bozos!"/>
    <n v="3500"/>
    <n v="4275"/>
    <x v="0"/>
    <s v="US"/>
    <s v="USD"/>
    <n v="1367823655"/>
    <n v="1365231655"/>
    <b v="1"/>
    <x v="133"/>
    <b v="1"/>
    <s v="music/rock"/>
    <n v="1.2214285714285715"/>
    <n v="85.5"/>
    <x v="4"/>
    <s v="rock"/>
    <x v="1247"/>
    <d v="2013-05-06T07:00:55"/>
  </r>
  <r>
    <x v="1248"/>
    <s v="The Vandies // Full length album!"/>
    <s v="The Vandies make pop rock in glorious Portland, Oregon. Help us fund our first full length album!"/>
    <n v="2500"/>
    <n v="3791"/>
    <x v="0"/>
    <s v="US"/>
    <s v="USD"/>
    <n v="1402642740"/>
    <n v="1399563953"/>
    <b v="1"/>
    <x v="211"/>
    <b v="1"/>
    <s v="music/rock"/>
    <n v="1.5164"/>
    <n v="64.254237288135599"/>
    <x v="4"/>
    <s v="rock"/>
    <x v="1248"/>
    <d v="2014-06-13T06:59:00"/>
  </r>
  <r>
    <x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x v="4"/>
    <s v="rock"/>
    <x v="1249"/>
    <d v="2012-07-07T17:46:51"/>
  </r>
  <r>
    <x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2"/>
    <n v="118.2007874015748"/>
    <x v="4"/>
    <s v="rock"/>
    <x v="1250"/>
    <d v="2014-09-06T15:25:31"/>
  </r>
  <r>
    <x v="1251"/>
    <s v="Jack Oblivian Harlan t Bobo Limes european tour"/>
    <s v="A tour of europe with 3 memphis artist, Jack Oblivian, Harlan T Bobo and Shawn Cripps."/>
    <n v="6000"/>
    <n v="6108"/>
    <x v="0"/>
    <s v="US"/>
    <s v="USD"/>
    <n v="1316979167"/>
    <n v="1311795167"/>
    <b v="1"/>
    <x v="142"/>
    <b v="1"/>
    <s v="music/rock"/>
    <n v="1.018"/>
    <n v="82.540540540540547"/>
    <x v="4"/>
    <s v="rock"/>
    <x v="1251"/>
    <d v="2011-09-25T19:32:47"/>
  </r>
  <r>
    <x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6"/>
    <n v="34.170212765957444"/>
    <x v="4"/>
    <s v="rock"/>
    <x v="1252"/>
    <d v="2013-10-24T23:42:49"/>
  </r>
  <r>
    <x v="1253"/>
    <s v="Suburban Legends: New Album"/>
    <s v="Suburban Legends are working on the most important album EVER, but they are in need of your help and about 10 bucks... probably more!"/>
    <n v="10"/>
    <n v="30383.32"/>
    <x v="0"/>
    <s v="US"/>
    <s v="USD"/>
    <n v="1409770107"/>
    <n v="1407178107"/>
    <b v="1"/>
    <x v="279"/>
    <b v="1"/>
    <s v="music/rock"/>
    <n v="3038.3319999999999"/>
    <n v="42.73322081575246"/>
    <x v="4"/>
    <s v="rock"/>
    <x v="1253"/>
    <d v="2014-09-03T18:48:27"/>
  </r>
  <r>
    <x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d v="2011-01-01T04:59:00"/>
  </r>
  <r>
    <x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x v="4"/>
    <s v="rock"/>
    <x v="1255"/>
    <d v="2013-12-01T21:17:32"/>
  </r>
  <r>
    <x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d v="2012-02-12T22:03:51"/>
  </r>
  <r>
    <x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3"/>
    <n v="92.102272727272734"/>
    <x v="4"/>
    <s v="rock"/>
    <x v="1257"/>
    <d v="2011-04-03T01:03:10"/>
  </r>
  <r>
    <x v="1258"/>
    <s v="Mustard Plug New Record!"/>
    <s v="Mustard Plug needs help funding their new record.  Please help the Grand Rapids, MI band put out their 7th record!"/>
    <n v="12000"/>
    <n v="25577.56"/>
    <x v="0"/>
    <s v="US"/>
    <s v="USD"/>
    <n v="1377960012"/>
    <n v="1375368012"/>
    <b v="1"/>
    <x v="283"/>
    <b v="1"/>
    <s v="music/rock"/>
    <n v="2.1314633333333335"/>
    <n v="38.175462686567165"/>
    <x v="4"/>
    <s v="rock"/>
    <x v="1258"/>
    <d v="2013-08-31T14:40:12"/>
  </r>
  <r>
    <x v="1259"/>
    <s v="Help Falling From One complete their CD!!!"/>
    <s v="Falling From One is currently in the studio recording their first CD and they need your help!"/>
    <n v="2500"/>
    <n v="2606"/>
    <x v="0"/>
    <s v="US"/>
    <s v="USD"/>
    <n v="1402286340"/>
    <n v="1399504664"/>
    <b v="1"/>
    <x v="93"/>
    <b v="1"/>
    <s v="music/rock"/>
    <n v="1.0424"/>
    <n v="27.145833333333332"/>
    <x v="4"/>
    <s v="rock"/>
    <x v="1259"/>
    <d v="2014-06-09T03:59:00"/>
  </r>
  <r>
    <x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d v="2014-02-26T20:13:40"/>
  </r>
  <r>
    <x v="1261"/>
    <s v="The Puget EP's Vinyl Release"/>
    <s v="We just recorded a stellar EP and we're trying to put it out on vinyl.  Can you help these punx out?"/>
    <n v="2000"/>
    <n v="2025"/>
    <x v="0"/>
    <s v="US"/>
    <s v="USD"/>
    <n v="1390983227"/>
    <n v="1388391227"/>
    <b v="1"/>
    <x v="47"/>
    <b v="1"/>
    <s v="music/rock"/>
    <n v="1.0125"/>
    <n v="38.942307692307693"/>
    <x v="4"/>
    <s v="rock"/>
    <x v="1261"/>
    <d v="2014-01-29T08:13:47"/>
  </r>
  <r>
    <x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d v="2014-02-16T18:18:12"/>
  </r>
  <r>
    <x v="1263"/>
    <s v="New Tropic Bombs EP ~ &quot;Return to Bomber Bay&quot;"/>
    <s v="A fresh batch of chaos from Toledo, Ohio's reggae-rockers, Tropic Bombs!"/>
    <n v="1500"/>
    <n v="1785"/>
    <x v="0"/>
    <s v="US"/>
    <s v="USD"/>
    <n v="1396054800"/>
    <n v="1393034470"/>
    <b v="1"/>
    <x v="14"/>
    <b v="1"/>
    <s v="music/rock"/>
    <n v="1.19"/>
    <n v="43.536585365853661"/>
    <x v="4"/>
    <s v="rock"/>
    <x v="1263"/>
    <d v="2014-03-29T01:00:00"/>
  </r>
  <r>
    <x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6"/>
    <n v="31.823529411764707"/>
    <x v="4"/>
    <s v="rock"/>
    <x v="1264"/>
    <d v="2013-10-29T15:54:43"/>
  </r>
  <r>
    <x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d v="2010-11-30T15:43:35"/>
  </r>
  <r>
    <x v="1266"/>
    <s v="Sensory Station's First EP"/>
    <s v="We are looking to record our first EP produced by Aaron Harris (ISIS/Palms) at Studio West."/>
    <n v="9500"/>
    <n v="9545"/>
    <x v="0"/>
    <s v="US"/>
    <s v="USD"/>
    <n v="1389474145"/>
    <n v="1386882145"/>
    <b v="1"/>
    <x v="133"/>
    <b v="1"/>
    <s v="music/rock"/>
    <n v="1.0047368421052632"/>
    <n v="190.9"/>
    <x v="4"/>
    <s v="rock"/>
    <x v="1266"/>
    <d v="2014-01-11T21:02:25"/>
  </r>
  <r>
    <x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x v="4"/>
    <s v="rock"/>
    <x v="1267"/>
    <d v="2013-07-24T14:02:38"/>
  </r>
  <r>
    <x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x v="4"/>
    <s v="rock"/>
    <x v="1268"/>
    <d v="2013-09-20T20:17:27"/>
  </r>
  <r>
    <x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d v="2016-04-16T00:00:00"/>
  </r>
  <r>
    <x v="1270"/>
    <s v="Resolution15 records their next album, Svaha"/>
    <s v="We make awake metal using violins in place of guitars and want to record a full length album."/>
    <n v="10000"/>
    <n v="11472"/>
    <x v="0"/>
    <s v="US"/>
    <s v="USD"/>
    <n v="1332704042"/>
    <n v="1327523642"/>
    <b v="1"/>
    <x v="39"/>
    <b v="1"/>
    <s v="music/rock"/>
    <n v="1.1472"/>
    <n v="67.881656804733723"/>
    <x v="4"/>
    <s v="rock"/>
    <x v="1270"/>
    <d v="2012-03-25T19:34:02"/>
  </r>
  <r>
    <x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x v="4"/>
    <s v="rock"/>
    <x v="1271"/>
    <d v="2013-11-13T17:24:19"/>
  </r>
  <r>
    <x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d v="2010-06-15T04:00:00"/>
  </r>
  <r>
    <x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x v="4"/>
    <s v="rock"/>
    <x v="1273"/>
    <d v="2014-08-31T17:31:31"/>
  </r>
  <r>
    <x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8"/>
    <n v="82.963254817987149"/>
    <x v="4"/>
    <s v="rock"/>
    <x v="1274"/>
    <d v="2012-08-30T16:33:45"/>
  </r>
  <r>
    <x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7"/>
    <n v="62.522107969151669"/>
    <x v="4"/>
    <s v="rock"/>
    <x v="1275"/>
    <d v="2013-08-07T20:49:47"/>
  </r>
  <r>
    <x v="1276"/>
    <s v="MR. DREAM GOES TO JAIL"/>
    <s v="Sponsor this Brooklyn punk band's debut seven-inch, MR. DREAM GOES TO JAIL."/>
    <n v="3000"/>
    <n v="3132.63"/>
    <x v="0"/>
    <s v="US"/>
    <s v="USD"/>
    <n v="1251777600"/>
    <n v="1247504047"/>
    <b v="1"/>
    <x v="32"/>
    <b v="1"/>
    <s v="music/rock"/>
    <n v="1.0442100000000001"/>
    <n v="46.06808823529412"/>
    <x v="4"/>
    <s v="rock"/>
    <x v="1276"/>
    <d v="2009-09-01T04:00:00"/>
  </r>
  <r>
    <x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d v="2012-09-04T13:29:07"/>
  </r>
  <r>
    <x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4"/>
    <n v="53.005263157894738"/>
    <x v="4"/>
    <s v="rock"/>
    <x v="1278"/>
    <d v="2014-06-25T02:00:00"/>
  </r>
  <r>
    <x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d v="2014-03-24T01:22:50"/>
  </r>
  <r>
    <x v="1280"/>
    <s v="Nothing More's New Album"/>
    <s v="Nothing More is recording their forthcoming record and needs to join forces with you to make this album HUGE! "/>
    <n v="15000"/>
    <n v="16636.78"/>
    <x v="0"/>
    <s v="US"/>
    <s v="USD"/>
    <n v="1299003054"/>
    <n v="1291227054"/>
    <b v="1"/>
    <x v="208"/>
    <b v="1"/>
    <s v="music/rock"/>
    <n v="1.1091186666666666"/>
    <n v="127.97523076923076"/>
    <x v="4"/>
    <s v="rock"/>
    <x v="1280"/>
    <d v="2011-03-01T18:10:54"/>
  </r>
  <r>
    <x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d v="2013-07-28T17:50:36"/>
  </r>
  <r>
    <x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d v="2013-12-09T04:59:00"/>
  </r>
  <r>
    <x v="1283"/>
    <s v="Sketching In Stereo 3rd Album!"/>
    <s v="Our 3rd album is halfway complete, but we need your help to record, mix and master the final product!"/>
    <n v="1000"/>
    <n v="2110.5"/>
    <x v="0"/>
    <s v="US"/>
    <s v="USD"/>
    <n v="1362974400"/>
    <n v="1360948389"/>
    <b v="1"/>
    <x v="19"/>
    <b v="1"/>
    <s v="music/rock"/>
    <n v="2.1105"/>
    <n v="95.931818181818187"/>
    <x v="4"/>
    <s v="rock"/>
    <x v="1283"/>
    <d v="2013-03-11T04:00:00"/>
  </r>
  <r>
    <x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x v="1"/>
    <s v="plays"/>
    <x v="1284"/>
    <d v="2016-12-31T16:59:00"/>
  </r>
  <r>
    <x v="1285"/>
    <s v="We just keep going"/>
    <s v="The world premiere of hysterically funny and heartbreaking story about family, unconditional love and facing the unfaceable"/>
    <n v="2000"/>
    <n v="2033"/>
    <x v="0"/>
    <s v="GB"/>
    <s v="GBP"/>
    <n v="1434808775"/>
    <n v="1433512775"/>
    <b v="0"/>
    <x v="287"/>
    <b v="1"/>
    <s v="theater/plays"/>
    <n v="1.0165"/>
    <n v="32.269841269841272"/>
    <x v="1"/>
    <s v="plays"/>
    <x v="1285"/>
    <d v="2015-06-20T13:59:35"/>
  </r>
  <r>
    <x v="1286"/>
    <s v="The Diary of a Nobody"/>
    <s v="A touring production of FRED's modern adaptation of the classic Victorian comic novel, reaching out to new audiences."/>
    <n v="1500"/>
    <n v="1625"/>
    <x v="0"/>
    <s v="GB"/>
    <s v="GBP"/>
    <n v="1424181600"/>
    <n v="1423041227"/>
    <b v="0"/>
    <x v="9"/>
    <b v="1"/>
    <s v="theater/plays"/>
    <n v="1.0833333333333333"/>
    <n v="81.25"/>
    <x v="1"/>
    <s v="plays"/>
    <x v="1286"/>
    <d v="2015-02-17T14:00:00"/>
  </r>
  <r>
    <x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x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d v="2016-08-10T04:00:00"/>
  </r>
  <r>
    <x v="1289"/>
    <s v="No Brains for Dinner"/>
    <s v="A chilling original Edwardian Comedy of errors and foolishness made for the Patrick Henry College stage."/>
    <n v="1500"/>
    <n v="1876"/>
    <x v="0"/>
    <s v="US"/>
    <s v="USD"/>
    <n v="1483499645"/>
    <n v="1480907645"/>
    <b v="0"/>
    <x v="47"/>
    <b v="1"/>
    <s v="theater/plays"/>
    <n v="1.2506666666666666"/>
    <n v="36.07692307692308"/>
    <x v="1"/>
    <s v="plays"/>
    <x v="1289"/>
    <d v="2017-01-04T03:14:05"/>
  </r>
  <r>
    <x v="1290"/>
    <s v="I Died... I Came Back, ... Whatever"/>
    <s v="Sometimes your Heart has to STOP for your Life to START."/>
    <n v="3500"/>
    <n v="3800"/>
    <x v="0"/>
    <s v="US"/>
    <s v="USD"/>
    <n v="1429772340"/>
    <n v="1427121931"/>
    <b v="0"/>
    <x v="48"/>
    <b v="1"/>
    <s v="theater/plays"/>
    <n v="1.0857142857142856"/>
    <n v="44.186046511627907"/>
    <x v="1"/>
    <s v="plays"/>
    <x v="1290"/>
    <d v="2015-04-23T06:59:00"/>
  </r>
  <r>
    <x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1"/>
    <n v="104.07142857142857"/>
    <x v="1"/>
    <s v="plays"/>
    <x v="1291"/>
    <d v="2015-04-07T07:00:00"/>
  </r>
  <r>
    <x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d v="2015-10-06T22:59:00"/>
  </r>
  <r>
    <x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d v="2015-11-14T17:49:31"/>
  </r>
  <r>
    <x v="1294"/>
    <s v="HELMER'S LOO"/>
    <s v="We have an award-winning Danish play, now we just need a bathroom set to perform it in. Spend a penny to help us build the set!"/>
    <n v="500"/>
    <n v="610"/>
    <x v="0"/>
    <s v="GB"/>
    <s v="GBP"/>
    <n v="1445252400"/>
    <n v="1443696797"/>
    <b v="0"/>
    <x v="19"/>
    <b v="1"/>
    <s v="theater/plays"/>
    <n v="1.22"/>
    <n v="27.727272727272727"/>
    <x v="1"/>
    <s v="plays"/>
    <x v="1294"/>
    <d v="2015-10-19T11:00:00"/>
  </r>
  <r>
    <x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d v="2015-07-29T17:00:00"/>
  </r>
  <r>
    <x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d v="2016-03-14T00:12:53"/>
  </r>
  <r>
    <x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d v="2016-05-01T17:55:58"/>
  </r>
  <r>
    <x v="1298"/>
    <s v="Dinosaur Dreams"/>
    <s v="A play that raises awareness for mental health and explores the psychological effects childhood abuse can have on an adult."/>
    <n v="2000"/>
    <n v="2093"/>
    <x v="0"/>
    <s v="GB"/>
    <s v="GBP"/>
    <n v="1461860432"/>
    <n v="1459268432"/>
    <b v="0"/>
    <x v="51"/>
    <b v="1"/>
    <s v="theater/plays"/>
    <n v="1.0465"/>
    <n v="63.424242424242422"/>
    <x v="1"/>
    <s v="plays"/>
    <x v="1298"/>
    <d v="2016-04-28T16:20:32"/>
  </r>
  <r>
    <x v="1299"/>
    <s v="The (out)Siders Project"/>
    <s v="A new work inspired by the classic novel and created by Dallas teens under the direction of professional artists."/>
    <n v="3500"/>
    <n v="4340"/>
    <x v="0"/>
    <s v="US"/>
    <s v="USD"/>
    <n v="1436902359"/>
    <n v="1434310359"/>
    <b v="0"/>
    <x v="58"/>
    <b v="1"/>
    <s v="theater/plays"/>
    <n v="1.24"/>
    <n v="135.625"/>
    <x v="1"/>
    <s v="plays"/>
    <x v="1299"/>
    <d v="2015-07-14T19:32:39"/>
  </r>
  <r>
    <x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x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d v="2015-07-21T03:00:00"/>
  </r>
  <r>
    <x v="1302"/>
    <s v="Help bring Boys of a Certain Age back to NYC!"/>
    <s v="Boys of a Certain Age is a unique and special show that we're trying to remount in New York City in 2017."/>
    <n v="2500"/>
    <n v="2500"/>
    <x v="0"/>
    <s v="US"/>
    <s v="USD"/>
    <n v="1480559011"/>
    <n v="1477963411"/>
    <b v="0"/>
    <x v="133"/>
    <b v="1"/>
    <s v="theater/plays"/>
    <n v="1"/>
    <n v="50"/>
    <x v="1"/>
    <s v="plays"/>
    <x v="1302"/>
    <d v="2016-12-01T02:23:31"/>
  </r>
  <r>
    <x v="1303"/>
    <s v="Forward Arena Theatre Company: Summer Season"/>
    <s v="Groundbreaking queer theatre."/>
    <n v="3500"/>
    <n v="4559.13"/>
    <x v="0"/>
    <s v="GB"/>
    <s v="GBP"/>
    <n v="1469962800"/>
    <n v="1468578920"/>
    <b v="0"/>
    <x v="52"/>
    <b v="1"/>
    <s v="theater/plays"/>
    <n v="1.3026085714285716"/>
    <n v="42.214166666666671"/>
    <x v="1"/>
    <s v="plays"/>
    <x v="1303"/>
    <d v="2016-07-31T11:00:00"/>
  </r>
  <r>
    <x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0.39627499999999999"/>
    <n v="152.41346153846155"/>
    <x v="2"/>
    <s v="wearables"/>
    <x v="1304"/>
    <d v="2017-03-13T03:40:05"/>
  </r>
  <r>
    <x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0.25976666666666665"/>
    <n v="90.616279069767444"/>
    <x v="2"/>
    <s v="wearables"/>
    <x v="1305"/>
    <d v="2016-07-21T17:30:00"/>
  </r>
  <r>
    <x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0.65246363636363636"/>
    <n v="201.60393258426967"/>
    <x v="2"/>
    <s v="wearables"/>
    <x v="1306"/>
    <d v="2014-12-04T10:58:54"/>
  </r>
  <r>
    <x v="1307"/>
    <s v="VR Card - Customized Virtual Reality Viewer (Canceled)"/>
    <s v="Get VR to Everyone with Mailable, Ready to Use Viewers"/>
    <n v="50000"/>
    <n v="5757"/>
    <x v="1"/>
    <s v="US"/>
    <s v="USD"/>
    <n v="1455710679"/>
    <n v="1453118679"/>
    <b v="0"/>
    <x v="43"/>
    <b v="0"/>
    <s v="technology/wearables"/>
    <n v="0.11514000000000001"/>
    <n v="127.93333333333334"/>
    <x v="2"/>
    <s v="wearables"/>
    <x v="1307"/>
    <d v="2016-02-17T12:04:39"/>
  </r>
  <r>
    <x v="1308"/>
    <s v="Boost Band: Wristband Phone Charger (Canceled)"/>
    <s v="Boost Band, a wristband that charges any device"/>
    <n v="10000"/>
    <n v="1136"/>
    <x v="1"/>
    <s v="US"/>
    <s v="USD"/>
    <n v="1475937812"/>
    <n v="1472481812"/>
    <b v="0"/>
    <x v="44"/>
    <b v="0"/>
    <s v="technology/wearables"/>
    <n v="0.11360000000000001"/>
    <n v="29.894736842105264"/>
    <x v="2"/>
    <s v="wearables"/>
    <x v="1308"/>
    <d v="2016-10-08T14:43:32"/>
  </r>
  <r>
    <x v="1309"/>
    <s v="CORE : Roam (Canceled)"/>
    <s v="Wicked fun and built for excitement, CORE is the safest and most versatile speaker you've ever worn."/>
    <n v="11500"/>
    <n v="12879"/>
    <x v="1"/>
    <s v="US"/>
    <s v="USD"/>
    <n v="1444943468"/>
    <n v="1441919468"/>
    <b v="0"/>
    <x v="2"/>
    <b v="0"/>
    <s v="technology/wearables"/>
    <n v="1.1199130434782609"/>
    <n v="367.97142857142859"/>
    <x v="2"/>
    <s v="wearables"/>
    <x v="1309"/>
    <d v="2015-10-15T21:11:08"/>
  </r>
  <r>
    <x v="1310"/>
    <s v="k5-jkt.by kiger (Canceled)"/>
    <s v="An essential hoodie that holds all sized smart phones and keep your headphone wires tangle free."/>
    <n v="20000"/>
    <n v="3100"/>
    <x v="1"/>
    <s v="US"/>
    <s v="USD"/>
    <n v="1471622450"/>
    <n v="1467734450"/>
    <b v="0"/>
    <x v="54"/>
    <b v="0"/>
    <s v="technology/wearables"/>
    <n v="0.155"/>
    <n v="129.16666666666666"/>
    <x v="2"/>
    <s v="wearables"/>
    <x v="1310"/>
    <d v="2016-08-19T16:00:50"/>
  </r>
  <r>
    <x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0.32028000000000001"/>
    <n v="800.7"/>
    <x v="2"/>
    <s v="wearables"/>
    <x v="1311"/>
    <d v="2016-11-30T20:15:19"/>
  </r>
  <r>
    <x v="1312"/>
    <s v="GoSolo Hat for GoPro (Canceled)"/>
    <s v="People loved the original Black and Gray GoSolo hats and asked for more. So we received sample for 3 more colors!"/>
    <n v="4600"/>
    <n v="28"/>
    <x v="1"/>
    <s v="US"/>
    <s v="USD"/>
    <n v="1429375922"/>
    <n v="1426783922"/>
    <b v="0"/>
    <x v="29"/>
    <b v="0"/>
    <s v="technology/wearables"/>
    <n v="6.0869565217391303E-3"/>
    <n v="28"/>
    <x v="2"/>
    <s v="wearables"/>
    <x v="1312"/>
    <d v="2015-04-18T16:52:02"/>
  </r>
  <r>
    <x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0.31114999999999998"/>
    <n v="102.01639344262296"/>
    <x v="2"/>
    <s v="wearables"/>
    <x v="1313"/>
    <d v="2016-03-03T17:01:54"/>
  </r>
  <r>
    <x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6E-2"/>
    <n v="184.36363636363637"/>
    <x v="2"/>
    <s v="wearables"/>
    <x v="1314"/>
    <d v="2016-10-21T16:04:20"/>
  </r>
  <r>
    <x v="1315"/>
    <s v="World's First Amphibious Heart Rate &amp; Fitness Wearable"/>
    <s v="Zoom will happen - THANK YOU! Received outside funding due amazing early success!"/>
    <n v="100000"/>
    <n v="40404"/>
    <x v="1"/>
    <s v="US"/>
    <s v="USD"/>
    <n v="1446771600"/>
    <n v="1443700648"/>
    <b v="0"/>
    <x v="290"/>
    <b v="0"/>
    <s v="technology/wearables"/>
    <n v="0.40404000000000001"/>
    <n v="162.91935483870967"/>
    <x v="2"/>
    <s v="wearables"/>
    <x v="1315"/>
    <d v="2015-11-06T01:00:00"/>
  </r>
  <r>
    <x v="1316"/>
    <s v="Future Belt (Canceled)"/>
    <s v="Future Belt comes in just 3 sizes, but yet, is designed to fit waists ranging from 25-55 inches. No batteries, no gimmicks."/>
    <n v="75000"/>
    <n v="1"/>
    <x v="1"/>
    <s v="US"/>
    <s v="USD"/>
    <n v="1456700709"/>
    <n v="1453676709"/>
    <b v="0"/>
    <x v="29"/>
    <b v="0"/>
    <s v="technology/wearables"/>
    <n v="1.3333333333333333E-5"/>
    <n v="1"/>
    <x v="2"/>
    <s v="wearables"/>
    <x v="1316"/>
    <d v="2016-02-28T23:05:09"/>
  </r>
  <r>
    <x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7E-2"/>
    <n v="603.52631578947364"/>
    <x v="2"/>
    <s v="wearables"/>
    <x v="1317"/>
    <d v="2016-07-21T14:00:00"/>
  </r>
  <r>
    <x v="1318"/>
    <s v="Lucky Tag: A Smart Dog Wearable That Cares (Canceled)"/>
    <s v="Your Dog's Best Friend._x000a_Revolutionize the way you care about your pups and brings you peace of mind."/>
    <n v="40000"/>
    <n v="6130"/>
    <x v="1"/>
    <s v="US"/>
    <s v="USD"/>
    <n v="1420938172"/>
    <n v="1418346172"/>
    <b v="0"/>
    <x v="125"/>
    <b v="0"/>
    <s v="technology/wearables"/>
    <n v="0.15325"/>
    <n v="45.407407407407405"/>
    <x v="2"/>
    <s v="wearables"/>
    <x v="1318"/>
    <d v="2015-01-11T01:02:52"/>
  </r>
  <r>
    <x v="1319"/>
    <s v="Pixel Shades by R A V E Z (Canceled)"/>
    <s v="Stand out at festivals, get people talking and support our latest campaign to augment your style with the latest LED technology."/>
    <n v="5800"/>
    <n v="876"/>
    <x v="1"/>
    <s v="GB"/>
    <s v="GBP"/>
    <n v="1405094400"/>
    <n v="1403810965"/>
    <b v="0"/>
    <x v="82"/>
    <b v="0"/>
    <s v="technology/wearables"/>
    <n v="0.15103448275862069"/>
    <n v="97.333333333333329"/>
    <x v="2"/>
    <s v="wearables"/>
    <x v="1319"/>
    <d v="2014-07-11T16:00:00"/>
  </r>
  <r>
    <x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5.0299999999999997E-3"/>
    <n v="167.66666666666666"/>
    <x v="2"/>
    <s v="wearables"/>
    <x v="1320"/>
    <d v="2016-12-30T23:00:00"/>
  </r>
  <r>
    <x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8E-2"/>
    <n v="859.85714285714289"/>
    <x v="2"/>
    <s v="wearables"/>
    <x v="1321"/>
    <d v="2016-12-23T17:58:57"/>
  </r>
  <r>
    <x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3.0285714285714286E-3"/>
    <n v="26.5"/>
    <x v="2"/>
    <s v="wearables"/>
    <x v="1322"/>
    <d v="2015-05-21T15:45:25"/>
  </r>
  <r>
    <x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4E-2"/>
    <n v="30.272727272727273"/>
    <x v="2"/>
    <s v="wearables"/>
    <x v="1323"/>
    <d v="2016-04-26T06:55:00"/>
  </r>
  <r>
    <x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00000000000001E-2"/>
    <n v="54.666666666666664"/>
    <x v="2"/>
    <s v="wearables"/>
    <x v="1324"/>
    <d v="2016-10-13T15:12:32"/>
  </r>
  <r>
    <x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9E-2"/>
    <n v="60.75"/>
    <x v="2"/>
    <s v="wearables"/>
    <x v="1325"/>
    <d v="2016-12-30T02:03:55"/>
  </r>
  <r>
    <x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E-2"/>
    <n v="102.72727272727273"/>
    <x v="2"/>
    <s v="wearables"/>
    <x v="1326"/>
    <d v="2015-01-15T19:00:28"/>
  </r>
  <r>
    <x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E-2"/>
    <n v="41.585365853658537"/>
    <x v="2"/>
    <s v="wearables"/>
    <x v="1327"/>
    <d v="2015-05-29T16:17:15"/>
  </r>
  <r>
    <x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E-2"/>
    <n v="116.53333333333333"/>
    <x v="2"/>
    <s v="wearables"/>
    <x v="1328"/>
    <d v="2016-10-14T15:25:34"/>
  </r>
  <r>
    <x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8.1600000000000006E-3"/>
    <n v="45.333333333333336"/>
    <x v="2"/>
    <s v="wearables"/>
    <x v="1329"/>
    <d v="2014-12-02T06:19:05"/>
  </r>
  <r>
    <x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0.22494285714285714"/>
    <n v="157.46"/>
    <x v="2"/>
    <s v="wearables"/>
    <x v="1330"/>
    <d v="2016-07-02T04:00:00"/>
  </r>
  <r>
    <x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E-2"/>
    <n v="100.5"/>
    <x v="2"/>
    <s v="wearables"/>
    <x v="1331"/>
    <d v="2016-08-17T12:05:54"/>
  </r>
  <r>
    <x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s v="No Backers"/>
    <x v="2"/>
    <s v="wearables"/>
    <x v="1332"/>
    <d v="2017-01-27T01:26:48"/>
  </r>
  <r>
    <x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s v="No Backers"/>
    <x v="2"/>
    <s v="wearables"/>
    <x v="1333"/>
    <d v="2014-07-16T02:33:45"/>
  </r>
  <r>
    <x v="1334"/>
    <s v="My TUSK â„¢ (Telephone Utility Support Kit!) (Canceled)"/>
    <s v="A wearable device that allows you to dock and operate your phone hands-free anywhere and everywhere!"/>
    <n v="133000"/>
    <n v="14303"/>
    <x v="1"/>
    <s v="US"/>
    <s v="USD"/>
    <n v="1457721287"/>
    <n v="1455129287"/>
    <b v="0"/>
    <x v="222"/>
    <b v="0"/>
    <s v="technology/wearables"/>
    <n v="0.10754135338345865"/>
    <n v="51.822463768115945"/>
    <x v="2"/>
    <s v="wearables"/>
    <x v="1334"/>
    <d v="2016-03-11T18:34:47"/>
  </r>
  <r>
    <x v="1335"/>
    <s v="UB Fit (Canceled)"/>
    <s v="Dial up your performance with UB Fit: 1st wearable resistance technology that allows you to tone muscles while doing a cardio workout"/>
    <n v="25000"/>
    <n v="4940"/>
    <x v="1"/>
    <s v="US"/>
    <s v="USD"/>
    <n v="1449354502"/>
    <n v="1446762502"/>
    <b v="0"/>
    <x v="38"/>
    <b v="0"/>
    <s v="technology/wearables"/>
    <n v="0.1976"/>
    <n v="308.75"/>
    <x v="2"/>
    <s v="wearables"/>
    <x v="1335"/>
    <d v="2015-12-05T22:28:22"/>
  </r>
  <r>
    <x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0.84946999999999995"/>
    <n v="379.22767857142856"/>
    <x v="2"/>
    <s v="wearables"/>
    <x v="1336"/>
    <d v="2014-12-17T20:43:48"/>
  </r>
  <r>
    <x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0.49381999999999998"/>
    <n v="176.36428571428573"/>
    <x v="2"/>
    <s v="wearables"/>
    <x v="1337"/>
    <d v="2017-03-03T13:51:19"/>
  </r>
  <r>
    <x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1E-2"/>
    <n v="66.066666666666663"/>
    <x v="2"/>
    <s v="wearables"/>
    <x v="1338"/>
    <d v="2015-08-02T19:17:13"/>
  </r>
  <r>
    <x v="1339"/>
    <s v="Linkoo (Canceled)"/>
    <s v="World's Smallest customizable Phone &amp; GPS Watch for kids !"/>
    <n v="50000"/>
    <n v="3317"/>
    <x v="1"/>
    <s v="US"/>
    <s v="USD"/>
    <n v="1418056315"/>
    <n v="1414164715"/>
    <b v="0"/>
    <x v="77"/>
    <b v="0"/>
    <s v="technology/wearables"/>
    <n v="6.6339999999999996E-2"/>
    <n v="89.648648648648646"/>
    <x v="2"/>
    <s v="wearables"/>
    <x v="1339"/>
    <d v="2014-12-08T16:31:55"/>
  </r>
  <r>
    <x v="1340"/>
    <s v="Glass Designs (Canceled)"/>
    <s v="I would like to make nicer, more stylish looking frames for the Google Glass using 3D printing technology."/>
    <n v="1680"/>
    <n v="0"/>
    <x v="1"/>
    <s v="US"/>
    <s v="USD"/>
    <n v="1408112253"/>
    <n v="1405520253"/>
    <b v="0"/>
    <x v="78"/>
    <b v="0"/>
    <s v="technology/wearables"/>
    <n v="0"/>
    <s v="No Backers"/>
    <x v="2"/>
    <s v="wearables"/>
    <x v="1340"/>
    <d v="2014-08-15T14:17:33"/>
  </r>
  <r>
    <x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0.7036"/>
    <n v="382.39130434782606"/>
    <x v="2"/>
    <s v="wearables"/>
    <x v="1341"/>
    <d v="2016-10-01T14:58:37"/>
  </r>
  <r>
    <x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2E-3"/>
    <n v="100"/>
    <x v="2"/>
    <s v="wearables"/>
    <x v="1342"/>
    <d v="2015-07-17T19:35:39"/>
  </r>
  <r>
    <x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d v="2016-08-19T03:59:00"/>
  </r>
  <r>
    <x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4"/>
    <n v="40.762589928057551"/>
    <x v="3"/>
    <s v="nonfiction"/>
    <x v="1344"/>
    <d v="2016-06-30T18:57:19"/>
  </r>
  <r>
    <x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d v="2014-07-14T19:32:39"/>
  </r>
  <r>
    <x v="1346"/>
    <s v="Anthology of Stories from LGBT Nepal"/>
    <s v="An anthology of nonfiction stories written by Nepal's Lesbian, Gay, Bisexual, and Transgender (LGBT) community."/>
    <n v="4900"/>
    <n v="7219"/>
    <x v="0"/>
    <s v="US"/>
    <s v="USD"/>
    <n v="1372297751"/>
    <n v="1369705751"/>
    <b v="0"/>
    <x v="184"/>
    <b v="1"/>
    <s v="publishing/nonfiction"/>
    <n v="1.473265306122449"/>
    <n v="48.449664429530202"/>
    <x v="3"/>
    <s v="nonfiction"/>
    <x v="1346"/>
    <d v="2013-06-27T01:49:11"/>
  </r>
  <r>
    <x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d v="2015-03-07T15:18:45"/>
  </r>
  <r>
    <x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d v="2014-12-18T12:08:53"/>
  </r>
  <r>
    <x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19999999999998"/>
    <n v="59.360465116279073"/>
    <x v="3"/>
    <s v="nonfiction"/>
    <x v="1349"/>
    <d v="2015-12-16T06:59:00"/>
  </r>
  <r>
    <x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d v="2015-12-26T00:18:54"/>
  </r>
  <r>
    <x v="1351"/>
    <s v="Purpose: Your Journey To Find Meaning"/>
    <s v="Discover your purpose, live a more fulfilling life, leave a positive footprint on society."/>
    <n v="20000"/>
    <n v="20253"/>
    <x v="0"/>
    <s v="US"/>
    <s v="USD"/>
    <n v="1455299144"/>
    <n v="1452707144"/>
    <b v="0"/>
    <x v="148"/>
    <b v="1"/>
    <s v="publishing/nonfiction"/>
    <n v="1.0126500000000001"/>
    <n v="168.77500000000001"/>
    <x v="3"/>
    <s v="nonfiction"/>
    <x v="1351"/>
    <d v="2016-02-12T17:45:44"/>
  </r>
  <r>
    <x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d v="2015-09-05T03:59:00"/>
  </r>
  <r>
    <x v="1353"/>
    <s v="Finish The Script! - A College Writing Course in Book Form"/>
    <s v="A book that teaches aspiring writers how to get from a basic idea to a fully rewritten screenplay."/>
    <n v="1000"/>
    <n v="1336"/>
    <x v="0"/>
    <s v="US"/>
    <s v="USD"/>
    <n v="1362960000"/>
    <n v="1359946188"/>
    <b v="0"/>
    <x v="288"/>
    <b v="1"/>
    <s v="publishing/nonfiction"/>
    <n v="1.3360000000000001"/>
    <n v="31.80952380952381"/>
    <x v="3"/>
    <s v="nonfiction"/>
    <x v="1353"/>
    <d v="2013-03-11T00:00:00"/>
  </r>
  <r>
    <x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d v="2016-06-11T19:22:59"/>
  </r>
  <r>
    <x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d v="2012-11-30T10:00:00"/>
  </r>
  <r>
    <x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d v="2013-07-05T00:56:00"/>
  </r>
  <r>
    <x v="1357"/>
    <s v="Becoming Alicia"/>
    <s v="The search for identity leads one young woman to Mexico, where she follows her grandfather's journey back to America."/>
    <n v="2000"/>
    <n v="2506"/>
    <x v="0"/>
    <s v="US"/>
    <s v="USD"/>
    <n v="1362117540"/>
    <n v="1359587137"/>
    <b v="0"/>
    <x v="71"/>
    <b v="1"/>
    <s v="publishing/nonfiction"/>
    <n v="1.2529999999999999"/>
    <n v="38.553846153846152"/>
    <x v="3"/>
    <s v="nonfiction"/>
    <x v="1357"/>
    <d v="2013-03-01T05:59:00"/>
  </r>
  <r>
    <x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d v="2011-06-25T13:42:03"/>
  </r>
  <r>
    <x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d v="2011-07-06T19:33:10"/>
  </r>
  <r>
    <x v="1360"/>
    <s v="So Bad, It's Good! - A Book of Bad Movies"/>
    <s v="So Bad, It's Good! is a guide to finding the best films for your bad movie night."/>
    <n v="1500"/>
    <n v="2598"/>
    <x v="0"/>
    <s v="US"/>
    <s v="USD"/>
    <n v="1343943420"/>
    <n v="1341524220"/>
    <b v="0"/>
    <x v="75"/>
    <b v="1"/>
    <s v="publishing/nonfiction"/>
    <n v="1.732"/>
    <n v="32.074074074074076"/>
    <x v="3"/>
    <s v="nonfiction"/>
    <x v="1360"/>
    <d v="2012-08-02T21:37:00"/>
  </r>
  <r>
    <x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4"/>
    <n v="28.632575757575758"/>
    <x v="3"/>
    <s v="nonfiction"/>
    <x v="1361"/>
    <d v="2014-06-21T17:12:52"/>
  </r>
  <r>
    <x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x v="3"/>
    <s v="nonfiction"/>
    <x v="1362"/>
    <d v="2013-09-07T22:25:31"/>
  </r>
  <r>
    <x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
    <n v="40"/>
    <x v="3"/>
    <s v="nonfiction"/>
    <x v="1363"/>
    <d v="2016-02-15T07:59:00"/>
  </r>
  <r>
    <x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d v="2015-01-07T16:41:46"/>
  </r>
  <r>
    <x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6"/>
    <n v="81.739130434782609"/>
    <x v="4"/>
    <s v="rock"/>
    <x v="1365"/>
    <d v="2015-03-16T16:35:52"/>
  </r>
  <r>
    <x v="1366"/>
    <s v="Kick It! A Tribute to the A.K.s"/>
    <s v="A musical memorial for Alexi Petersen."/>
    <n v="7500"/>
    <n v="9486.69"/>
    <x v="0"/>
    <s v="US"/>
    <s v="USD"/>
    <n v="1417049663"/>
    <n v="1413158063"/>
    <b v="0"/>
    <x v="206"/>
    <b v="1"/>
    <s v="music/rock"/>
    <n v="1.2648920000000001"/>
    <n v="64.535306122448986"/>
    <x v="4"/>
    <s v="rock"/>
    <x v="1366"/>
    <d v="2014-11-27T00:54:23"/>
  </r>
  <r>
    <x v="1367"/>
    <s v="House of Rabbits  - &quot;Songs of Charivari&quot;"/>
    <s v="House of Rabbits are recording our full-length, debut album! Support independent music, receive great rewards!"/>
    <n v="5000"/>
    <n v="5713"/>
    <x v="0"/>
    <s v="US"/>
    <s v="USD"/>
    <n v="1447463050"/>
    <n v="1444867450"/>
    <b v="0"/>
    <x v="240"/>
    <b v="1"/>
    <s v="music/rock"/>
    <n v="1.1426000000000001"/>
    <n v="63.477777777777774"/>
    <x v="4"/>
    <s v="rock"/>
    <x v="1367"/>
    <d v="2015-11-14T01:04:10"/>
  </r>
  <r>
    <x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x v="4"/>
    <s v="rock"/>
    <x v="1368"/>
    <d v="2015-06-15T04:34:54"/>
  </r>
  <r>
    <x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d v="2014-04-11T14:15:46"/>
  </r>
  <r>
    <x v="1370"/>
    <s v="Food On You presents Baby's First Parental Advisory"/>
    <s v="Songs about the first year of parenthood, often inappropriate for children"/>
    <n v="1500"/>
    <n v="1555"/>
    <x v="0"/>
    <s v="US"/>
    <s v="USD"/>
    <n v="1381881890"/>
    <n v="1380585890"/>
    <b v="0"/>
    <x v="9"/>
    <b v="1"/>
    <s v="music/rock"/>
    <n v="1.0366666666666666"/>
    <n v="77.75"/>
    <x v="4"/>
    <s v="rock"/>
    <x v="1370"/>
    <d v="2013-10-16T00:04:50"/>
  </r>
  <r>
    <x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d v="2015-05-07T18:12:22"/>
  </r>
  <r>
    <x v="1372"/>
    <s v="Ted Lukas &amp; the Misled new CD - &quot;FEED&quot;"/>
    <s v="Please help us raise funds to press our new CD!"/>
    <n v="500"/>
    <n v="620"/>
    <x v="0"/>
    <s v="US"/>
    <s v="USD"/>
    <n v="1342115132"/>
    <n v="1339523132"/>
    <b v="0"/>
    <x v="38"/>
    <b v="1"/>
    <s v="music/rock"/>
    <n v="1.24"/>
    <n v="38.75"/>
    <x v="4"/>
    <s v="rock"/>
    <x v="1372"/>
    <d v="2012-07-12T17:45:32"/>
  </r>
  <r>
    <x v="1373"/>
    <s v="Broccoli Samurai: Tour Van or Bust!"/>
    <s v="Help Broccoli Samurai raise money to get a new van and continue bringing you the jams!"/>
    <n v="10000"/>
    <n v="10501"/>
    <x v="0"/>
    <s v="US"/>
    <s v="USD"/>
    <n v="1483138233"/>
    <n v="1480546233"/>
    <b v="0"/>
    <x v="47"/>
    <b v="1"/>
    <s v="music/rock"/>
    <n v="1.0501"/>
    <n v="201.94230769230768"/>
    <x v="4"/>
    <s v="rock"/>
    <x v="1373"/>
    <d v="2016-12-30T22:50:33"/>
  </r>
  <r>
    <x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d v="2016-03-25T02:53:08"/>
  </r>
  <r>
    <x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d v="2017-01-15T01:35:19"/>
  </r>
  <r>
    <x v="1376"/>
    <s v="Dead Pirates / HIGHMARE LP 2nd pressing"/>
    <s v="Dead Pirates are planning a second pressing of HIGHMARE LP, who wants one ?"/>
    <n v="3700"/>
    <n v="9342"/>
    <x v="0"/>
    <s v="GB"/>
    <s v="GBP"/>
    <n v="1480784606"/>
    <n v="1478189006"/>
    <b v="0"/>
    <x v="129"/>
    <b v="1"/>
    <s v="music/rock"/>
    <n v="2.5248648648648651"/>
    <n v="55.607142857142854"/>
    <x v="4"/>
    <s v="rock"/>
    <x v="1376"/>
    <d v="2016-12-03T17:03:26"/>
  </r>
  <r>
    <x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d v="2017-02-03T04:11:00"/>
  </r>
  <r>
    <x v="1378"/>
    <s v="SIX BY SEVEN"/>
    <s v="A psychedelic post rock masterpiece!"/>
    <n v="2000"/>
    <n v="4067"/>
    <x v="0"/>
    <s v="GB"/>
    <s v="GBP"/>
    <n v="1470075210"/>
    <n v="1468779210"/>
    <b v="0"/>
    <x v="182"/>
    <b v="1"/>
    <s v="music/rock"/>
    <n v="2.0335000000000001"/>
    <n v="30.578947368421051"/>
    <x v="4"/>
    <s v="rock"/>
    <x v="1378"/>
    <d v="2016-08-01T18:13:30"/>
  </r>
  <r>
    <x v="1379"/>
    <s v="J. Walter Makes a Record"/>
    <s v="---------The long-awaited debut full-length from Justin Ruddy--------"/>
    <n v="10000"/>
    <n v="11160"/>
    <x v="0"/>
    <s v="US"/>
    <s v="USD"/>
    <n v="1433504876"/>
    <n v="1430912876"/>
    <b v="0"/>
    <x v="299"/>
    <b v="1"/>
    <s v="music/rock"/>
    <n v="1.1160000000000001"/>
    <n v="73.907284768211923"/>
    <x v="4"/>
    <s v="rock"/>
    <x v="1379"/>
    <d v="2015-06-05T11:47:56"/>
  </r>
  <r>
    <x v="1380"/>
    <s v="BARNFEST 2015"/>
    <s v="A DIY MUSIC FESTIVAL FROM ST. LOUIS MO! Bands make their own festival, help make it legit!"/>
    <n v="25"/>
    <n v="106"/>
    <x v="0"/>
    <s v="US"/>
    <s v="USD"/>
    <n v="1433815200"/>
    <n v="1431886706"/>
    <b v="0"/>
    <x v="81"/>
    <b v="1"/>
    <s v="music/rock"/>
    <n v="4.24"/>
    <n v="21.2"/>
    <x v="4"/>
    <s v="rock"/>
    <x v="1380"/>
    <d v="2015-06-09T02:00:00"/>
  </r>
  <r>
    <x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d v="2016-12-29T05:08:45"/>
  </r>
  <r>
    <x v="1382"/>
    <s v="The Floorwalkers New Album!"/>
    <s v="We're making a new record -- independently! We've got some great new songs we're really excited to bring to you!"/>
    <n v="8000"/>
    <n v="8349"/>
    <x v="0"/>
    <s v="US"/>
    <s v="USD"/>
    <n v="1367867536"/>
    <n v="1365275536"/>
    <b v="0"/>
    <x v="265"/>
    <b v="1"/>
    <s v="music/rock"/>
    <n v="1.043625"/>
    <n v="56.412162162162161"/>
    <x v="4"/>
    <s v="rock"/>
    <x v="1382"/>
    <d v="2013-05-06T19:12:16"/>
  </r>
  <r>
    <x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
    <n v="50.247311827956992"/>
    <x v="4"/>
    <s v="rock"/>
    <x v="1383"/>
    <d v="2016-12-23T01:47:58"/>
  </r>
  <r>
    <x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x v="4"/>
    <s v="rock"/>
    <x v="1384"/>
    <d v="2015-07-05T17:38:42"/>
  </r>
  <r>
    <x v="1385"/>
    <s v="Chi Might Project"/>
    <s v="Musicians, singers &amp; songwriters from all over the world collaborate via YouTube in order to create an amazing album!"/>
    <n v="8000"/>
    <n v="8832.49"/>
    <x v="0"/>
    <s v="DE"/>
    <s v="EUR"/>
    <n v="1461931860"/>
    <n v="1457109121"/>
    <b v="0"/>
    <x v="179"/>
    <b v="1"/>
    <s v="music/rock"/>
    <n v="1.10406125"/>
    <n v="65.914104477611943"/>
    <x v="4"/>
    <s v="rock"/>
    <x v="1385"/>
    <d v="2016-04-29T12:11:00"/>
  </r>
  <r>
    <x v="1386"/>
    <s v="MALTESE CROSS: The First Album"/>
    <s v="We are a classic hard rock/heavy metal band just trying to keep rock alive!"/>
    <n v="400"/>
    <n v="875"/>
    <x v="0"/>
    <s v="US"/>
    <s v="USD"/>
    <n v="1438183889"/>
    <n v="1435591889"/>
    <b v="0"/>
    <x v="25"/>
    <b v="1"/>
    <s v="music/rock"/>
    <n v="2.1875"/>
    <n v="62.5"/>
    <x v="4"/>
    <s v="rock"/>
    <x v="1386"/>
    <d v="2015-07-29T15:31:29"/>
  </r>
  <r>
    <x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x v="4"/>
    <s v="rock"/>
    <x v="1387"/>
    <d v="2015-06-03T04:30:00"/>
  </r>
  <r>
    <x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d v="2016-10-17T16:14:00"/>
  </r>
  <r>
    <x v="1389"/>
    <s v="Pre-order DANCEHALL's first record!!!"/>
    <s v="Help fund the pressing of DANCEHALL's first record by pre-ordering it in advance!!!"/>
    <n v="500"/>
    <n v="727"/>
    <x v="0"/>
    <s v="GB"/>
    <s v="GBP"/>
    <n v="1471087957"/>
    <n v="1468495957"/>
    <b v="0"/>
    <x v="69"/>
    <b v="1"/>
    <s v="music/rock"/>
    <n v="1.454"/>
    <n v="21.382352941176471"/>
    <x v="4"/>
    <s v="rock"/>
    <x v="1389"/>
    <d v="2016-08-13T11:32:37"/>
  </r>
  <r>
    <x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x v="4"/>
    <s v="rock"/>
    <x v="1390"/>
    <d v="2015-04-27T17:12:00"/>
  </r>
  <r>
    <x v="1391"/>
    <s v="Rules and Regulations"/>
    <s v="With the money donated through this project we intend on investing in sound equipment for live shows"/>
    <n v="500"/>
    <n v="551"/>
    <x v="0"/>
    <s v="US"/>
    <s v="USD"/>
    <n v="1440219540"/>
    <n v="1436369818"/>
    <b v="0"/>
    <x v="62"/>
    <b v="1"/>
    <s v="music/rock"/>
    <n v="1.1020000000000001"/>
    <n v="42.384615384615387"/>
    <x v="4"/>
    <s v="rock"/>
    <x v="1391"/>
    <d v="2015-08-22T04:59:00"/>
  </r>
  <r>
    <x v="1392"/>
    <s v="Telesomniac's Debut Album"/>
    <s v="Telesomniac is a rock band from Provo, UT releasing their debut album Thirty-One Flashes in the Dark."/>
    <n v="2500"/>
    <n v="2841"/>
    <x v="0"/>
    <s v="US"/>
    <s v="USD"/>
    <n v="1456976586"/>
    <n v="1454298186"/>
    <b v="0"/>
    <x v="201"/>
    <b v="1"/>
    <s v="music/rock"/>
    <n v="1.1364000000000001"/>
    <n v="27.317307692307693"/>
    <x v="4"/>
    <s v="rock"/>
    <x v="1392"/>
    <d v="2016-03-03T03:43:06"/>
  </r>
  <r>
    <x v="1393"/>
    <s v="WolfHunt | Social Commentary Rock Project"/>
    <s v="Rock n' Roll tales of our times"/>
    <n v="10000"/>
    <n v="10235"/>
    <x v="0"/>
    <s v="US"/>
    <s v="USD"/>
    <n v="1470068523"/>
    <n v="1467476523"/>
    <b v="0"/>
    <x v="47"/>
    <b v="1"/>
    <s v="music/rock"/>
    <n v="1.0235000000000001"/>
    <n v="196.82692307692307"/>
    <x v="4"/>
    <s v="rock"/>
    <x v="1393"/>
    <d v="2016-08-01T16:22:03"/>
  </r>
  <r>
    <x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d v="2017-03-01T03:00:00"/>
  </r>
  <r>
    <x v="1395"/>
    <s v="Quiet Oaks Full Length Album"/>
    <s v="Help Quiet Oaks record their debut album!!!"/>
    <n v="3500"/>
    <n v="3916"/>
    <x v="0"/>
    <s v="US"/>
    <s v="USD"/>
    <n v="1484430481"/>
    <n v="1481838481"/>
    <b v="0"/>
    <x v="141"/>
    <b v="1"/>
    <s v="music/rock"/>
    <n v="1.1188571428571428"/>
    <n v="47.756097560975611"/>
    <x v="4"/>
    <s v="rock"/>
    <x v="1395"/>
    <d v="2017-01-14T21:48:01"/>
  </r>
  <r>
    <x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d v="2015-02-13T23:58:02"/>
  </r>
  <r>
    <x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d v="2016-10-27T21:19:00"/>
  </r>
  <r>
    <x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x v="4"/>
    <s v="rock"/>
    <x v="1398"/>
    <d v="2016-07-05T20:58:54"/>
  </r>
  <r>
    <x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4"/>
    <n v="61.701086956521742"/>
    <x v="4"/>
    <s v="rock"/>
    <x v="1399"/>
    <d v="2014-10-07T00:06:13"/>
  </r>
  <r>
    <x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d v="2016-06-12T05:30:00"/>
  </r>
  <r>
    <x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3"/>
    <n v="51.720833333333331"/>
    <x v="4"/>
    <s v="rock"/>
    <x v="1401"/>
    <d v="2013-05-26T23:54:34"/>
  </r>
  <r>
    <x v="1402"/>
    <s v="Nineteen Fifty Eight - Untitled EP"/>
    <s v="Help us fund our latest project - a 5 track EP: fast-paced, hard-hitting, female-fronted rock with catchy choruses and lyrics to match!"/>
    <n v="2500"/>
    <n v="2729"/>
    <x v="0"/>
    <s v="GB"/>
    <s v="GBP"/>
    <n v="1430439411"/>
    <n v="1425259011"/>
    <b v="0"/>
    <x v="116"/>
    <b v="1"/>
    <s v="music/rock"/>
    <n v="1.0915999999999999"/>
    <n v="24.150442477876105"/>
    <x v="4"/>
    <s v="rock"/>
    <x v="1402"/>
    <d v="2015-05-01T00:16:51"/>
  </r>
  <r>
    <x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d v="2013-07-26T01:30:35"/>
  </r>
  <r>
    <x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E-2"/>
    <n v="48.2"/>
    <x v="3"/>
    <s v="translations"/>
    <x v="1404"/>
    <d v="2015-02-22T12:14:45"/>
  </r>
  <r>
    <x v="1405"/>
    <s v="The Bible translated into Emoticons"/>
    <s v="Will more people read the Bible if it were translated into Emoticons?"/>
    <n v="25000"/>
    <n v="105"/>
    <x v="2"/>
    <s v="US"/>
    <s v="USD"/>
    <n v="1417195201"/>
    <n v="1414599601"/>
    <b v="1"/>
    <x v="57"/>
    <b v="0"/>
    <s v="publishing/translations"/>
    <n v="4.1999999999999997E-3"/>
    <n v="6.1764705882352944"/>
    <x v="3"/>
    <s v="translations"/>
    <x v="1405"/>
    <d v="2014-11-28T17:20:01"/>
  </r>
  <r>
    <x v="1406"/>
    <s v="Man Down! Translation project"/>
    <s v="The White coat and the battle dress uniform"/>
    <n v="12000"/>
    <n v="15"/>
    <x v="2"/>
    <s v="IT"/>
    <s v="EUR"/>
    <n v="1449914400"/>
    <n v="1445336607"/>
    <b v="0"/>
    <x v="83"/>
    <b v="0"/>
    <s v="publishing/translations"/>
    <n v="1.25E-3"/>
    <n v="5"/>
    <x v="3"/>
    <s v="translations"/>
    <x v="1406"/>
    <d v="2015-12-12T10:00:00"/>
  </r>
  <r>
    <x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5.0000000000000001E-3"/>
    <n v="7.5"/>
    <x v="3"/>
    <s v="translations"/>
    <x v="1407"/>
    <d v="2014-08-12T12:52:58"/>
  </r>
  <r>
    <x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5E-2"/>
    <n v="12"/>
    <x v="3"/>
    <s v="translations"/>
    <x v="1408"/>
    <d v="2015-11-13T21:55:56"/>
  </r>
  <r>
    <x v="1409"/>
    <s v="Modern Literal Torah Translation: Genesis"/>
    <s v="Modern Literal Translation of the 1st Book of the Torah in English and Russian with sub-linear and interlinear layout."/>
    <n v="4000"/>
    <n v="0"/>
    <x v="2"/>
    <s v="US"/>
    <s v="USD"/>
    <n v="1420085535"/>
    <n v="1414897935"/>
    <b v="0"/>
    <x v="78"/>
    <b v="0"/>
    <s v="publishing/translations"/>
    <n v="0"/>
    <s v="No Backers"/>
    <x v="3"/>
    <s v="translations"/>
    <x v="1409"/>
    <d v="2015-01-01T04:12:15"/>
  </r>
  <r>
    <x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4"/>
    <n v="1"/>
    <x v="3"/>
    <s v="translations"/>
    <x v="1410"/>
    <d v="2016-06-03T07:38:40"/>
  </r>
  <r>
    <x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2.3333333333333335E-3"/>
    <n v="2.3333333333333335"/>
    <x v="3"/>
    <s v="translations"/>
    <x v="1411"/>
    <d v="2015-02-06T01:25:00"/>
  </r>
  <r>
    <x v="1412"/>
    <s v="For overseas shogi fans! Shogi novel translation project"/>
    <s v="â€œClimbing Silver!â€- An English translation of the Young Adult Shogi novella"/>
    <n v="7000"/>
    <n v="320"/>
    <x v="2"/>
    <s v="US"/>
    <s v="USD"/>
    <n v="1417656699"/>
    <n v="1415064699"/>
    <b v="0"/>
    <x v="62"/>
    <b v="0"/>
    <s v="publishing/translations"/>
    <n v="4.5714285714285714E-2"/>
    <n v="24.615384615384617"/>
    <x v="3"/>
    <s v="translations"/>
    <x v="1412"/>
    <d v="2014-12-04T01:31:39"/>
  </r>
  <r>
    <x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0.05"/>
    <n v="100"/>
    <x v="3"/>
    <s v="translations"/>
    <x v="1413"/>
    <d v="2016-02-20T10:29:30"/>
  </r>
  <r>
    <x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2E-3"/>
    <n v="1"/>
    <x v="3"/>
    <s v="translations"/>
    <x v="1414"/>
    <d v="2017-01-03T06:04:27"/>
  </r>
  <r>
    <x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0.18181818181818182"/>
    <n v="88.888888888888886"/>
    <x v="3"/>
    <s v="translations"/>
    <x v="1415"/>
    <d v="2015-08-16T16:13:11"/>
  </r>
  <r>
    <x v="1416"/>
    <s v="Glenn's  little book of  quotes"/>
    <s v="glenn's  book of quotes is designed to give the readers a thought for the day , lighten the mood  and put a smile  on their faces."/>
    <n v="50000"/>
    <n v="0"/>
    <x v="2"/>
    <s v="US"/>
    <s v="USD"/>
    <n v="1448147619"/>
    <n v="1445552019"/>
    <b v="0"/>
    <x v="78"/>
    <b v="0"/>
    <s v="publishing/translations"/>
    <n v="0"/>
    <s v="No Backers"/>
    <x v="3"/>
    <s v="translations"/>
    <x v="1416"/>
    <d v="2015-11-21T23:13:39"/>
  </r>
  <r>
    <x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E-2"/>
    <n v="27.5"/>
    <x v="3"/>
    <s v="translations"/>
    <x v="1417"/>
    <d v="2015-09-15T11:11:00"/>
  </r>
  <r>
    <x v="1418"/>
    <s v="Realidades del Hombre"/>
    <s v="Â¿Y si hubiera una camino intermedio entre ciencia y religion?_x000a_Descubre la respuesta ayudando a publicar y traducir este libro."/>
    <n v="3000"/>
    <n v="6"/>
    <x v="2"/>
    <s v="ES"/>
    <s v="EUR"/>
    <n v="1456397834"/>
    <n v="1453805834"/>
    <b v="0"/>
    <x v="29"/>
    <b v="0"/>
    <s v="publishing/translations"/>
    <n v="2E-3"/>
    <n v="6"/>
    <x v="3"/>
    <s v="translations"/>
    <x v="1418"/>
    <d v="2016-02-25T10:57:14"/>
  </r>
  <r>
    <x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4E-2"/>
    <n v="44.5"/>
    <x v="3"/>
    <s v="translations"/>
    <x v="1419"/>
    <d v="2016-10-09T10:56:59"/>
  </r>
  <r>
    <x v="1420"/>
    <s v="Shakespeare in the Hood - Romeo and Juliet"/>
    <s v="Help me butcher Shakespeare in a satirical fashion."/>
    <n v="110"/>
    <n v="3"/>
    <x v="2"/>
    <s v="US"/>
    <s v="USD"/>
    <n v="1467129686"/>
    <n v="1464969686"/>
    <b v="0"/>
    <x v="83"/>
    <b v="0"/>
    <s v="publishing/translations"/>
    <n v="2.7272727272727271E-2"/>
    <n v="1"/>
    <x v="3"/>
    <s v="translations"/>
    <x v="1420"/>
    <d v="2016-06-28T16:01:26"/>
  </r>
  <r>
    <x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1E-3"/>
    <n v="100"/>
    <x v="3"/>
    <s v="translations"/>
    <x v="1421"/>
    <d v="2015-02-08T21:58:29"/>
  </r>
  <r>
    <x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1.0399999999999999E-3"/>
    <n v="13"/>
    <x v="3"/>
    <s v="translations"/>
    <x v="1422"/>
    <d v="2016-09-21T05:45:04"/>
  </r>
  <r>
    <x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3.3333333333333335E-3"/>
    <n v="100"/>
    <x v="3"/>
    <s v="translations"/>
    <x v="1423"/>
    <d v="2016-01-01T08:38:51"/>
  </r>
  <r>
    <x v="1424"/>
    <s v="Subway Mantras"/>
    <s v="A short book of practical mantras that can be used every day of the week. Mantras are cogwheels of universal engines."/>
    <n v="7500"/>
    <n v="1527"/>
    <x v="2"/>
    <s v="US"/>
    <s v="USD"/>
    <n v="1479233602"/>
    <n v="1478106802"/>
    <b v="0"/>
    <x v="25"/>
    <b v="0"/>
    <s v="publishing/translations"/>
    <n v="0.2036"/>
    <n v="109.07142857142857"/>
    <x v="3"/>
    <s v="translations"/>
    <x v="1424"/>
    <d v="2016-11-15T18:13:22"/>
  </r>
  <r>
    <x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s v="No Backers"/>
    <x v="3"/>
    <s v="translations"/>
    <x v="1425"/>
    <d v="2015-04-29T03:09:19"/>
  </r>
  <r>
    <x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s v="No Backers"/>
    <x v="3"/>
    <s v="translations"/>
    <x v="1426"/>
    <d v="2015-08-24T09:22:00"/>
  </r>
  <r>
    <x v="1427"/>
    <s v="WHAT CAN I DO?..."/>
    <s v="The book with advices that can save many lives._x000a_You will find here many case studies, extreme situations and solutions."/>
    <n v="5000"/>
    <n v="419"/>
    <x v="2"/>
    <s v="DE"/>
    <s v="EUR"/>
    <n v="1474230385"/>
    <n v="1471638385"/>
    <b v="0"/>
    <x v="80"/>
    <b v="0"/>
    <s v="publishing/translations"/>
    <n v="8.3799999999999999E-2"/>
    <n v="104.75"/>
    <x v="3"/>
    <s v="translations"/>
    <x v="1427"/>
    <d v="2016-09-18T20:26:25"/>
  </r>
  <r>
    <x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4999999999999998E-2"/>
    <n v="15"/>
    <x v="3"/>
    <s v="translations"/>
    <x v="1428"/>
    <d v="2016-04-02T08:06:57"/>
  </r>
  <r>
    <x v="1429"/>
    <s v="10 P.M."/>
    <s v="A guy in his 30's tries to live his &quot;American Dream&quot;, but quickly it turns into a nightmare. (A Novel)"/>
    <n v="10000"/>
    <n v="0"/>
    <x v="2"/>
    <s v="US"/>
    <s v="USD"/>
    <n v="1428629242"/>
    <n v="1426037242"/>
    <b v="0"/>
    <x v="78"/>
    <b v="0"/>
    <s v="publishing/translations"/>
    <n v="0"/>
    <s v="No Backers"/>
    <x v="3"/>
    <s v="translations"/>
    <x v="1429"/>
    <d v="2015-04-10T01:27:22"/>
  </r>
  <r>
    <x v="1430"/>
    <s v="Esoteric Project Management"/>
    <s v="Profesional translation and publishing of the book on unique synthesis of project management and meditation"/>
    <n v="5000"/>
    <n v="403"/>
    <x v="2"/>
    <s v="US"/>
    <s v="USD"/>
    <n v="1419017488"/>
    <n v="1416339088"/>
    <b v="0"/>
    <x v="81"/>
    <b v="0"/>
    <s v="publishing/translations"/>
    <n v="8.0600000000000005E-2"/>
    <n v="80.599999999999994"/>
    <x v="3"/>
    <s v="translations"/>
    <x v="1430"/>
    <d v="2014-12-19T19:31:28"/>
  </r>
  <r>
    <x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0.31947058823529412"/>
    <n v="115.55319148936171"/>
    <x v="3"/>
    <s v="translations"/>
    <x v="1431"/>
    <d v="2015-11-26T06:03:36"/>
  </r>
  <r>
    <x v="1432"/>
    <s v="The Holy Bib-el"/>
    <s v="THE HOLY BIB-EL Translated By Leon Cook. The Creation: CHAPTER 1.  1* In the beginning Gods created The Heavens and The Planet Earth."/>
    <n v="40000"/>
    <n v="0"/>
    <x v="2"/>
    <s v="US"/>
    <s v="USD"/>
    <n v="1437417828"/>
    <n v="1434825828"/>
    <b v="0"/>
    <x v="78"/>
    <b v="0"/>
    <s v="publishing/translations"/>
    <n v="0"/>
    <s v="No Backers"/>
    <x v="3"/>
    <s v="translations"/>
    <x v="1432"/>
    <d v="2015-07-20T18:43:48"/>
  </r>
  <r>
    <x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28E-2"/>
    <n v="80.5"/>
    <x v="3"/>
    <s v="translations"/>
    <x v="1433"/>
    <d v="2016-12-10T11:00:00"/>
  </r>
  <r>
    <x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1E-2"/>
    <n v="744.5454545454545"/>
    <x v="3"/>
    <s v="translations"/>
    <x v="1434"/>
    <d v="2015-06-08T15:00:00"/>
  </r>
  <r>
    <x v="1435"/>
    <s v="Trilogy of Crystals, book 1, translation"/>
    <s v="English translation of the first book from a sword and sorcery Fantasy trilogy, by Paolo Parente"/>
    <n v="15000"/>
    <n v="15"/>
    <x v="2"/>
    <s v="IT"/>
    <s v="EUR"/>
    <n v="1444589020"/>
    <n v="1441997020"/>
    <b v="0"/>
    <x v="84"/>
    <b v="0"/>
    <s v="publishing/translations"/>
    <n v="1E-3"/>
    <n v="7.5"/>
    <x v="3"/>
    <s v="translations"/>
    <x v="1435"/>
    <d v="2015-10-11T18:43:40"/>
  </r>
  <r>
    <x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7.7000000000000002E-3"/>
    <n v="38.5"/>
    <x v="3"/>
    <s v="translations"/>
    <x v="1436"/>
    <d v="2016-02-21T08:24:17"/>
  </r>
  <r>
    <x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0.26900000000000002"/>
    <n v="36.68181818181818"/>
    <x v="3"/>
    <s v="translations"/>
    <x v="1437"/>
    <d v="2014-07-13T04:59:00"/>
  </r>
  <r>
    <x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0.03"/>
    <n v="75"/>
    <x v="3"/>
    <s v="translations"/>
    <x v="1438"/>
    <d v="2016-04-27T13:55:00"/>
  </r>
  <r>
    <x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E-2"/>
    <n v="30"/>
    <x v="3"/>
    <s v="translations"/>
    <x v="1439"/>
    <d v="2015-03-07T19:55:01"/>
  </r>
  <r>
    <x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6E-5"/>
    <n v="1"/>
    <x v="3"/>
    <s v="translations"/>
    <x v="1440"/>
    <d v="2016-05-26T17:57:43"/>
  </r>
  <r>
    <x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E-2"/>
    <n v="673.33333333333337"/>
    <x v="3"/>
    <s v="translations"/>
    <x v="1441"/>
    <d v="2015-09-11T18:22:49"/>
  </r>
  <r>
    <x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s v="No Backers"/>
    <x v="3"/>
    <s v="translations"/>
    <x v="1442"/>
    <d v="2016-05-25T15:29:18"/>
  </r>
  <r>
    <x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s v="No Backers"/>
    <x v="3"/>
    <s v="translations"/>
    <x v="1443"/>
    <d v="2017-01-02T22:13:29"/>
  </r>
  <r>
    <x v="1444"/>
    <s v="Expand the MillionairesLetter in the US Market!"/>
    <s v="We as a successfull german stock market newsletter publisher want expand in the US market!"/>
    <n v="4950"/>
    <n v="0"/>
    <x v="2"/>
    <s v="DE"/>
    <s v="EUR"/>
    <n v="1442091462"/>
    <n v="1436907462"/>
    <b v="0"/>
    <x v="78"/>
    <b v="0"/>
    <s v="publishing/translations"/>
    <n v="0"/>
    <s v="No Backers"/>
    <x v="3"/>
    <s v="translations"/>
    <x v="1444"/>
    <d v="2015-09-12T20:57:42"/>
  </r>
  <r>
    <x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s v="No Backers"/>
    <x v="3"/>
    <s v="translations"/>
    <x v="1445"/>
    <d v="2015-06-14T13:00:55"/>
  </r>
  <r>
    <x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s v="No Backers"/>
    <x v="3"/>
    <s v="translations"/>
    <x v="1446"/>
    <d v="2016-04-21T10:44:38"/>
  </r>
  <r>
    <x v="1447"/>
    <s v="Indian Language Dictionary"/>
    <s v="I'm creating a dictionary of multiple Indian languages."/>
    <n v="500000"/>
    <n v="75"/>
    <x v="2"/>
    <s v="US"/>
    <s v="USD"/>
    <n v="1467999134"/>
    <n v="1465407134"/>
    <b v="0"/>
    <x v="83"/>
    <b v="0"/>
    <s v="publishing/translations"/>
    <n v="1.4999999999999999E-4"/>
    <n v="25"/>
    <x v="3"/>
    <s v="translations"/>
    <x v="1447"/>
    <d v="2016-07-08T17:32:14"/>
  </r>
  <r>
    <x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s v="No Backers"/>
    <x v="3"/>
    <s v="translations"/>
    <x v="1448"/>
    <d v="2015-05-22T05:25:00"/>
  </r>
  <r>
    <x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s v="No Backers"/>
    <x v="3"/>
    <s v="translations"/>
    <x v="1449"/>
    <d v="2015-05-10T19:28:25"/>
  </r>
  <r>
    <x v="1450"/>
    <s v="The Art of the Dill"/>
    <s v="A book of pickle recipes narrated by a mama grizzly speaking in incomplete and run-on sentences and her orangutan friend. #Artofthedill"/>
    <n v="100000"/>
    <n v="1"/>
    <x v="2"/>
    <s v="US"/>
    <s v="USD"/>
    <n v="1455941197"/>
    <n v="1453349197"/>
    <b v="0"/>
    <x v="29"/>
    <b v="0"/>
    <s v="publishing/translations"/>
    <n v="1.0000000000000001E-5"/>
    <n v="1"/>
    <x v="3"/>
    <s v="translations"/>
    <x v="1450"/>
    <d v="2016-02-20T04:06:37"/>
  </r>
  <r>
    <x v="1451"/>
    <s v="Modern Literal Torah Translation (Canceled)"/>
    <s v="Modern Literal Translation of the Torah in English and Russian with sub-linear and interlinear layout."/>
    <n v="18950"/>
    <n v="2"/>
    <x v="1"/>
    <s v="US"/>
    <s v="USD"/>
    <n v="1416355259"/>
    <n v="1413759659"/>
    <b v="0"/>
    <x v="84"/>
    <b v="0"/>
    <s v="publishing/translations"/>
    <n v="1.0554089709762533E-4"/>
    <n v="1"/>
    <x v="3"/>
    <s v="translations"/>
    <x v="1451"/>
    <d v="2014-11-19T00:00:59"/>
  </r>
  <r>
    <x v="1452"/>
    <s v="The Judo Preservation Project (Canceled)"/>
    <s v="I am gathering rare, out-of-print Judo books for preservation, translation and sharing."/>
    <n v="14000"/>
    <n v="0"/>
    <x v="1"/>
    <s v="US"/>
    <s v="USD"/>
    <n v="1406566363"/>
    <n v="1403974363"/>
    <b v="0"/>
    <x v="78"/>
    <b v="0"/>
    <s v="publishing/translations"/>
    <n v="0"/>
    <s v="No Backers"/>
    <x v="3"/>
    <s v="translations"/>
    <x v="1452"/>
    <d v="2014-07-28T16:52:43"/>
  </r>
  <r>
    <x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s v="No Backers"/>
    <x v="3"/>
    <s v="translations"/>
    <x v="1453"/>
    <d v="2017-04-15T15:42:27"/>
  </r>
  <r>
    <x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8.5714285714285719E-3"/>
    <n v="15"/>
    <x v="3"/>
    <s v="translations"/>
    <x v="1454"/>
    <d v="2016-04-24T21:59:00"/>
  </r>
  <r>
    <x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0.105"/>
    <n v="225"/>
    <x v="3"/>
    <s v="translations"/>
    <x v="1455"/>
    <d v="2014-09-05T13:39:00"/>
  </r>
  <r>
    <x v="1456"/>
    <s v="Sometimes you don't need love (Canceled)"/>
    <s v="English Version of my auto-published novel"/>
    <n v="5000"/>
    <n v="145"/>
    <x v="1"/>
    <s v="IT"/>
    <s v="EUR"/>
    <n v="1483459365"/>
    <n v="1480867365"/>
    <b v="0"/>
    <x v="83"/>
    <b v="0"/>
    <s v="publishing/translations"/>
    <n v="2.9000000000000001E-2"/>
    <n v="48.333333333333336"/>
    <x v="3"/>
    <s v="translations"/>
    <x v="1456"/>
    <d v="2017-01-03T16:02:45"/>
  </r>
  <r>
    <x v="1457"/>
    <s v="Hey! I&quot;m not invisable, I am Just Old (Canceled)"/>
    <s v="Age is more than just a number, I hope your younger than you feel."/>
    <n v="6000"/>
    <n v="0"/>
    <x v="1"/>
    <s v="US"/>
    <s v="USD"/>
    <n v="1447281044"/>
    <n v="1444685444"/>
    <b v="0"/>
    <x v="78"/>
    <b v="0"/>
    <s v="publishing/translations"/>
    <n v="0"/>
    <s v="No Backers"/>
    <x v="3"/>
    <s v="translations"/>
    <x v="1457"/>
    <d v="2015-11-11T22:30:44"/>
  </r>
  <r>
    <x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s v="No Backers"/>
    <x v="3"/>
    <s v="translations"/>
    <x v="1458"/>
    <d v="2014-08-11T04:00:00"/>
  </r>
  <r>
    <x v="1459"/>
    <s v="Like all the others (Canceled)"/>
    <s v="What if you suddenly found out, that your life wasnÂ´t the life you thought you had? What if you were like all the others!"/>
    <n v="37000"/>
    <n v="0"/>
    <x v="1"/>
    <s v="DK"/>
    <s v="DKK"/>
    <n v="1449077100"/>
    <n v="1446612896"/>
    <b v="0"/>
    <x v="78"/>
    <b v="0"/>
    <s v="publishing/translations"/>
    <n v="0"/>
    <s v="No Backers"/>
    <x v="3"/>
    <s v="translations"/>
    <x v="1459"/>
    <d v="2015-12-02T17:25:00"/>
  </r>
  <r>
    <x v="1460"/>
    <s v="KJV2015 (Canceled)"/>
    <s v="KJV2015 Easier to understand for our kids and family not leaving out one verse or changing a meaning one bit."/>
    <n v="25000000"/>
    <n v="0"/>
    <x v="1"/>
    <s v="US"/>
    <s v="USD"/>
    <n v="1417391100"/>
    <n v="1412371898"/>
    <b v="0"/>
    <x v="78"/>
    <b v="0"/>
    <s v="publishing/translations"/>
    <n v="0"/>
    <s v="No Backers"/>
    <x v="3"/>
    <s v="translations"/>
    <x v="1460"/>
    <d v="2014-11-30T23:45:00"/>
  </r>
  <r>
    <x v="1461"/>
    <s v="Relatively Prime Series 2"/>
    <s v="Series 2 of Relatively Prime, a podcast of stories from the Mathematical Domain"/>
    <n v="15000"/>
    <n v="15186.69"/>
    <x v="0"/>
    <s v="US"/>
    <s v="USD"/>
    <n v="1413849600"/>
    <n v="1410967754"/>
    <b v="1"/>
    <x v="158"/>
    <b v="1"/>
    <s v="publishing/radio &amp; podcasts"/>
    <n v="1.012446"/>
    <n v="44.66673529411765"/>
    <x v="3"/>
    <s v="radio &amp; podcasts"/>
    <x v="1461"/>
    <d v="2014-10-21T00:00:00"/>
  </r>
  <r>
    <x v="1462"/>
    <s v="Unbound: Fiction on the Radio"/>
    <s v="A new radio show focused on short fiction produced by Louisville Public Media"/>
    <n v="4000"/>
    <n v="4340.7"/>
    <x v="0"/>
    <s v="US"/>
    <s v="USD"/>
    <n v="1365609271"/>
    <n v="1363017271"/>
    <b v="1"/>
    <x v="3"/>
    <b v="1"/>
    <s v="publishing/radio &amp; podcasts"/>
    <n v="1.085175"/>
    <n v="28.937999999999999"/>
    <x v="3"/>
    <s v="radio &amp; podcasts"/>
    <x v="1462"/>
    <d v="2013-04-10T15:54:31"/>
  </r>
  <r>
    <x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d v="2013-04-07T20:52:18"/>
  </r>
  <r>
    <x v="1464"/>
    <s v="Science Studio"/>
    <s v="The Best Science Media on the Web"/>
    <n v="5000"/>
    <n v="8160"/>
    <x v="0"/>
    <s v="US"/>
    <s v="USD"/>
    <n v="1361029958"/>
    <n v="1358437958"/>
    <b v="1"/>
    <x v="302"/>
    <b v="1"/>
    <s v="publishing/radio &amp; podcasts"/>
    <n v="1.6319999999999999"/>
    <n v="34.871794871794869"/>
    <x v="3"/>
    <s v="radio &amp; podcasts"/>
    <x v="1464"/>
    <d v="2013-02-16T15:52:38"/>
  </r>
  <r>
    <x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9"/>
    <n v="52.622732513451197"/>
    <x v="3"/>
    <s v="radio &amp; podcasts"/>
    <x v="1465"/>
    <d v="2012-03-22T03:00:00"/>
  </r>
  <r>
    <x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d v="2016-01-12T05:00:00"/>
  </r>
  <r>
    <x v="1467"/>
    <s v="Radio Ambulante"/>
    <s v="We are a new Spanish language podcast telling uniquely Latin American stories."/>
    <n v="40000"/>
    <n v="46032"/>
    <x v="0"/>
    <s v="US"/>
    <s v="USD"/>
    <n v="1332699285"/>
    <n v="1327518885"/>
    <b v="1"/>
    <x v="304"/>
    <b v="1"/>
    <s v="publishing/radio &amp; podcasts"/>
    <n v="1.1508"/>
    <n v="76.72"/>
    <x v="3"/>
    <s v="radio &amp; podcasts"/>
    <x v="1467"/>
    <d v="2012-03-25T18:14:45"/>
  </r>
  <r>
    <x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d v="2011-06-12T00:20:49"/>
  </r>
  <r>
    <x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d v="2013-02-15T14:21:49"/>
  </r>
  <r>
    <x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d v="2012-12-28T19:51:03"/>
  </r>
  <r>
    <x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d v="2015-04-09T22:58:54"/>
  </r>
  <r>
    <x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d v="2013-10-16T13:01:43"/>
  </r>
  <r>
    <x v="1473"/>
    <s v="ONE LOVES ONLY FORM"/>
    <s v="Public Radio Project"/>
    <n v="1500"/>
    <n v="1807.74"/>
    <x v="0"/>
    <s v="US"/>
    <s v="USD"/>
    <n v="1330644639"/>
    <n v="1328052639"/>
    <b v="1"/>
    <x v="5"/>
    <b v="1"/>
    <s v="publishing/radio &amp; podcasts"/>
    <n v="1.20516"/>
    <n v="38.462553191489363"/>
    <x v="3"/>
    <s v="radio &amp; podcasts"/>
    <x v="1473"/>
    <d v="2012-03-01T23:30:39"/>
  </r>
  <r>
    <x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d v="2013-09-13T17:28:12"/>
  </r>
  <r>
    <x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d v="2014-12-20T04:59:00"/>
  </r>
  <r>
    <x v="1476"/>
    <s v="The Comedy Button Podcast"/>
    <s v="The Comedy Button is a brand new nerd pop culture podcast with weekly video sketches."/>
    <n v="6000"/>
    <n v="39693.279999999999"/>
    <x v="0"/>
    <s v="US"/>
    <s v="USD"/>
    <n v="1315616422"/>
    <n v="1313024422"/>
    <b v="1"/>
    <x v="309"/>
    <b v="1"/>
    <s v="publishing/radio &amp; podcasts"/>
    <n v="6.6155466666666669"/>
    <n v="43.333275109170302"/>
    <x v="3"/>
    <s v="radio &amp; podcasts"/>
    <x v="1476"/>
    <d v="2011-09-10T01:00:22"/>
  </r>
  <r>
    <x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d v="2011-12-23T03:00:00"/>
  </r>
  <r>
    <x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2"/>
    <n v="29.187190495010373"/>
    <x v="3"/>
    <s v="radio &amp; podcasts"/>
    <x v="1478"/>
    <d v="2013-05-14T20:55:13"/>
  </r>
  <r>
    <x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d v="2014-05-10T03:59:00"/>
  </r>
  <r>
    <x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
    <n v="92.157795275590544"/>
    <x v="3"/>
    <s v="radio &amp; podcasts"/>
    <x v="1480"/>
    <d v="2013-07-26T17:00:00"/>
  </r>
  <r>
    <x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000000000000001E-2"/>
    <n v="17.5"/>
    <x v="3"/>
    <s v="fiction"/>
    <x v="1481"/>
    <d v="2013-11-02T22:09:05"/>
  </r>
  <r>
    <x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1E-3"/>
    <n v="5"/>
    <x v="3"/>
    <s v="fiction"/>
    <x v="1482"/>
    <d v="2012-09-07T07:51:00"/>
  </r>
  <r>
    <x v="1483"/>
    <s v="The Book Club Rebellion"/>
    <s v="When three social outcasts discover that Fictional characters are invading their world, they must form a team to stop this evil force."/>
    <n v="7000"/>
    <n v="50"/>
    <x v="2"/>
    <s v="US"/>
    <s v="USD"/>
    <n v="1469162275"/>
    <n v="1467002275"/>
    <b v="0"/>
    <x v="84"/>
    <b v="0"/>
    <s v="publishing/fiction"/>
    <n v="7.1428571428571426E-3"/>
    <n v="25"/>
    <x v="3"/>
    <s v="fiction"/>
    <x v="1483"/>
    <d v="2016-07-22T04:37:55"/>
  </r>
  <r>
    <x v="1484"/>
    <s v="a book called filtered down thru the stars"/>
    <s v="The mussings of an old wizard"/>
    <n v="2000"/>
    <n v="0"/>
    <x v="2"/>
    <s v="US"/>
    <s v="USD"/>
    <n v="1342882260"/>
    <n v="1337834963"/>
    <b v="0"/>
    <x v="78"/>
    <b v="0"/>
    <s v="publishing/fiction"/>
    <n v="0"/>
    <s v="No Backers"/>
    <x v="3"/>
    <s v="fiction"/>
    <x v="1484"/>
    <d v="2012-07-21T14:51:00"/>
  </r>
  <r>
    <x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6E-2"/>
    <n v="50"/>
    <x v="3"/>
    <s v="fiction"/>
    <x v="1485"/>
    <d v="2015-06-20T19:06:13"/>
  </r>
  <r>
    <x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2.3999999999999998E-3"/>
    <n v="16"/>
    <x v="3"/>
    <s v="fiction"/>
    <x v="1486"/>
    <d v="2015-02-27T04:02:41"/>
  </r>
  <r>
    <x v="1487"/>
    <s v="You Killed Me First"/>
    <s v="A lover becomes an enemy when a line has been crossed. Torn between memories and reality, his mask of sanity is slipping."/>
    <n v="10000"/>
    <n v="0"/>
    <x v="2"/>
    <s v="US"/>
    <s v="USD"/>
    <n v="1470175271"/>
    <n v="1467583271"/>
    <b v="0"/>
    <x v="78"/>
    <b v="0"/>
    <s v="publishing/fiction"/>
    <n v="0"/>
    <s v="No Backers"/>
    <x v="3"/>
    <s v="fiction"/>
    <x v="1487"/>
    <d v="2016-08-02T22:01:11"/>
  </r>
  <r>
    <x v="1488"/>
    <s v="Nanolution"/>
    <s v="A blockbuster sci-fi adventure. What would you do if one day your life changed to beyond the imaginable?"/>
    <n v="15000"/>
    <n v="360"/>
    <x v="2"/>
    <s v="AU"/>
    <s v="AUD"/>
    <n v="1388928660"/>
    <n v="1386336660"/>
    <b v="0"/>
    <x v="79"/>
    <b v="0"/>
    <s v="publishing/fiction"/>
    <n v="2.4E-2"/>
    <n v="60"/>
    <x v="3"/>
    <s v="fiction"/>
    <x v="1488"/>
    <d v="2014-01-05T13:31:00"/>
  </r>
  <r>
    <x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s v="No Backers"/>
    <x v="3"/>
    <s v="fiction"/>
    <x v="1489"/>
    <d v="2012-11-15T15:40:52"/>
  </r>
  <r>
    <x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0.30862068965517242"/>
    <n v="47.10526315789474"/>
    <x v="3"/>
    <s v="fiction"/>
    <x v="1490"/>
    <d v="2013-10-02T13:27:54"/>
  </r>
  <r>
    <x v="1491"/>
    <s v="Tales of guns, gold and a beagle in the Old West"/>
    <s v="What do you get when you take outlaws, guns, gold and and old beagle in the old west? Adventure!"/>
    <n v="1200"/>
    <n v="100"/>
    <x v="2"/>
    <s v="US"/>
    <s v="USD"/>
    <n v="1424014680"/>
    <n v="1418922443"/>
    <b v="0"/>
    <x v="29"/>
    <b v="0"/>
    <s v="publishing/fiction"/>
    <n v="8.3333333333333329E-2"/>
    <n v="100"/>
    <x v="3"/>
    <s v="fiction"/>
    <x v="1491"/>
    <d v="2015-02-15T15:38:00"/>
  </r>
  <r>
    <x v="1492"/>
    <s v="The Grym Brothers Series"/>
    <s v="The Grym Brothers is a series about two brothers who are grim reapers, hunting down souls that canâ€™t or wonâ€™t move on the afterlife."/>
    <n v="4000"/>
    <n v="30"/>
    <x v="2"/>
    <s v="US"/>
    <s v="USD"/>
    <n v="1308431646"/>
    <n v="1305839646"/>
    <b v="0"/>
    <x v="84"/>
    <b v="0"/>
    <s v="publishing/fiction"/>
    <n v="7.4999999999999997E-3"/>
    <n v="15"/>
    <x v="3"/>
    <s v="fiction"/>
    <x v="1492"/>
    <d v="2011-06-18T21:14:06"/>
  </r>
  <r>
    <x v="1493"/>
    <s v="The Great Grand Zeppelin Chase"/>
    <s v="Help illustrate the sequel to the bestselling _x000a_The Transylvania Flying Squad of Detectives"/>
    <n v="2400"/>
    <n v="0"/>
    <x v="2"/>
    <s v="US"/>
    <s v="USD"/>
    <n v="1371415675"/>
    <n v="1368823675"/>
    <b v="0"/>
    <x v="78"/>
    <b v="0"/>
    <s v="publishing/fiction"/>
    <n v="0"/>
    <s v="No Backers"/>
    <x v="3"/>
    <s v="fiction"/>
    <x v="1493"/>
    <d v="2013-06-16T20:47:55"/>
  </r>
  <r>
    <x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8999999999999996E-2"/>
    <n v="40.454545454545453"/>
    <x v="3"/>
    <s v="fiction"/>
    <x v="1494"/>
    <d v="2015-04-03T15:38:00"/>
  </r>
  <r>
    <x v="1495"/>
    <s v="A Magical Bildungsroman with a Female Heroine"/>
    <s v="The Adventures of Penelope Hawthorne. Part One: The Spellbook of Dracone."/>
    <n v="2000"/>
    <n v="0"/>
    <x v="2"/>
    <s v="US"/>
    <s v="USD"/>
    <n v="1314471431"/>
    <n v="1311879431"/>
    <b v="0"/>
    <x v="78"/>
    <b v="0"/>
    <s v="publishing/fiction"/>
    <n v="0"/>
    <s v="No Backers"/>
    <x v="3"/>
    <s v="fiction"/>
    <x v="1495"/>
    <d v="2011-08-27T18:57:11"/>
  </r>
  <r>
    <x v="1496"/>
    <s v="Tainted Steel (Series 1 - 4)"/>
    <s v="Capturing the awe-inspiring magic of the likes of LoTR, Tainted Steel tells the story of one mans' struggle against Destiny."/>
    <n v="1500"/>
    <n v="0"/>
    <x v="2"/>
    <s v="US"/>
    <s v="USD"/>
    <n v="1410866659"/>
    <n v="1405682659"/>
    <b v="0"/>
    <x v="78"/>
    <b v="0"/>
    <s v="publishing/fiction"/>
    <n v="0"/>
    <s v="No Backers"/>
    <x v="3"/>
    <s v="fiction"/>
    <x v="1496"/>
    <d v="2014-09-16T11:24:19"/>
  </r>
  <r>
    <x v="1497"/>
    <s v="Daddy"/>
    <s v="After 25 years apart, a father and son's reunion is less magical and more explosive as the revelations come out and the gloves come off"/>
    <n v="15000"/>
    <n v="1"/>
    <x v="2"/>
    <s v="US"/>
    <s v="USD"/>
    <n v="1375299780"/>
    <n v="1371655522"/>
    <b v="0"/>
    <x v="29"/>
    <b v="0"/>
    <s v="publishing/fiction"/>
    <n v="6.666666666666667E-5"/>
    <n v="1"/>
    <x v="3"/>
    <s v="fiction"/>
    <x v="1497"/>
    <d v="2013-07-31T19:43:00"/>
  </r>
  <r>
    <x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E-2"/>
    <n v="19"/>
    <x v="3"/>
    <s v="fiction"/>
    <x v="1498"/>
    <d v="2014-09-03T23:36:18"/>
  </r>
  <r>
    <x v="1499"/>
    <s v="The Second Renaissance"/>
    <s v="Coming soon, a new science fiction novel about human evolution and sorcery. In the near future, you are either forced to adapt or die"/>
    <n v="2000"/>
    <n v="5"/>
    <x v="2"/>
    <s v="US"/>
    <s v="USD"/>
    <n v="1470355833"/>
    <n v="1465171833"/>
    <b v="0"/>
    <x v="29"/>
    <b v="0"/>
    <s v="publishing/fiction"/>
    <n v="2.5000000000000001E-3"/>
    <n v="5"/>
    <x v="3"/>
    <s v="fiction"/>
    <x v="1499"/>
    <d v="2016-08-05T00:10:33"/>
  </r>
  <r>
    <x v="1500"/>
    <s v="Tarnish: A Fantasy Novel by J. D. Brink"/>
    <s v="A young hero, sword play, epic tales, swamp monsters, a gang of thieves, and romance and betrayal. Forging your own destiny ain't easy."/>
    <n v="2800"/>
    <n v="701"/>
    <x v="2"/>
    <s v="US"/>
    <s v="USD"/>
    <n v="1367444557"/>
    <n v="1364852557"/>
    <b v="0"/>
    <x v="41"/>
    <b v="0"/>
    <s v="publishing/fiction"/>
    <n v="0.25035714285714283"/>
    <n v="46.733333333333334"/>
    <x v="3"/>
    <s v="fiction"/>
    <x v="1500"/>
    <d v="2013-05-01T21:42:37"/>
  </r>
  <r>
    <x v="1501"/>
    <s v="This is Nowhere"/>
    <s v="A hardcover book of surf, outdoor and nature photos from the British Columbia coast."/>
    <n v="52000"/>
    <n v="86492"/>
    <x v="0"/>
    <s v="CA"/>
    <s v="CAD"/>
    <n v="1436364023"/>
    <n v="1433772023"/>
    <b v="1"/>
    <x v="312"/>
    <b v="1"/>
    <s v="photography/photobooks"/>
    <n v="1.6633076923076924"/>
    <n v="97.731073446327684"/>
    <x v="8"/>
    <s v="photobooks"/>
    <x v="1501"/>
    <d v="2015-07-08T14:00:23"/>
  </r>
  <r>
    <x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d v="2016-03-25T22:00:00"/>
  </r>
  <r>
    <x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d v="2016-10-23T08:20:01"/>
  </r>
  <r>
    <x v="1504"/>
    <s v="RYU X RIO"/>
    <s v="A football photography book like no other about the 2014 World Cup in Brazil, by Ryu Voelkel."/>
    <n v="6500"/>
    <n v="18066"/>
    <x v="0"/>
    <s v="GB"/>
    <s v="GBP"/>
    <n v="1402389180"/>
    <n v="1399996024"/>
    <b v="1"/>
    <x v="314"/>
    <b v="1"/>
    <s v="photography/photobooks"/>
    <n v="2.7793846153846156"/>
    <n v="67.159851301115239"/>
    <x v="8"/>
    <s v="photobooks"/>
    <x v="1504"/>
    <d v="2014-06-10T08:33:00"/>
  </r>
  <r>
    <x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d v="2016-03-22T20:01:00"/>
  </r>
  <r>
    <x v="1506"/>
    <s v="Holden Lane High School photobook"/>
    <s v="A photographic book consisting of 36 colour photographs that explore Holden Lane High School in its final state."/>
    <n v="1500"/>
    <n v="1671"/>
    <x v="0"/>
    <s v="GB"/>
    <s v="GBP"/>
    <n v="1406227904"/>
    <n v="1403635904"/>
    <b v="1"/>
    <x v="68"/>
    <b v="1"/>
    <s v="photography/photobooks"/>
    <n v="1.1140000000000001"/>
    <n v="38.860465116279073"/>
    <x v="8"/>
    <s v="photobooks"/>
    <x v="1506"/>
    <d v="2014-07-24T18:51:44"/>
  </r>
  <r>
    <x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d v="2010-05-15T08:10:00"/>
  </r>
  <r>
    <x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d v="2014-06-27T14:44:41"/>
  </r>
  <r>
    <x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d v="2017-02-14T22:59:00"/>
  </r>
  <r>
    <x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d v="2014-07-19T09:14:38"/>
  </r>
  <r>
    <x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d v="2015-11-18T15:00:04"/>
  </r>
  <r>
    <x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1"/>
    <n v="58.379104477611939"/>
    <x v="8"/>
    <s v="photobooks"/>
    <x v="1512"/>
    <d v="2017-02-05T16:25:39"/>
  </r>
  <r>
    <x v="1513"/>
    <s v="Russian Interiors"/>
    <s v="An intimate portrait of Russian women in their private spaces by late photographer Andy Rocchelli published by Cesura."/>
    <n v="8000"/>
    <n v="12001.5"/>
    <x v="0"/>
    <s v="GB"/>
    <s v="GBP"/>
    <n v="1405523866"/>
    <n v="1402931866"/>
    <b v="1"/>
    <x v="224"/>
    <b v="1"/>
    <s v="photography/photobooks"/>
    <n v="1.5001875"/>
    <n v="55.82093023255814"/>
    <x v="8"/>
    <s v="photobooks"/>
    <x v="1513"/>
    <d v="2014-07-16T15:17:46"/>
  </r>
  <r>
    <x v="1514"/>
    <s v="Racing Age"/>
    <s v="Racing Age is a documentary photography book about masters track &amp; field athletes of retirement age and older."/>
    <n v="25000"/>
    <n v="26619"/>
    <x v="0"/>
    <s v="US"/>
    <s v="USD"/>
    <n v="1443363640"/>
    <n v="1439907640"/>
    <b v="1"/>
    <x v="282"/>
    <b v="1"/>
    <s v="photography/photobooks"/>
    <n v="1.0647599999999999"/>
    <n v="151.24431818181819"/>
    <x v="8"/>
    <s v="photobooks"/>
    <x v="1514"/>
    <d v="2015-09-27T14:20:40"/>
  </r>
  <r>
    <x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9"/>
    <n v="849.67027027027029"/>
    <x v="8"/>
    <s v="photobooks"/>
    <x v="1515"/>
    <d v="2016-03-16T05:04:57"/>
  </r>
  <r>
    <x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d v="2016-10-06T14:00:00"/>
  </r>
  <r>
    <x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d v="2014-12-06T06:00:00"/>
  </r>
  <r>
    <x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x v="8"/>
    <s v="photobooks"/>
    <x v="1518"/>
    <d v="2014-05-31T19:40:52"/>
  </r>
  <r>
    <x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9"/>
    <n v="64.156896551724131"/>
    <x v="8"/>
    <s v="photobooks"/>
    <x v="1519"/>
    <d v="2014-06-20T21:59:00"/>
  </r>
  <r>
    <x v="1520"/>
    <s v="TULIPS"/>
    <s v="A self-published photography book by Andrew Miksys from his new series about Belarus"/>
    <n v="18000"/>
    <n v="18625"/>
    <x v="0"/>
    <s v="US"/>
    <s v="USD"/>
    <n v="1418961600"/>
    <n v="1415824513"/>
    <b v="1"/>
    <x v="157"/>
    <b v="1"/>
    <s v="photography/photobooks"/>
    <n v="1.0347222222222223"/>
    <n v="111.52694610778443"/>
    <x v="8"/>
    <s v="photobooks"/>
    <x v="1520"/>
    <d v="2014-12-19T04:00:00"/>
  </r>
  <r>
    <x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4"/>
    <n v="170.44680851063831"/>
    <x v="8"/>
    <s v="photobooks"/>
    <x v="1521"/>
    <d v="2016-06-07T04:01:31"/>
  </r>
  <r>
    <x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7"/>
    <n v="133.7391592920354"/>
    <x v="8"/>
    <s v="photobooks"/>
    <x v="1522"/>
    <d v="2014-10-17T19:55:39"/>
  </r>
  <r>
    <x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d v="2014-12-23T00:00:00"/>
  </r>
  <r>
    <x v="1524"/>
    <s v="Heath - Limited Edition Split Zine - Make 100"/>
    <s v="Limited edition split zine by photographers AdeY and Kersti K. 100 signed and hand numbered copies!"/>
    <n v="3000"/>
    <n v="6210"/>
    <x v="0"/>
    <s v="SE"/>
    <s v="SEK"/>
    <n v="1487592090"/>
    <n v="1485000090"/>
    <b v="1"/>
    <x v="33"/>
    <b v="1"/>
    <s v="photography/photobooks"/>
    <n v="2.0699999999999998"/>
    <n v="221.78571428571428"/>
    <x v="8"/>
    <s v="photobooks"/>
    <x v="1524"/>
    <d v="2017-02-20T12:01:30"/>
  </r>
  <r>
    <x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2"/>
    <n v="32.315357142857138"/>
    <x v="8"/>
    <s v="photobooks"/>
    <x v="1525"/>
    <d v="2016-08-18T16:52:18"/>
  </r>
  <r>
    <x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4"/>
    <n v="98.839285714285708"/>
    <x v="8"/>
    <s v="photobooks"/>
    <x v="1526"/>
    <d v="2016-01-19T06:37:27"/>
  </r>
  <r>
    <x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x v="8"/>
    <s v="photobooks"/>
    <x v="1527"/>
    <d v="2017-03-14T13:24:46"/>
  </r>
  <r>
    <x v="1528"/>
    <s v="Don't Go Outside: Tokyo Street Photos"/>
    <s v="A book of street photos from around Shibuya that I've made between 2011-2016."/>
    <n v="3000"/>
    <n v="8447"/>
    <x v="0"/>
    <s v="US"/>
    <s v="USD"/>
    <n v="1485907200"/>
    <n v="1483292122"/>
    <b v="1"/>
    <x v="322"/>
    <b v="1"/>
    <s v="photography/photobooks"/>
    <n v="2.8156666666666665"/>
    <n v="52.793750000000003"/>
    <x v="8"/>
    <s v="photobooks"/>
    <x v="1528"/>
    <d v="2017-02-01T00:00:00"/>
  </r>
  <r>
    <x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x v="8"/>
    <s v="photobooks"/>
    <x v="1529"/>
    <d v="2015-03-19T14:05:20"/>
  </r>
  <r>
    <x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8"/>
    <n v="53.991990846681922"/>
    <x v="8"/>
    <s v="photobooks"/>
    <x v="1530"/>
    <d v="2015-10-23T18:24:55"/>
  </r>
  <r>
    <x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d v="2014-12-01T03:00:00"/>
  </r>
  <r>
    <x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3"/>
    <n v="82.316326530612244"/>
    <x v="8"/>
    <s v="photobooks"/>
    <x v="1532"/>
    <d v="2016-02-15T15:00:00"/>
  </r>
  <r>
    <x v="1533"/>
    <s v="The Cancer Family Book Project"/>
    <s v="This is an intimate story about a family, focusing on their love and strength in the face of mortality."/>
    <n v="45000"/>
    <n v="65313"/>
    <x v="0"/>
    <s v="US"/>
    <s v="USD"/>
    <n v="1462161540"/>
    <n v="1457913777"/>
    <b v="1"/>
    <x v="325"/>
    <b v="1"/>
    <s v="photography/photobooks"/>
    <n v="1.4514"/>
    <n v="88.26081081081081"/>
    <x v="8"/>
    <s v="photobooks"/>
    <x v="1533"/>
    <d v="2016-05-02T03:59:00"/>
  </r>
  <r>
    <x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3"/>
    <n v="84.905149051490511"/>
    <x v="8"/>
    <s v="photobooks"/>
    <x v="1534"/>
    <d v="2015-09-04T16:11:02"/>
  </r>
  <r>
    <x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9"/>
    <n v="48.154545454545456"/>
    <x v="8"/>
    <s v="photobooks"/>
    <x v="1535"/>
    <d v="2016-05-23T22:00:00"/>
  </r>
  <r>
    <x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d v="2015-08-27T19:15:10"/>
  </r>
  <r>
    <x v="1537"/>
    <s v="FACE TO FAITH | MOUNT KAILASH | TIBET photobook"/>
    <s v="A Photobook about one of the most fascinating places on earth -     the sacred Mount Kailash in Tibet."/>
    <n v="12000"/>
    <n v="21588"/>
    <x v="0"/>
    <s v="DE"/>
    <s v="EUR"/>
    <n v="1470506400"/>
    <n v="1467358427"/>
    <b v="1"/>
    <x v="291"/>
    <b v="1"/>
    <s v="photography/photobooks"/>
    <n v="1.7989999999999999"/>
    <n v="96.375"/>
    <x v="8"/>
    <s v="photobooks"/>
    <x v="1537"/>
    <d v="2016-08-06T18:00:00"/>
  </r>
  <r>
    <x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d v="2015-01-22T18:46:10"/>
  </r>
  <r>
    <x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1"/>
    <n v="95.764859154929582"/>
    <x v="8"/>
    <s v="photobooks"/>
    <x v="1539"/>
    <d v="2017-01-03T22:03:39"/>
  </r>
  <r>
    <x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8"/>
    <n v="180.40816326530611"/>
    <x v="8"/>
    <s v="photobooks"/>
    <x v="1540"/>
    <d v="2014-11-26T01:15:00"/>
  </r>
  <r>
    <x v="1541"/>
    <s v="The Panama Canal Bridge of the Americas"/>
    <s v="My Goal is to travel across Panama with my team and capture the beauty and wildlife throughout the canal."/>
    <n v="18000"/>
    <n v="6"/>
    <x v="2"/>
    <s v="US"/>
    <s v="USD"/>
    <n v="1420045538"/>
    <n v="1417453538"/>
    <b v="0"/>
    <x v="84"/>
    <b v="0"/>
    <s v="photography/nature"/>
    <n v="3.3333333333333332E-4"/>
    <n v="3"/>
    <x v="8"/>
    <s v="nature"/>
    <x v="1541"/>
    <d v="2014-12-31T17:05:38"/>
  </r>
  <r>
    <x v="1542"/>
    <s v="From student to beekeeper"/>
    <s v="The photography project aims to show challenges &amp; successes of a  student attempting to continue his family beekeeping heritage."/>
    <n v="500"/>
    <n v="20"/>
    <x v="2"/>
    <s v="CA"/>
    <s v="CAD"/>
    <n v="1435708500"/>
    <n v="1434412500"/>
    <b v="0"/>
    <x v="29"/>
    <b v="0"/>
    <s v="photography/nature"/>
    <n v="0.04"/>
    <n v="20"/>
    <x v="8"/>
    <s v="nature"/>
    <x v="1542"/>
    <d v="2015-06-30T23:55:00"/>
  </r>
  <r>
    <x v="1543"/>
    <s v="Sunrises in the MidWest"/>
    <s v="I plan to take pictures of the sunrise in the MidWest every day in 2015 and compile them in a slide show for distribution."/>
    <n v="2250"/>
    <n v="10"/>
    <x v="2"/>
    <s v="US"/>
    <s v="USD"/>
    <n v="1416662034"/>
    <n v="1414066434"/>
    <b v="0"/>
    <x v="29"/>
    <b v="0"/>
    <s v="photography/nature"/>
    <n v="4.4444444444444444E-3"/>
    <n v="10"/>
    <x v="8"/>
    <s v="nature"/>
    <x v="1543"/>
    <d v="2014-11-22T13:13:54"/>
  </r>
  <r>
    <x v="1544"/>
    <s v="LaFee Photography"/>
    <s v="My name is Travis LaFee, I live in beautiful McCall, Idaho. I wish to display the beauty of valley county by taking pics outdoors."/>
    <n v="1000"/>
    <n v="0"/>
    <x v="2"/>
    <s v="US"/>
    <s v="USD"/>
    <n v="1427847480"/>
    <n v="1424222024"/>
    <b v="0"/>
    <x v="78"/>
    <b v="0"/>
    <s v="photography/nature"/>
    <n v="0"/>
    <s v="No Backers"/>
    <x v="8"/>
    <s v="nature"/>
    <x v="1544"/>
    <d v="2015-04-01T00:18:00"/>
  </r>
  <r>
    <x v="1545"/>
    <s v="Nevada County Hearts"/>
    <s v="&quot;He will not be a wise man who does not study human hearts!&quot;_x000a_Hope in natural art, creation!"/>
    <n v="3000"/>
    <n v="1"/>
    <x v="2"/>
    <s v="US"/>
    <s v="USD"/>
    <n v="1425330960"/>
    <n v="1422393234"/>
    <b v="0"/>
    <x v="29"/>
    <b v="0"/>
    <s v="photography/nature"/>
    <n v="3.3333333333333332E-4"/>
    <n v="1"/>
    <x v="8"/>
    <s v="nature"/>
    <x v="1545"/>
    <d v="2015-03-02T21:16:00"/>
  </r>
  <r>
    <x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0.28899999999999998"/>
    <n v="26.272727272727273"/>
    <x v="8"/>
    <s v="nature"/>
    <x v="1546"/>
    <d v="2014-09-17T05:06:39"/>
  </r>
  <r>
    <x v="1547"/>
    <s v="Sound Photography"/>
    <s v="I have produced a limited number (100) of five 8x10 prints of mixed photography I would like to share with you."/>
    <n v="20"/>
    <n v="0"/>
    <x v="2"/>
    <s v="US"/>
    <s v="USD"/>
    <n v="1487844882"/>
    <n v="1487240082"/>
    <b v="0"/>
    <x v="78"/>
    <b v="0"/>
    <s v="photography/nature"/>
    <n v="0"/>
    <s v="No Backers"/>
    <x v="8"/>
    <s v="nature"/>
    <x v="1547"/>
    <d v="2017-02-23T10:14:42"/>
  </r>
  <r>
    <x v="1548"/>
    <s v="Change the World through Color"/>
    <s v="Beauty is in the eye of the beholder and I want to inspire conservation through color."/>
    <n v="700"/>
    <n v="60"/>
    <x v="2"/>
    <s v="US"/>
    <s v="USD"/>
    <n v="1447020620"/>
    <n v="1444425020"/>
    <b v="0"/>
    <x v="29"/>
    <b v="0"/>
    <s v="photography/nature"/>
    <n v="8.5714285714285715E-2"/>
    <n v="60"/>
    <x v="8"/>
    <s v="nature"/>
    <x v="1548"/>
    <d v="2015-11-08T22:10:20"/>
  </r>
  <r>
    <x v="1549"/>
    <s v="2016 Calendar:  Wonders of Nature"/>
    <s v="A 2016 calendar collection of landscape and wildlife photographs from award winning photographer, Steve Marler."/>
    <n v="500"/>
    <n v="170"/>
    <x v="2"/>
    <s v="US"/>
    <s v="USD"/>
    <n v="1446524159"/>
    <n v="1443928559"/>
    <b v="0"/>
    <x v="79"/>
    <b v="0"/>
    <s v="photography/nature"/>
    <n v="0.34"/>
    <n v="28.333333333333332"/>
    <x v="8"/>
    <s v="nature"/>
    <x v="1549"/>
    <d v="2015-11-03T04:15:59"/>
  </r>
  <r>
    <x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0.13466666666666666"/>
    <n v="14.428571428571429"/>
    <x v="8"/>
    <s v="nature"/>
    <x v="1550"/>
    <d v="2016-05-12T10:47:14"/>
  </r>
  <r>
    <x v="1551"/>
    <s v="Randy Hoffman Photography"/>
    <s v="I can do it but help can't hurt. Sweet Montana photos like never seen before. Be a part of Randy Hoffman Photography and our activities"/>
    <n v="3500"/>
    <n v="0"/>
    <x v="2"/>
    <s v="US"/>
    <s v="USD"/>
    <n v="1432756039"/>
    <n v="1430164039"/>
    <b v="0"/>
    <x v="78"/>
    <b v="0"/>
    <s v="photography/nature"/>
    <n v="0"/>
    <s v="No Backers"/>
    <x v="8"/>
    <s v="nature"/>
    <x v="1551"/>
    <d v="2015-05-27T19:47:19"/>
  </r>
  <r>
    <x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0.49186046511627907"/>
    <n v="132.1875"/>
    <x v="8"/>
    <s v="nature"/>
    <x v="1552"/>
    <d v="2014-10-01T03:59:00"/>
  </r>
  <r>
    <x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s v="No Backers"/>
    <x v="8"/>
    <s v="nature"/>
    <x v="1553"/>
    <d v="2015-09-02T06:47:27"/>
  </r>
  <r>
    <x v="1554"/>
    <s v="Barbara O'Donovan Designs"/>
    <s v="I create art by photographing flowers/seeds i would love to buy my own camera/computer/Photoshop and restore my old shed into my studio"/>
    <n v="20000"/>
    <n v="0"/>
    <x v="2"/>
    <s v="AU"/>
    <s v="AUD"/>
    <n v="1438495390"/>
    <n v="1435903390"/>
    <b v="0"/>
    <x v="78"/>
    <b v="0"/>
    <s v="photography/nature"/>
    <n v="0"/>
    <s v="No Backers"/>
    <x v="8"/>
    <s v="nature"/>
    <x v="1554"/>
    <d v="2015-08-02T06:03:10"/>
  </r>
  <r>
    <x v="1555"/>
    <s v="Coffee Table Book of Maine"/>
    <s v="I am traveling the coastline of Maine and will be taking pictures of all the scenery and lighthouses in the area."/>
    <n v="750"/>
    <n v="0"/>
    <x v="2"/>
    <s v="US"/>
    <s v="USD"/>
    <n v="1442509200"/>
    <n v="1440513832"/>
    <b v="0"/>
    <x v="78"/>
    <b v="0"/>
    <s v="photography/nature"/>
    <n v="0"/>
    <s v="No Backers"/>
    <x v="8"/>
    <s v="nature"/>
    <x v="1555"/>
    <d v="2015-09-17T17:00:00"/>
  </r>
  <r>
    <x v="1556"/>
    <s v="West Canada - A Coffee Table Book"/>
    <s v="To gather a collection of photographs for a coffee table book that displays the beauty of Canada's west."/>
    <n v="1500"/>
    <n v="677"/>
    <x v="2"/>
    <s v="CA"/>
    <s v="CAD"/>
    <n v="1467603624"/>
    <n v="1465011624"/>
    <b v="0"/>
    <x v="8"/>
    <b v="0"/>
    <s v="photography/nature"/>
    <n v="0.45133333333333331"/>
    <n v="56.416666666666664"/>
    <x v="8"/>
    <s v="nature"/>
    <x v="1556"/>
    <d v="2016-07-04T03:40:24"/>
  </r>
  <r>
    <x v="1557"/>
    <s v="Reflecting Light Photo"/>
    <s v="I have always been captivated by photography, Now I am trying to set up my own company and publish my pictures."/>
    <n v="2500"/>
    <n v="100"/>
    <x v="2"/>
    <s v="US"/>
    <s v="USD"/>
    <n v="1411227633"/>
    <n v="1408549233"/>
    <b v="0"/>
    <x v="29"/>
    <b v="0"/>
    <s v="photography/nature"/>
    <n v="0.04"/>
    <n v="100"/>
    <x v="8"/>
    <s v="nature"/>
    <x v="1557"/>
    <d v="2014-09-20T15:40:33"/>
  </r>
  <r>
    <x v="1558"/>
    <s v="Lucy Wood's Calendar - English Countryside 2016"/>
    <s v="A large 2016 wall-calendar (A3 when open) featuring 12 stunning photographs by Lucy Wood."/>
    <n v="750"/>
    <n v="35"/>
    <x v="2"/>
    <s v="GB"/>
    <s v="GBP"/>
    <n v="1440763920"/>
    <n v="1435656759"/>
    <b v="0"/>
    <x v="83"/>
    <b v="0"/>
    <s v="photography/nature"/>
    <n v="4.6666666666666669E-2"/>
    <n v="11.666666666666666"/>
    <x v="8"/>
    <s v="nature"/>
    <x v="1558"/>
    <d v="2015-08-28T12:12:00"/>
  </r>
  <r>
    <x v="1559"/>
    <s v="North Cascades Bigfoot Photo Expedition"/>
    <s v="The goal of this project is to provide scientific evidence of bigfoot in the North Cascades."/>
    <n v="15000"/>
    <n v="50"/>
    <x v="2"/>
    <s v="US"/>
    <s v="USD"/>
    <n v="1430270199"/>
    <n v="1428974199"/>
    <b v="0"/>
    <x v="29"/>
    <b v="0"/>
    <s v="photography/nature"/>
    <n v="3.3333333333333335E-3"/>
    <n v="50"/>
    <x v="8"/>
    <s v="nature"/>
    <x v="1559"/>
    <d v="2015-04-29T01:16:39"/>
  </r>
  <r>
    <x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1E-2"/>
    <n v="23.5"/>
    <x v="8"/>
    <s v="nature"/>
    <x v="1560"/>
    <d v="2014-11-13T01:29:53"/>
  </r>
  <r>
    <x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6.7000000000000002E-3"/>
    <n v="67"/>
    <x v="3"/>
    <s v="art books"/>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s v="No Backers"/>
    <x v="3"/>
    <s v="art books"/>
    <x v="1562"/>
    <d v="2009-12-02T00:50:00"/>
  </r>
  <r>
    <x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6E-2"/>
    <n v="42.5"/>
    <x v="3"/>
    <s v="art books"/>
    <x v="1563"/>
    <d v="2014-03-14T16:49:11"/>
  </r>
  <r>
    <x v="1564"/>
    <s v="coming apart at the stitches... (Canceled)"/>
    <s v="This is a book of art and poetry that highlights the highs and lows of a young 20 something coming to terms with her bipolar."/>
    <n v="10000"/>
    <n v="10"/>
    <x v="1"/>
    <s v="US"/>
    <s v="USD"/>
    <n v="1432843500"/>
    <n v="1430124509"/>
    <b v="0"/>
    <x v="29"/>
    <b v="0"/>
    <s v="publishing/art books"/>
    <n v="1E-3"/>
    <n v="10"/>
    <x v="3"/>
    <s v="art books"/>
    <x v="1564"/>
    <d v="2015-05-28T20:05:00"/>
  </r>
  <r>
    <x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000000000000001E-2"/>
    <n v="100"/>
    <x v="3"/>
    <s v="art books"/>
    <x v="1565"/>
    <d v="2011-06-08T17:31:01"/>
  </r>
  <r>
    <x v="1566"/>
    <s v="DeVito Art Skull Island Kongstarter (Canceled)"/>
    <s v="Joe DeVito's first Art Book and original King Kong novellas available in both Limited and Deluxe Editions."/>
    <n v="30000"/>
    <n v="6375"/>
    <x v="1"/>
    <s v="US"/>
    <s v="USD"/>
    <n v="1469656800"/>
    <n v="1467151204"/>
    <b v="0"/>
    <x v="211"/>
    <b v="0"/>
    <s v="publishing/art books"/>
    <n v="0.21249999999999999"/>
    <n v="108.05084745762711"/>
    <x v="3"/>
    <s v="art books"/>
    <x v="1566"/>
    <d v="2016-07-27T22:00:00"/>
  </r>
  <r>
    <x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4E-2"/>
    <n v="26.923076923076923"/>
    <x v="3"/>
    <s v="art books"/>
    <x v="1567"/>
    <d v="2014-02-17T00:00:00"/>
  </r>
  <r>
    <x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0.13639999999999999"/>
    <n v="155"/>
    <x v="3"/>
    <s v="art books"/>
    <x v="1568"/>
    <d v="2014-12-24T01:29:45"/>
  </r>
  <r>
    <x v="1569"/>
    <s v="to be removed (Canceled)"/>
    <s v="to be removed"/>
    <n v="30000"/>
    <n v="0"/>
    <x v="1"/>
    <s v="US"/>
    <s v="USD"/>
    <n v="1369498714"/>
    <n v="1366906714"/>
    <b v="0"/>
    <x v="78"/>
    <b v="0"/>
    <s v="publishing/art books"/>
    <n v="0"/>
    <s v="No Backers"/>
    <x v="3"/>
    <s v="art books"/>
    <x v="1569"/>
    <d v="2013-05-25T16:18:34"/>
  </r>
  <r>
    <x v="1570"/>
    <s v="BEAUTIFUL DREAMERS: An Adult Coloring Book (Canceled)"/>
    <s v="A Coloring Book of Breathtaking Beauties_x000a_To Calm the Heart and Soul"/>
    <n v="6000"/>
    <n v="2484"/>
    <x v="1"/>
    <s v="US"/>
    <s v="USD"/>
    <n v="1460140282"/>
    <n v="1457551882"/>
    <b v="0"/>
    <x v="47"/>
    <b v="0"/>
    <s v="publishing/art books"/>
    <n v="0.41399999999999998"/>
    <n v="47.769230769230766"/>
    <x v="3"/>
    <s v="art books"/>
    <x v="1570"/>
    <d v="2016-04-08T18:31:22"/>
  </r>
  <r>
    <x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6.6115702479338841E-3"/>
    <n v="20"/>
    <x v="3"/>
    <s v="art books"/>
    <x v="1571"/>
    <d v="2015-06-19T18:28:03"/>
  </r>
  <r>
    <x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0.05"/>
    <n v="41.666666666666664"/>
    <x v="3"/>
    <s v="art books"/>
    <x v="1572"/>
    <d v="2016-02-28T23:59:00"/>
  </r>
  <r>
    <x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7E-2"/>
    <n v="74.333333333333329"/>
    <x v="3"/>
    <s v="art books"/>
    <x v="1573"/>
    <d v="2017-04-01T03:59:00"/>
  </r>
  <r>
    <x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9E-2"/>
    <n v="84.333333333333329"/>
    <x v="3"/>
    <s v="art books"/>
    <x v="1574"/>
    <d v="2015-02-17T22:15:29"/>
  </r>
  <r>
    <x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0.2291"/>
    <n v="65.457142857142856"/>
    <x v="3"/>
    <s v="art books"/>
    <x v="1575"/>
    <d v="2014-07-09T12:34:56"/>
  </r>
  <r>
    <x v="1576"/>
    <s v="The Obsessive Line Collection (Canceled)"/>
    <s v="For the publication of my first 3 books: an Art book, a graphic novel, and a coloring book"/>
    <n v="5000"/>
    <n v="650"/>
    <x v="1"/>
    <s v="US"/>
    <s v="USD"/>
    <n v="1435698368"/>
    <n v="1431810368"/>
    <b v="0"/>
    <x v="73"/>
    <b v="0"/>
    <s v="publishing/art books"/>
    <n v="0.13"/>
    <n v="65"/>
    <x v="3"/>
    <s v="art books"/>
    <x v="1576"/>
    <d v="2015-06-30T21:06:08"/>
  </r>
  <r>
    <x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5.4999999999999997E-3"/>
    <n v="27.5"/>
    <x v="3"/>
    <s v="art books"/>
    <x v="1577"/>
    <d v="2012-07-24T20:20:48"/>
  </r>
  <r>
    <x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0.10806536636794939"/>
    <n v="51.25"/>
    <x v="3"/>
    <s v="art books"/>
    <x v="1578"/>
    <d v="2010-09-02T02:00:00"/>
  </r>
  <r>
    <x v="1579"/>
    <s v="psyÂ·choÂ·miÂ·metÂ·ic: The EsÂ·sence of Life (Canceled)"/>
    <s v="'Compilation of visual and literary art through fine art photography, graphic art, and poetry."/>
    <n v="3333"/>
    <n v="28"/>
    <x v="1"/>
    <s v="US"/>
    <s v="USD"/>
    <n v="1377734091"/>
    <n v="1374882891"/>
    <b v="0"/>
    <x v="84"/>
    <b v="0"/>
    <s v="publishing/art books"/>
    <n v="8.4008400840084006E-3"/>
    <n v="14"/>
    <x v="3"/>
    <s v="art books"/>
    <x v="1579"/>
    <d v="2013-08-28T23:54:51"/>
  </r>
  <r>
    <x v="1580"/>
    <s v="Faces &amp; Places In Brevard County (Canceled)"/>
    <s v="Creating my 2nd book depicting the people and places in Brevard County w/current images + traveling to obtain new ones."/>
    <n v="1750"/>
    <n v="0"/>
    <x v="1"/>
    <s v="US"/>
    <s v="USD"/>
    <n v="1337562726"/>
    <n v="1332378726"/>
    <b v="0"/>
    <x v="78"/>
    <b v="0"/>
    <s v="publishing/art books"/>
    <n v="0"/>
    <s v="No Backers"/>
    <x v="3"/>
    <s v="art books"/>
    <x v="1580"/>
    <d v="2012-05-21T01:12:06"/>
  </r>
  <r>
    <x v="1581"/>
    <s v="The Sharper Image"/>
    <s v="Photographic canvas prints depicting different scenes from around the globe, including local images taken in Sussex England."/>
    <n v="1000"/>
    <n v="5"/>
    <x v="2"/>
    <s v="GB"/>
    <s v="GBP"/>
    <n v="1450521990"/>
    <n v="1447757190"/>
    <b v="0"/>
    <x v="29"/>
    <b v="0"/>
    <s v="photography/places"/>
    <n v="5.0000000000000001E-3"/>
    <n v="5"/>
    <x v="8"/>
    <s v="places"/>
    <x v="1581"/>
    <d v="2015-12-19T10:46:30"/>
  </r>
  <r>
    <x v="1582"/>
    <s v="Scenes from New Orleans"/>
    <s v="I create canvas prints of images from in and around New Orleans"/>
    <n v="1000"/>
    <n v="93"/>
    <x v="2"/>
    <s v="US"/>
    <s v="USD"/>
    <n v="1445894400"/>
    <n v="1440961053"/>
    <b v="0"/>
    <x v="83"/>
    <b v="0"/>
    <s v="photography/places"/>
    <n v="9.2999999999999999E-2"/>
    <n v="31"/>
    <x v="8"/>
    <s v="places"/>
    <x v="1582"/>
    <d v="2015-10-26T21:20:00"/>
  </r>
  <r>
    <x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5000000000000002E-4"/>
    <n v="15"/>
    <x v="8"/>
    <s v="places"/>
    <x v="1583"/>
    <d v="2014-09-25T21:43:11"/>
  </r>
  <r>
    <x v="1584"/>
    <s v="Lets see Kansas together!"/>
    <s v="25 Kansas State Parks in the next year. What a great adventure to take together. Join me. Together we can photo this beautiful state."/>
    <n v="1200"/>
    <n v="0"/>
    <x v="2"/>
    <s v="US"/>
    <s v="USD"/>
    <n v="1401464101"/>
    <n v="1400600101"/>
    <b v="0"/>
    <x v="78"/>
    <b v="0"/>
    <s v="photography/places"/>
    <n v="0"/>
    <s v="No Backers"/>
    <x v="8"/>
    <s v="places"/>
    <x v="1584"/>
    <d v="2014-05-30T15:35:01"/>
  </r>
  <r>
    <x v="1585"/>
    <s v="Live 4 The Rush: Palooza Pics"/>
    <s v="We've explored some of the most amazing places in New Zealand and can't think of a better way to share our experiences than a photo :)"/>
    <n v="2000"/>
    <n v="1580"/>
    <x v="2"/>
    <s v="CA"/>
    <s v="CAD"/>
    <n v="1482663600"/>
    <n v="1480800568"/>
    <b v="0"/>
    <x v="8"/>
    <b v="0"/>
    <s v="photography/places"/>
    <n v="0.79"/>
    <n v="131.66666666666666"/>
    <x v="8"/>
    <s v="places"/>
    <x v="1585"/>
    <d v="2016-12-25T11:00:00"/>
  </r>
  <r>
    <x v="1586"/>
    <s v="Missouri In Pictures"/>
    <s v="Show the world the beauty that is in all of our back yards!"/>
    <n v="1500"/>
    <n v="0"/>
    <x v="2"/>
    <s v="US"/>
    <s v="USD"/>
    <n v="1428197422"/>
    <n v="1425609022"/>
    <b v="0"/>
    <x v="78"/>
    <b v="0"/>
    <s v="photography/places"/>
    <n v="0"/>
    <s v="No Backers"/>
    <x v="8"/>
    <s v="places"/>
    <x v="1586"/>
    <d v="2015-04-05T01:30:22"/>
  </r>
  <r>
    <x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4"/>
    <n v="1"/>
    <x v="8"/>
    <s v="places"/>
    <x v="1587"/>
    <d v="2014-12-13T22:49:25"/>
  </r>
  <r>
    <x v="1588"/>
    <s v="The Right Side of Texas"/>
    <s v="Southeast Texas as seen through the lens of a cell phone camera"/>
    <n v="516"/>
    <n v="0"/>
    <x v="2"/>
    <s v="US"/>
    <s v="USD"/>
    <n v="1422735120"/>
    <n v="1420091999"/>
    <b v="0"/>
    <x v="78"/>
    <b v="0"/>
    <s v="photography/places"/>
    <n v="0"/>
    <s v="No Backers"/>
    <x v="8"/>
    <s v="places"/>
    <x v="1588"/>
    <d v="2015-01-31T20:12:00"/>
  </r>
  <r>
    <x v="1589"/>
    <s v="A Side Of The World In Canvas"/>
    <s v="I want to be able to have my own photography inside a canvas and have it be displayed everywhere."/>
    <n v="1200"/>
    <n v="0"/>
    <x v="2"/>
    <s v="US"/>
    <s v="USD"/>
    <n v="1444433886"/>
    <n v="1441841886"/>
    <b v="0"/>
    <x v="78"/>
    <b v="0"/>
    <s v="photography/places"/>
    <n v="0"/>
    <s v="No Backers"/>
    <x v="8"/>
    <s v="places"/>
    <x v="1589"/>
    <d v="2015-10-09T23:38:06"/>
  </r>
  <r>
    <x v="1590"/>
    <s v="An Italian Adventure"/>
    <s v="Discover Italy through photography."/>
    <n v="60000"/>
    <n v="1020"/>
    <x v="2"/>
    <s v="IT"/>
    <s v="EUR"/>
    <n v="1443040464"/>
    <n v="1440448464"/>
    <b v="0"/>
    <x v="84"/>
    <b v="0"/>
    <s v="photography/places"/>
    <n v="1.7000000000000001E-2"/>
    <n v="510"/>
    <x v="8"/>
    <s v="places"/>
    <x v="1590"/>
    <d v="2015-09-23T20:34:24"/>
  </r>
  <r>
    <x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0.29228571428571426"/>
    <n v="44.478260869565219"/>
    <x v="8"/>
    <s v="places"/>
    <x v="1591"/>
    <d v="2016-04-03T16:25:41"/>
  </r>
  <r>
    <x v="1592"/>
    <s v="The Views of Pittsburgh"/>
    <s v="A portfolio collage of beautiful pictures of authentic Pittsburgh locations and scenery."/>
    <n v="25"/>
    <n v="0"/>
    <x v="2"/>
    <s v="US"/>
    <s v="USD"/>
    <n v="1427503485"/>
    <n v="1423619085"/>
    <b v="0"/>
    <x v="78"/>
    <b v="0"/>
    <s v="photography/places"/>
    <n v="0"/>
    <s v="No Backers"/>
    <x v="8"/>
    <s v="places"/>
    <x v="1592"/>
    <d v="2015-03-28T00:44:45"/>
  </r>
  <r>
    <x v="1593"/>
    <s v="Picturing Italy"/>
    <s v="A trip to fulfill a dream of capturing the wonders and history of ancient Italy in person."/>
    <n v="22000"/>
    <n v="3"/>
    <x v="2"/>
    <s v="US"/>
    <s v="USD"/>
    <n v="1425154655"/>
    <n v="1422562655"/>
    <b v="0"/>
    <x v="83"/>
    <b v="0"/>
    <s v="photography/places"/>
    <n v="1.3636363636363637E-4"/>
    <n v="1"/>
    <x v="8"/>
    <s v="places"/>
    <x v="1593"/>
    <d v="2015-02-28T20:17:35"/>
  </r>
  <r>
    <x v="1594"/>
    <s v="Scenes and Things from New Orleans"/>
    <s v="I photograph my love of New Orleans, create canvases and share those memories with you."/>
    <n v="1000"/>
    <n v="205"/>
    <x v="2"/>
    <s v="US"/>
    <s v="USD"/>
    <n v="1463329260"/>
    <n v="1458147982"/>
    <b v="0"/>
    <x v="73"/>
    <b v="0"/>
    <s v="photography/places"/>
    <n v="0.20499999999999999"/>
    <n v="20.5"/>
    <x v="8"/>
    <s v="places"/>
    <x v="1594"/>
    <d v="2016-05-15T16:21:00"/>
  </r>
  <r>
    <x v="1595"/>
    <s v="Civil war battlefields and forts"/>
    <s v="To make a coffee table book,  displaying civil war battlefields and forts,  taken at the same time of year the battles were fought."/>
    <n v="100000"/>
    <n v="280"/>
    <x v="2"/>
    <s v="US"/>
    <s v="USD"/>
    <n v="1403122380"/>
    <n v="1400634728"/>
    <b v="0"/>
    <x v="63"/>
    <b v="0"/>
    <s v="photography/places"/>
    <n v="2.8E-3"/>
    <n v="40"/>
    <x v="8"/>
    <s v="places"/>
    <x v="1595"/>
    <d v="2014-06-18T20:13:00"/>
  </r>
  <r>
    <x v="1596"/>
    <s v="The Town We Live In"/>
    <s v="London is beautiful. I want to create a book of stunning images from in and around our great city"/>
    <n v="3250"/>
    <n v="75"/>
    <x v="2"/>
    <s v="GB"/>
    <s v="GBP"/>
    <n v="1418469569"/>
    <n v="1414577969"/>
    <b v="0"/>
    <x v="83"/>
    <b v="0"/>
    <s v="photography/places"/>
    <n v="2.3076923076923078E-2"/>
    <n v="25"/>
    <x v="8"/>
    <s v="places"/>
    <x v="1596"/>
    <d v="2014-12-13T11:19:29"/>
  </r>
  <r>
    <x v="1597"/>
    <s v="Vacation Days in Big Bear"/>
    <s v="We're starting up a new an improved way to do vacation rental management, but we need some funding to kick start it!"/>
    <n v="15000"/>
    <n v="0"/>
    <x v="2"/>
    <s v="US"/>
    <s v="USD"/>
    <n v="1474360197"/>
    <n v="1471768197"/>
    <b v="0"/>
    <x v="78"/>
    <b v="0"/>
    <s v="photography/places"/>
    <n v="0"/>
    <s v="No Backers"/>
    <x v="8"/>
    <s v="places"/>
    <x v="1597"/>
    <d v="2016-09-20T08:29:57"/>
  </r>
  <r>
    <x v="1598"/>
    <s v="Dream TRIP to Tornado Alley"/>
    <s v="I want to get our there and expand my photography skills and take a trip to Tornado alley to get more shots of storms and hopefully to"/>
    <n v="800"/>
    <n v="1"/>
    <x v="2"/>
    <s v="US"/>
    <s v="USD"/>
    <n v="1437926458"/>
    <n v="1432742458"/>
    <b v="0"/>
    <x v="29"/>
    <b v="0"/>
    <s v="photography/places"/>
    <n v="1.25E-3"/>
    <n v="1"/>
    <x v="8"/>
    <s v="places"/>
    <x v="1598"/>
    <d v="2015-07-26T16:00:58"/>
  </r>
  <r>
    <x v="1599"/>
    <s v="The Londoner: Prints &amp; Canvas"/>
    <s v="A London photographer trekking 5,895m up Africa's Mount Kilimanjaro to pursue and enrich a career."/>
    <n v="500"/>
    <n v="0"/>
    <x v="2"/>
    <s v="GB"/>
    <s v="GBP"/>
    <n v="1460116576"/>
    <n v="1457528176"/>
    <b v="0"/>
    <x v="78"/>
    <b v="0"/>
    <s v="photography/places"/>
    <n v="0"/>
    <s v="No Backers"/>
    <x v="8"/>
    <s v="places"/>
    <x v="1599"/>
    <d v="2016-04-08T11:56:16"/>
  </r>
  <r>
    <x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E-2"/>
    <n v="40.777777777777779"/>
    <x v="8"/>
    <s v="places"/>
    <x v="1600"/>
    <d v="2014-07-15T05:11:00"/>
  </r>
  <r>
    <x v="1601"/>
    <s v="Release Soundzero's Debut Album!"/>
    <s v="We're so close to releasing our long-awaited debut album! A little help will go a long way... let's do this!"/>
    <n v="2500"/>
    <n v="2706.23"/>
    <x v="0"/>
    <s v="US"/>
    <s v="USD"/>
    <n v="1304561633"/>
    <n v="1301969633"/>
    <b v="0"/>
    <x v="66"/>
    <b v="1"/>
    <s v="music/rock"/>
    <n v="1.082492"/>
    <n v="48.325535714285714"/>
    <x v="4"/>
    <s v="rock"/>
    <x v="1601"/>
    <d v="2011-05-05T02:13:53"/>
  </r>
  <r>
    <x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x v="4"/>
    <s v="rock"/>
    <x v="1602"/>
    <d v="2011-10-14T23:00:00"/>
  </r>
  <r>
    <x v="1603"/>
    <s v="Max's First Solo Album!"/>
    <s v="An exercise in the wild and dangerous world of solo musicianship by Maxwell D Feinstein."/>
    <n v="2000"/>
    <n v="2000.66"/>
    <x v="0"/>
    <s v="US"/>
    <s v="USD"/>
    <n v="1327723459"/>
    <n v="1322539459"/>
    <b v="0"/>
    <x v="209"/>
    <b v="1"/>
    <s v="music/rock"/>
    <n v="1.0003299999999999"/>
    <n v="66.688666666666663"/>
    <x v="4"/>
    <s v="rock"/>
    <x v="1603"/>
    <d v="2012-01-28T04:04:19"/>
  </r>
  <r>
    <x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d v="2012-03-17T19:17:15"/>
  </r>
  <r>
    <x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5"/>
    <n v="137.30909090909091"/>
    <x v="4"/>
    <s v="rock"/>
    <x v="1605"/>
    <d v="2011-08-01T07:00:00"/>
  </r>
  <r>
    <x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d v="2011-03-24T01:40:38"/>
  </r>
  <r>
    <x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x v="4"/>
    <s v="rock"/>
    <x v="1607"/>
    <d v="2012-06-14T19:24:11"/>
  </r>
  <r>
    <x v="1608"/>
    <s v="The Devil &amp; Me Debut Album, &quot;...It's Not A Dream&quot;"/>
    <s v="The Devil &amp; Me's Debut album, &quot;...It's Not A Dream&quot;, featuring 9 original, Hard Rock songs."/>
    <n v="1200"/>
    <n v="1215"/>
    <x v="0"/>
    <s v="US"/>
    <s v="USD"/>
    <n v="1388553960"/>
    <n v="1385754986"/>
    <b v="0"/>
    <x v="23"/>
    <b v="1"/>
    <s v="music/rock"/>
    <n v="1.0125"/>
    <n v="52.826086956521742"/>
    <x v="4"/>
    <s v="rock"/>
    <x v="1608"/>
    <d v="2014-01-01T05:26:00"/>
  </r>
  <r>
    <x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x v="4"/>
    <s v="rock"/>
    <x v="1609"/>
    <d v="2011-11-02T08:00:00"/>
  </r>
  <r>
    <x v="1610"/>
    <s v="So The Story Goes: The New Album by &quot;Just Joe&quot; Altier"/>
    <s v="So The Story Goes is the upcoming album from &quot;Just Joe&quot; Altier."/>
    <n v="2000"/>
    <n v="5437"/>
    <x v="0"/>
    <s v="US"/>
    <s v="USD"/>
    <n v="1355609510"/>
    <n v="1353017510"/>
    <b v="0"/>
    <x v="300"/>
    <b v="1"/>
    <s v="music/rock"/>
    <n v="2.7185000000000001"/>
    <n v="48.544642857142854"/>
    <x v="4"/>
    <s v="rock"/>
    <x v="1610"/>
    <d v="2012-12-15T22:11:50"/>
  </r>
  <r>
    <x v="1611"/>
    <s v="Skelton-Luns CD/7&quot;             No Big Deal."/>
    <s v="Skelton-Luns CD/7&quot; No Big Deal."/>
    <n v="800"/>
    <n v="1001"/>
    <x v="0"/>
    <s v="US"/>
    <s v="USD"/>
    <n v="1370390432"/>
    <n v="1368576032"/>
    <b v="0"/>
    <x v="74"/>
    <b v="1"/>
    <s v="music/rock"/>
    <n v="1.25125"/>
    <n v="37.074074074074076"/>
    <x v="4"/>
    <s v="rock"/>
    <x v="1611"/>
    <d v="2013-06-05T00:00:32"/>
  </r>
  <r>
    <x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x v="1612"/>
    <d v="2013-01-02T20:59:44"/>
  </r>
  <r>
    <x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x v="4"/>
    <s v="rock"/>
    <x v="1613"/>
    <d v="2012-07-22T01:40:02"/>
  </r>
  <r>
    <x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d v="2014-08-03T17:00:00"/>
  </r>
  <r>
    <x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x v="4"/>
    <s v="rock"/>
    <x v="1615"/>
    <d v="2011-12-13T02:13:16"/>
  </r>
  <r>
    <x v="1616"/>
    <s v="Aly Jados: the New EP rOckNrOLLa"/>
    <s v="HELP! We don't have much time.....Join Aly Jados in making her new EP a reality before the world ends!!!!"/>
    <n v="10000"/>
    <n v="10420"/>
    <x v="0"/>
    <s v="US"/>
    <s v="USD"/>
    <n v="1353621600"/>
    <n v="1350061821"/>
    <b v="0"/>
    <x v="328"/>
    <b v="1"/>
    <s v="music/rock"/>
    <n v="1.042"/>
    <n v="66.369426751592357"/>
    <x v="4"/>
    <s v="rock"/>
    <x v="1616"/>
    <d v="2012-11-22T22:00:00"/>
  </r>
  <r>
    <x v="1617"/>
    <s v="The Coffis Brothers 2nd Album!"/>
    <s v="The Coffis Brothers &amp;The Mountain Men are recording a brand new full length record."/>
    <n v="7000"/>
    <n v="10210"/>
    <x v="0"/>
    <s v="US"/>
    <s v="USD"/>
    <n v="1383332400"/>
    <n v="1380470188"/>
    <b v="0"/>
    <x v="150"/>
    <b v="1"/>
    <s v="music/rock"/>
    <n v="1.4585714285714286"/>
    <n v="64.620253164556956"/>
    <x v="4"/>
    <s v="rock"/>
    <x v="1617"/>
    <d v="2013-11-01T19:00:00"/>
  </r>
  <r>
    <x v="1618"/>
    <s v="Janus Word Album"/>
    <s v="Janus Word combines hard rock with melodic acoustic music for a unique and awesome sound."/>
    <n v="1500"/>
    <n v="1576"/>
    <x v="0"/>
    <s v="US"/>
    <s v="USD"/>
    <n v="1362757335"/>
    <n v="1359301335"/>
    <b v="0"/>
    <x v="74"/>
    <b v="1"/>
    <s v="music/rock"/>
    <n v="1.0506666666666666"/>
    <n v="58.370370370370374"/>
    <x v="4"/>
    <s v="rock"/>
    <x v="1618"/>
    <d v="2013-03-08T15:42:15"/>
  </r>
  <r>
    <x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3"/>
    <n v="86.956521739130437"/>
    <x v="4"/>
    <s v="rock"/>
    <x v="1619"/>
    <d v="2014-09-15T04:28:06"/>
  </r>
  <r>
    <x v="1620"/>
    <s v="Kickstart my music career with 300 CDs"/>
    <s v="Kickstarting my music career with 300 hard copy CDs of my first release."/>
    <n v="1000"/>
    <n v="1130"/>
    <x v="0"/>
    <s v="US"/>
    <s v="USD"/>
    <n v="1361606940"/>
    <n v="1361002140"/>
    <b v="0"/>
    <x v="57"/>
    <b v="1"/>
    <s v="music/rock"/>
    <n v="1.1299999999999999"/>
    <n v="66.470588235294116"/>
    <x v="4"/>
    <s v="rock"/>
    <x v="1620"/>
    <d v="2013-02-23T08:09:00"/>
  </r>
  <r>
    <x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x v="4"/>
    <s v="rock"/>
    <x v="1621"/>
    <d v="2012-05-28T03:59:00"/>
  </r>
  <r>
    <x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x v="4"/>
    <s v="rock"/>
    <x v="1622"/>
    <d v="2014-12-17T07:59:00"/>
  </r>
  <r>
    <x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d v="2013-08-27T16:31:29"/>
  </r>
  <r>
    <x v="1624"/>
    <s v="Joey De Noble needs YOUR help!"/>
    <s v="Joey De Noble is raising money to help record his latest music, and he wants YOU to be a part of it!"/>
    <n v="1000"/>
    <n v="1180"/>
    <x v="0"/>
    <s v="US"/>
    <s v="USD"/>
    <n v="1357721335"/>
    <n v="1354265335"/>
    <b v="0"/>
    <x v="20"/>
    <b v="1"/>
    <s v="music/rock"/>
    <n v="1.18"/>
    <n v="47.2"/>
    <x v="4"/>
    <s v="rock"/>
    <x v="1624"/>
    <d v="2013-01-09T08:48:55"/>
  </r>
  <r>
    <x v="1625"/>
    <s v="Redemption's New DVD!"/>
    <s v="Progressive metal band Redemption is preparing to film its second live DVD at the Progpower festival in Atlanta, GA in September, 2012."/>
    <n v="7500"/>
    <n v="11650"/>
    <x v="0"/>
    <s v="US"/>
    <s v="USD"/>
    <n v="1347382053"/>
    <n v="1344962853"/>
    <b v="0"/>
    <x v="201"/>
    <b v="1"/>
    <s v="music/rock"/>
    <n v="1.5533333333333332"/>
    <n v="112.01923076923077"/>
    <x v="4"/>
    <s v="rock"/>
    <x v="1625"/>
    <d v="2012-09-11T16:47:33"/>
  </r>
  <r>
    <x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d v="2013-12-01T21:21:07"/>
  </r>
  <r>
    <x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x v="4"/>
    <s v="rock"/>
    <x v="1627"/>
    <d v="2012-11-26T04:59:00"/>
  </r>
  <r>
    <x v="1628"/>
    <s v="&quot;Songs for Tsippora&quot; Byronâ€™s DEBUT EP"/>
    <s v="Original Jewish rock music on human relationships and identity"/>
    <n v="4000"/>
    <n v="4037"/>
    <x v="0"/>
    <s v="US"/>
    <s v="USD"/>
    <n v="1403026882"/>
    <n v="1400175682"/>
    <b v="0"/>
    <x v="106"/>
    <b v="1"/>
    <s v="music/rock"/>
    <n v="1.00925"/>
    <n v="45.875"/>
    <x v="4"/>
    <s v="rock"/>
    <x v="1628"/>
    <d v="2014-06-17T17:41:22"/>
  </r>
  <r>
    <x v="1629"/>
    <s v="Off The Turnpike | A Loud New Way to Release Loud New Music"/>
    <s v="Help Off The Turnpike release new music, and set fire to everything!"/>
    <n v="6000"/>
    <n v="6220"/>
    <x v="0"/>
    <s v="US"/>
    <s v="USD"/>
    <n v="1392929333"/>
    <n v="1389041333"/>
    <b v="0"/>
    <x v="141"/>
    <b v="1"/>
    <s v="music/rock"/>
    <n v="1.0366666666666666"/>
    <n v="75.853658536585371"/>
    <x v="4"/>
    <s v="rock"/>
    <x v="1629"/>
    <d v="2014-02-20T20:48:53"/>
  </r>
  <r>
    <x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4999999999999"/>
    <n v="84.206349206349202"/>
    <x v="4"/>
    <s v="rock"/>
    <x v="1630"/>
    <d v="2012-03-02T06:59:00"/>
  </r>
  <r>
    <x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0999999999999"/>
    <n v="117.22556390977444"/>
    <x v="4"/>
    <s v="rock"/>
    <x v="1631"/>
    <d v="2012-10-12T20:37:41"/>
  </r>
  <r>
    <x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d v="2011-09-24T08:10:54"/>
  </r>
  <r>
    <x v="1633"/>
    <s v="ELIZABETH REX"/>
    <s v="We are a four piece rock band that has played shows in and around NYC including Mercury Lounge.  Two of our members are now in LA."/>
    <n v="10000"/>
    <n v="10000"/>
    <x v="0"/>
    <s v="US"/>
    <s v="USD"/>
    <n v="1326690000"/>
    <n v="1324329156"/>
    <b v="0"/>
    <x v="6"/>
    <b v="1"/>
    <s v="music/rock"/>
    <n v="1"/>
    <n v="172.41379310344828"/>
    <x v="4"/>
    <s v="rock"/>
    <x v="1633"/>
    <d v="2012-01-16T05:00:00"/>
  </r>
  <r>
    <x v="1634"/>
    <s v="RUBEDO: Debut Full Length Album"/>
    <s v="Recording Debut  Album w/ Producer Ikey Owens from Free Moral Agents/ The Mars Volta"/>
    <n v="2000"/>
    <n v="2010"/>
    <x v="0"/>
    <s v="US"/>
    <s v="USD"/>
    <n v="1306994340"/>
    <n v="1303706001"/>
    <b v="0"/>
    <x v="58"/>
    <b v="1"/>
    <s v="music/rock"/>
    <n v="1.0049999999999999"/>
    <n v="62.8125"/>
    <x v="4"/>
    <s v="rock"/>
    <x v="1634"/>
    <d v="2011-06-02T05:59:00"/>
  </r>
  <r>
    <x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9"/>
    <n v="67.729729729729726"/>
    <x v="4"/>
    <s v="rock"/>
    <x v="1635"/>
    <d v="2016-07-11T20:51:01"/>
  </r>
  <r>
    <x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d v="2011-06-12T04:00:00"/>
  </r>
  <r>
    <x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x v="4"/>
    <s v="rock"/>
    <x v="1637"/>
    <d v="2009-12-31T23:39:00"/>
  </r>
  <r>
    <x v="1638"/>
    <s v="Avenues EP 2013"/>
    <s v="Avenues will be going in to the studio to record a new EP with Matt Allison!"/>
    <n v="1000"/>
    <n v="1050"/>
    <x v="0"/>
    <s v="US"/>
    <s v="USD"/>
    <n v="1362086700"/>
    <n v="1358180968"/>
    <b v="0"/>
    <x v="74"/>
    <b v="1"/>
    <s v="music/rock"/>
    <n v="1.05"/>
    <n v="38.888888888888886"/>
    <x v="4"/>
    <s v="rock"/>
    <x v="1638"/>
    <d v="2013-02-28T21:25:00"/>
  </r>
  <r>
    <x v="1639"/>
    <s v="The One Two 7s Are Recording an Album!"/>
    <s v="We've written the music and now it's time to record. We're excited to work with Nic at Different Fur studios but we need your help!"/>
    <n v="1800"/>
    <n v="1800"/>
    <x v="0"/>
    <s v="US"/>
    <s v="USD"/>
    <n v="1330789165"/>
    <n v="1328197165"/>
    <b v="0"/>
    <x v="10"/>
    <b v="1"/>
    <s v="music/rock"/>
    <n v="1"/>
    <n v="94.736842105263165"/>
    <x v="4"/>
    <s v="rock"/>
    <x v="1639"/>
    <d v="2012-03-03T15:39:25"/>
  </r>
  <r>
    <x v="1640"/>
    <s v="Lovers and Poets- music video"/>
    <s v="We are a friendly neighborhood electronic pop duo from Los Angeles. We want to shoot a music video for a song from our debut album."/>
    <n v="400"/>
    <n v="679.44"/>
    <x v="0"/>
    <s v="US"/>
    <s v="USD"/>
    <n v="1280800740"/>
    <n v="1279603955"/>
    <b v="0"/>
    <x v="57"/>
    <b v="1"/>
    <s v="music/rock"/>
    <n v="1.6986000000000001"/>
    <n v="39.967058823529413"/>
    <x v="4"/>
    <s v="rock"/>
    <x v="1640"/>
    <d v="2010-08-03T01:59:00"/>
  </r>
  <r>
    <x v="1641"/>
    <s v="Tanya Dartson- Run for Your Life music video"/>
    <s v="Music Video For Upbeat and Inspiring Song - Run For Your Life"/>
    <n v="2500"/>
    <n v="2535"/>
    <x v="0"/>
    <s v="US"/>
    <s v="USD"/>
    <n v="1418998744"/>
    <n v="1416406744"/>
    <b v="0"/>
    <x v="55"/>
    <b v="1"/>
    <s v="music/pop"/>
    <n v="1.014"/>
    <n v="97.5"/>
    <x v="4"/>
    <s v="pop"/>
    <x v="1641"/>
    <d v="2014-12-19T14:19:04"/>
  </r>
  <r>
    <x v="1642"/>
    <s v="Pop Garden Radio Presents: Season 2 CD"/>
    <s v="Pop Garden Radio Presents: The Rock on the Road Tour Season 2 CD. 23 great Pop tracks from independent Pop artists."/>
    <n v="1200"/>
    <n v="1200"/>
    <x v="0"/>
    <s v="US"/>
    <s v="USD"/>
    <n v="1308011727"/>
    <n v="1306283727"/>
    <b v="0"/>
    <x v="33"/>
    <b v="1"/>
    <s v="music/pop"/>
    <n v="1"/>
    <n v="42.857142857142854"/>
    <x v="4"/>
    <s v="pop"/>
    <x v="1642"/>
    <d v="2011-06-14T00:35:27"/>
  </r>
  <r>
    <x v="1643"/>
    <s v="This Is All Now's Brand New Album!!"/>
    <s v="This Is All Now is putting out a brand new record, and we need YOUR help to do it!"/>
    <n v="5000"/>
    <n v="6235"/>
    <x v="0"/>
    <s v="US"/>
    <s v="USD"/>
    <n v="1348516012"/>
    <n v="1345924012"/>
    <b v="0"/>
    <x v="77"/>
    <b v="1"/>
    <s v="music/pop"/>
    <n v="1.2470000000000001"/>
    <n v="168.51351351351352"/>
    <x v="4"/>
    <s v="pop"/>
    <x v="1643"/>
    <d v="2012-09-24T19:46:52"/>
  </r>
  <r>
    <x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x v="4"/>
    <s v="pop"/>
    <x v="1644"/>
    <d v="2012-11-22T02:26:00"/>
  </r>
  <r>
    <x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x v="1646"/>
    <s v="MADAM Album"/>
    <s v="Album 3 funds.We have 13 amazing songs ready to go . a fantastic engineer to mix them, James Aparicio(Depeche Mode/Liars.We need you xx"/>
    <n v="2000"/>
    <n v="2204"/>
    <x v="0"/>
    <s v="GB"/>
    <s v="GBP"/>
    <n v="1408039860"/>
    <n v="1405248503"/>
    <b v="0"/>
    <x v="183"/>
    <b v="1"/>
    <s v="music/pop"/>
    <n v="1.1020000000000001"/>
    <n v="26.554216867469879"/>
    <x v="4"/>
    <s v="pop"/>
    <x v="1646"/>
    <d v="2014-08-14T18:11:00"/>
  </r>
  <r>
    <x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9"/>
    <n v="113.82608695652173"/>
    <x v="4"/>
    <s v="pop"/>
    <x v="1647"/>
    <d v="2012-06-09T09:49:37"/>
  </r>
  <r>
    <x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x v="4"/>
    <s v="pop"/>
    <x v="1648"/>
    <d v="2011-03-20T15:54:42"/>
  </r>
  <r>
    <x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d v="2014-05-23T16:25:55"/>
  </r>
  <r>
    <x v="1650"/>
    <s v="The Psalm Praise Project, Vol. 2"/>
    <s v="Help me record a CD that uses pop styling to give a fresh sound to ancient wisdom from scripture!"/>
    <n v="2000"/>
    <n v="2831"/>
    <x v="0"/>
    <s v="US"/>
    <s v="USD"/>
    <n v="1381314437"/>
    <n v="1378722437"/>
    <b v="0"/>
    <x v="58"/>
    <b v="1"/>
    <s v="music/pop"/>
    <n v="1.4155"/>
    <n v="88.46875"/>
    <x v="4"/>
    <s v="pop"/>
    <x v="1650"/>
    <d v="2013-10-09T10:27:17"/>
  </r>
  <r>
    <x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000000000001"/>
    <n v="100.75"/>
    <x v="4"/>
    <s v="pop"/>
    <x v="1651"/>
    <d v="2011-04-26T06:59:00"/>
  </r>
  <r>
    <x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d v="2013-11-24T12:49:53"/>
  </r>
  <r>
    <x v="1653"/>
    <s v="The Narrative 2011 Spring Tour with Eisley"/>
    <s v="On 4/26, The Narrative will head out on their 1st full US tour with Eisley and aim to raise $7,500 to cover tour expenses. "/>
    <n v="5000"/>
    <n v="8711.52"/>
    <x v="0"/>
    <s v="US"/>
    <s v="USD"/>
    <n v="1303675296"/>
    <n v="1300996896"/>
    <b v="0"/>
    <x v="129"/>
    <b v="1"/>
    <s v="music/pop"/>
    <n v="1.7423040000000001"/>
    <n v="51.854285714285716"/>
    <x v="4"/>
    <s v="pop"/>
    <x v="1653"/>
    <d v="2011-04-24T20:01:36"/>
  </r>
  <r>
    <x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9"/>
    <n v="38.794117647058826"/>
    <x v="4"/>
    <s v="pop"/>
    <x v="1654"/>
    <d v="2012-04-18T21:22:40"/>
  </r>
  <r>
    <x v="1655"/>
    <s v="Meg Porter Debut EP!"/>
    <s v="Berklee College of Music student, Meg Porter needs YOUR help to fund her very first EP!"/>
    <n v="1500"/>
    <n v="2143"/>
    <x v="0"/>
    <s v="US"/>
    <s v="USD"/>
    <n v="1333648820"/>
    <n v="1331060420"/>
    <b v="0"/>
    <x v="53"/>
    <b v="1"/>
    <s v="music/pop"/>
    <n v="1.4286666666666668"/>
    <n v="44.645833333333336"/>
    <x v="4"/>
    <s v="pop"/>
    <x v="1655"/>
    <d v="2012-04-05T18:00:20"/>
  </r>
  <r>
    <x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d v="2012-12-13T22:17:32"/>
  </r>
  <r>
    <x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d v="2012-05-24T18:46:08"/>
  </r>
  <r>
    <x v="1658"/>
    <s v="New Amy Rivard album!!!"/>
    <s v="I've had numerous song ideas spinning around in my head for years now, please help me get them out- into a studio and into your homes!"/>
    <n v="6000"/>
    <n v="7934"/>
    <x v="0"/>
    <s v="US"/>
    <s v="USD"/>
    <n v="1355840400"/>
    <n v="1352524767"/>
    <b v="0"/>
    <x v="329"/>
    <b v="1"/>
    <s v="music/pop"/>
    <n v="1.3223333333333334"/>
    <n v="74.149532710280369"/>
    <x v="4"/>
    <s v="pop"/>
    <x v="1658"/>
    <d v="2012-12-18T14:20:00"/>
  </r>
  <r>
    <x v="1659"/>
    <s v="The Penny Arcade Quartet's Christmas EP"/>
    <s v="The long awaited Christmas EP is in session! We need your help to get it professionally mixed, produced and manufactured."/>
    <n v="500"/>
    <n v="564"/>
    <x v="0"/>
    <s v="GB"/>
    <s v="GBP"/>
    <n v="1387281600"/>
    <n v="1384811721"/>
    <b v="0"/>
    <x v="43"/>
    <b v="1"/>
    <s v="music/pop"/>
    <n v="1.1279999999999999"/>
    <n v="12.533333333333333"/>
    <x v="4"/>
    <s v="pop"/>
    <x v="1659"/>
    <d v="2013-12-17T12:00:00"/>
  </r>
  <r>
    <x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x v="4"/>
    <s v="pop"/>
    <x v="1660"/>
    <d v="2016-04-30T21:59:00"/>
  </r>
  <r>
    <x v="1661"/>
    <s v="Kyana"/>
    <s v="I am excited to present my debut pop project Kyana!_x000a_Piano and vocal sounds embedded in sophisticated, bold arrangements &amp; brisk beats"/>
    <n v="7900"/>
    <n v="8098"/>
    <x v="0"/>
    <s v="AT"/>
    <s v="EUR"/>
    <n v="1453064400"/>
    <n v="1449359831"/>
    <b v="0"/>
    <x v="21"/>
    <b v="1"/>
    <s v="music/pop"/>
    <n v="1.0250632911392406"/>
    <n v="80.178217821782184"/>
    <x v="4"/>
    <s v="pop"/>
    <x v="1661"/>
    <d v="2016-01-17T21:00:00"/>
  </r>
  <r>
    <x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d v="2011-12-31T05:45:36"/>
  </r>
  <r>
    <x v="1663"/>
    <s v="ghost -- a music video"/>
    <s v="music is as important to the eyes as it is to the ears. help bring ghost to life in front of your eyes."/>
    <n v="1000"/>
    <n v="1080"/>
    <x v="0"/>
    <s v="US"/>
    <s v="USD"/>
    <n v="1422750707"/>
    <n v="1420158707"/>
    <b v="0"/>
    <x v="58"/>
    <b v="1"/>
    <s v="music/pop"/>
    <n v="1.08"/>
    <n v="33.75"/>
    <x v="4"/>
    <s v="pop"/>
    <x v="1663"/>
    <d v="2015-02-01T00:31:47"/>
  </r>
  <r>
    <x v="1664"/>
    <s v="Grace Sings Grace"/>
    <s v="Korean-American Soprano Grace's Debut Album - coming up in June 2012. Come and be part of this exciting project!"/>
    <n v="2500"/>
    <n v="3060.22"/>
    <x v="0"/>
    <s v="US"/>
    <s v="USD"/>
    <n v="1331870340"/>
    <n v="1328033818"/>
    <b v="0"/>
    <x v="30"/>
    <b v="1"/>
    <s v="music/pop"/>
    <n v="1.2240879999999998"/>
    <n v="34.384494382022467"/>
    <x v="4"/>
    <s v="pop"/>
    <x v="1664"/>
    <d v="2012-03-16T03:59:00"/>
  </r>
  <r>
    <x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d v="2011-02-22T03:00:00"/>
  </r>
  <r>
    <x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x v="4"/>
    <s v="pop"/>
    <x v="1666"/>
    <d v="2013-03-28T05:04:33"/>
  </r>
  <r>
    <x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d v="2014-03-11T06:59:00"/>
  </r>
  <r>
    <x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x v="4"/>
    <s v="pop"/>
    <x v="1668"/>
    <d v="2011-11-28T04:35:39"/>
  </r>
  <r>
    <x v="1669"/>
    <s v="Summer Gill 'Stormy Weather' EP"/>
    <s v="Hi guys! I'll be recording a 6-7 song EP this summer and I need your help to make it happen! _x000a_Any support is appreciated!"/>
    <n v="2000"/>
    <n v="2795"/>
    <x v="0"/>
    <s v="US"/>
    <s v="USD"/>
    <n v="1464729276"/>
    <n v="1459545276"/>
    <b v="0"/>
    <x v="47"/>
    <b v="1"/>
    <s v="music/pop"/>
    <n v="1.3975"/>
    <n v="53.75"/>
    <x v="4"/>
    <s v="pop"/>
    <x v="1669"/>
    <d v="2016-05-31T21:14:36"/>
  </r>
  <r>
    <x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
    <n v="44.608695652173914"/>
    <x v="4"/>
    <s v="pop"/>
    <x v="1670"/>
    <d v="2010-07-05T04:00:00"/>
  </r>
  <r>
    <x v="1671"/>
    <s v="Luke O'Brien's Kickstarter"/>
    <s v="I am seeking funding in order to help take my music from a hobby to a career."/>
    <n v="2000"/>
    <n v="2013.47"/>
    <x v="0"/>
    <s v="US"/>
    <s v="USD"/>
    <n v="1470056614"/>
    <n v="1467464614"/>
    <b v="0"/>
    <x v="99"/>
    <b v="1"/>
    <s v="music/pop"/>
    <n v="1.0067349999999999"/>
    <n v="26.148961038961041"/>
    <x v="4"/>
    <s v="pop"/>
    <x v="1671"/>
    <d v="2016-08-01T13:03:34"/>
  </r>
  <r>
    <x v="1672"/>
    <s v="High Altotude Debut Album"/>
    <s v="Sweet, sweet harmonies from Portland Oregon's premiere high school women's a cappella group."/>
    <n v="1700"/>
    <n v="1920"/>
    <x v="0"/>
    <s v="US"/>
    <s v="USD"/>
    <n v="1338824730"/>
    <n v="1336232730"/>
    <b v="0"/>
    <x v="72"/>
    <b v="1"/>
    <s v="music/pop"/>
    <n v="1.1294117647058823"/>
    <n v="39.183673469387756"/>
    <x v="4"/>
    <s v="pop"/>
    <x v="1672"/>
    <d v="2012-06-04T15:45:30"/>
  </r>
  <r>
    <x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8"/>
    <n v="45.593220338983052"/>
    <x v="4"/>
    <s v="pop"/>
    <x v="1673"/>
    <d v="2015-03-06T21:04:52"/>
  </r>
  <r>
    <x v="1674"/>
    <s v="Candice Russell New EP: IGNITE"/>
    <s v="This is my biggest project YET! The songs are recorded &amp; I need your help to package &amp; promote this music. Let's finish this together!"/>
    <n v="5000"/>
    <n v="10085"/>
    <x v="0"/>
    <s v="US"/>
    <s v="USD"/>
    <n v="1471503540"/>
    <n v="1468852306"/>
    <b v="0"/>
    <x v="116"/>
    <b v="1"/>
    <s v="music/pop"/>
    <n v="2.0169999999999999"/>
    <n v="89.247787610619469"/>
    <x v="4"/>
    <s v="pop"/>
    <x v="1674"/>
    <d v="2016-08-18T06:59:00"/>
  </r>
  <r>
    <x v="1675"/>
    <s v="The Great Party's Debut Album!"/>
    <s v="The Great Party is releasing their debut album. Here's your chance to be a part of it!"/>
    <n v="1000"/>
    <n v="1374.16"/>
    <x v="0"/>
    <s v="US"/>
    <s v="USD"/>
    <n v="1318802580"/>
    <n v="1316194540"/>
    <b v="0"/>
    <x v="69"/>
    <b v="1"/>
    <s v="music/pop"/>
    <n v="1.37416"/>
    <n v="40.416470588235299"/>
    <x v="4"/>
    <s v="pop"/>
    <x v="1675"/>
    <d v="2011-10-16T22:03:00"/>
  </r>
  <r>
    <x v="1676"/>
    <s v="Bridge 19 CD Release Tour"/>
    <s v="Help fund Bridge 19's tour in support of their first duo record, to be released in May 2012."/>
    <n v="3000"/>
    <n v="3460"/>
    <x v="0"/>
    <s v="US"/>
    <s v="USD"/>
    <n v="1334980740"/>
    <n v="1330968347"/>
    <b v="0"/>
    <x v="288"/>
    <b v="1"/>
    <s v="music/pop"/>
    <n v="1.1533333333333333"/>
    <n v="82.38095238095238"/>
    <x v="4"/>
    <s v="pop"/>
    <x v="1676"/>
    <d v="2012-04-21T03:59:00"/>
  </r>
  <r>
    <x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x v="4"/>
    <s v="pop"/>
    <x v="1677"/>
    <d v="2016-04-16T05:59:00"/>
  </r>
  <r>
    <x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x v="4"/>
    <s v="pop"/>
    <x v="1678"/>
    <d v="2014-02-06T20:31:11"/>
  </r>
  <r>
    <x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x v="1680"/>
    <s v="Kick Out a Record"/>
    <s v="Working Musician dilemma #164: how the taxman put Kick the Record 2.0 on hold"/>
    <n v="1000"/>
    <n v="1175"/>
    <x v="0"/>
    <s v="US"/>
    <s v="USD"/>
    <n v="1405188667"/>
    <n v="1402596667"/>
    <b v="0"/>
    <x v="20"/>
    <b v="1"/>
    <s v="music/pop"/>
    <n v="1.175"/>
    <n v="47"/>
    <x v="4"/>
    <s v="pop"/>
    <x v="1680"/>
    <d v="2014-07-12T18:11:07"/>
  </r>
  <r>
    <x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d v="2017-03-29T02:00:00"/>
  </r>
  <r>
    <x v="1682"/>
    <s v="Looking Up &amp; Holding On CD Project - Christian songwriter"/>
    <s v="Christian singer-wongerwriter searching for funding to record CD of original Christian music."/>
    <n v="6000"/>
    <n v="0"/>
    <x v="3"/>
    <s v="US"/>
    <s v="USD"/>
    <n v="1492142860"/>
    <n v="1486962460"/>
    <b v="0"/>
    <x v="78"/>
    <b v="0"/>
    <s v="music/faith"/>
    <n v="0"/>
    <s v="No Backers"/>
    <x v="4"/>
    <s v="faith"/>
    <x v="1682"/>
    <d v="2017-04-14T04:07:40"/>
  </r>
  <r>
    <x v="1683"/>
    <s v="Manman doudou tÃ©moignage d'une mÃ¨re Album"/>
    <s v="Rendre tÃ©moignage de ce que Dieu fait chaque jour pour moi et venir en  aide  aux autres, c'est  mon but."/>
    <n v="3500"/>
    <n v="760"/>
    <x v="3"/>
    <s v="FR"/>
    <s v="EUR"/>
    <n v="1491590738"/>
    <n v="1489517138"/>
    <b v="0"/>
    <x v="73"/>
    <b v="0"/>
    <s v="music/faith"/>
    <n v="0.21714285714285714"/>
    <n v="76"/>
    <x v="4"/>
    <s v="faith"/>
    <x v="1683"/>
    <d v="2017-04-07T18:45:38"/>
  </r>
  <r>
    <x v="1684"/>
    <s v="Goodness &amp; Mercy EP - Marty Mikles"/>
    <s v="New Music from Marty Mikles!  A new EP all about God's Goodness &amp; Mercy."/>
    <n v="8000"/>
    <n v="8730"/>
    <x v="3"/>
    <s v="US"/>
    <s v="USD"/>
    <n v="1489775641"/>
    <n v="1487360041"/>
    <b v="0"/>
    <x v="21"/>
    <b v="0"/>
    <s v="music/faith"/>
    <n v="1.0912500000000001"/>
    <n v="86.43564356435644"/>
    <x v="4"/>
    <s v="faith"/>
    <x v="1684"/>
    <d v="2017-03-17T18:34:01"/>
  </r>
  <r>
    <x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x v="4"/>
    <s v="faith"/>
    <x v="1685"/>
    <d v="2017-03-24T05:00:23"/>
  </r>
  <r>
    <x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3.5999999999999999E-3"/>
    <n v="18"/>
    <x v="4"/>
    <s v="faith"/>
    <x v="1686"/>
    <d v="2017-04-27T19:15:19"/>
  </r>
  <r>
    <x v="1687"/>
    <s v="Fike // You Say Speak We Say Move"/>
    <s v="Be a part of bringing &quot;YOU SAY SPEAK WE SAY MOVE&quot; into existence with FIKE. This is our first album since moving back to Baton Rouge!"/>
    <n v="10000"/>
    <n v="3125"/>
    <x v="3"/>
    <s v="US"/>
    <s v="USD"/>
    <n v="1491855300"/>
    <n v="1488935245"/>
    <b v="0"/>
    <x v="70"/>
    <b v="0"/>
    <s v="music/faith"/>
    <n v="0.3125"/>
    <n v="80.128205128205124"/>
    <x v="4"/>
    <s v="faith"/>
    <x v="1687"/>
    <d v="2017-04-10T20:15:00"/>
  </r>
  <r>
    <x v="1688"/>
    <s v="Christofer Scott: Dive In EP"/>
    <s v="Professionally recording a worship and contemporary Christian music album that connects to people and connects their heart to God."/>
    <n v="4000"/>
    <n v="1772"/>
    <x v="3"/>
    <s v="US"/>
    <s v="USD"/>
    <n v="1491738594"/>
    <n v="1489150194"/>
    <b v="0"/>
    <x v="63"/>
    <b v="0"/>
    <s v="music/faith"/>
    <n v="0.443"/>
    <n v="253.14285714285714"/>
    <x v="4"/>
    <s v="faith"/>
    <x v="1688"/>
    <d v="2017-04-09T11:49:54"/>
  </r>
  <r>
    <x v="1689"/>
    <s v="Fly Away"/>
    <s v="Praising the Living God in the second half of life."/>
    <n v="2400"/>
    <n v="2400"/>
    <x v="3"/>
    <s v="US"/>
    <s v="USD"/>
    <n v="1489700230"/>
    <n v="1487111830"/>
    <b v="0"/>
    <x v="25"/>
    <b v="0"/>
    <s v="music/faith"/>
    <n v="1"/>
    <n v="171.42857142857142"/>
    <x v="4"/>
    <s v="faith"/>
    <x v="1689"/>
    <d v="2017-03-16T21:37:10"/>
  </r>
  <r>
    <x v="1690"/>
    <s v="NewKings Album &quot;Rise Up&quot;"/>
    <s v="Our newest project! We are hard at it trying to bring music that uplifts the spirit, and tells a story of life-changing love."/>
    <n v="2500"/>
    <n v="635"/>
    <x v="3"/>
    <s v="US"/>
    <s v="USD"/>
    <n v="1491470442"/>
    <n v="1488882042"/>
    <b v="0"/>
    <x v="202"/>
    <b v="0"/>
    <s v="music/faith"/>
    <n v="0.254"/>
    <n v="57.727272727272727"/>
    <x v="4"/>
    <s v="faith"/>
    <x v="1690"/>
    <d v="2017-04-06T09:20:42"/>
  </r>
  <r>
    <x v="1691"/>
    <s v="Sing Like You Were Meant To!"/>
    <s v="TUV Online is making highly effective vocal training available &amp; affordable to churches, worship leaders and singers around the world!"/>
    <n v="30000"/>
    <n v="10042"/>
    <x v="3"/>
    <s v="US"/>
    <s v="USD"/>
    <n v="1491181200"/>
    <n v="1488387008"/>
    <b v="0"/>
    <x v="44"/>
    <b v="0"/>
    <s v="music/faith"/>
    <n v="0.33473333333333333"/>
    <n v="264.26315789473682"/>
    <x v="4"/>
    <s v="faith"/>
    <x v="1691"/>
    <d v="2017-04-03T01:00:00"/>
  </r>
  <r>
    <x v="1692"/>
    <s v="Get Your Hopes Up"/>
    <s v="After 3 years.....It's time for some new music! Album #2 is in motion and I can't wait to share it with all of you!"/>
    <n v="5000"/>
    <n v="2390"/>
    <x v="3"/>
    <s v="US"/>
    <s v="USD"/>
    <n v="1490572740"/>
    <n v="1487734667"/>
    <b v="0"/>
    <x v="41"/>
    <b v="0"/>
    <s v="music/faith"/>
    <n v="0.47799999999999998"/>
    <n v="159.33333333333334"/>
    <x v="4"/>
    <s v="faith"/>
    <x v="1692"/>
    <d v="2017-03-26T23:59:00"/>
  </r>
  <r>
    <x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8E-2"/>
    <n v="35"/>
    <x v="4"/>
    <s v="faith"/>
    <x v="1693"/>
    <d v="2017-04-09T20:00:00"/>
  </r>
  <r>
    <x v="1694"/>
    <s v="Thundercreek Studios"/>
    <s v="Hey all I'm building out my Christian Recording studio in a new building. I have the building but lack the funds to build it out!!!"/>
    <n v="10000"/>
    <n v="5"/>
    <x v="3"/>
    <s v="US"/>
    <s v="USD"/>
    <n v="1490589360"/>
    <n v="1488038674"/>
    <b v="0"/>
    <x v="29"/>
    <b v="0"/>
    <s v="music/faith"/>
    <n v="5.0000000000000001E-4"/>
    <n v="5"/>
    <x v="4"/>
    <s v="faith"/>
    <x v="1694"/>
    <d v="2017-03-27T04:36:00"/>
  </r>
  <r>
    <x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0.11708333333333333"/>
    <n v="61.086956521739133"/>
    <x v="4"/>
    <s v="faith"/>
    <x v="1695"/>
    <d v="2017-04-10T01:00:00"/>
  </r>
  <r>
    <x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s v="No Backers"/>
    <x v="4"/>
    <s v="faith"/>
    <x v="1696"/>
    <d v="2017-04-01T00:40:11"/>
  </r>
  <r>
    <x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0.20208000000000001"/>
    <n v="114.81818181818181"/>
    <x v="4"/>
    <s v="faith"/>
    <x v="1697"/>
    <d v="2017-04-09T23:47:28"/>
  </r>
  <r>
    <x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s v="No Backers"/>
    <x v="4"/>
    <s v="faith"/>
    <x v="1698"/>
    <d v="2017-03-26T03:33:00"/>
  </r>
  <r>
    <x v="1699"/>
    <s v="THE WORSHIP ALBUM!"/>
    <s v="Friends! Will you help me create a new worship album??! I want this album to give God the worship he deserves and draw people to Him."/>
    <n v="5105"/>
    <n v="216"/>
    <x v="3"/>
    <s v="US"/>
    <s v="USD"/>
    <n v="1491943445"/>
    <n v="1489351445"/>
    <b v="0"/>
    <x v="80"/>
    <b v="0"/>
    <s v="music/faith"/>
    <n v="4.2311459353574929E-2"/>
    <n v="54"/>
    <x v="4"/>
    <s v="faith"/>
    <x v="1699"/>
    <d v="2017-04-11T20:44:05"/>
  </r>
  <r>
    <x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0.2606"/>
    <n v="65.974683544303801"/>
    <x v="4"/>
    <s v="faith"/>
    <x v="1700"/>
    <d v="2017-04-01T04:00:00"/>
  </r>
  <r>
    <x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1.9801980198019802E-3"/>
    <n v="5"/>
    <x v="4"/>
    <s v="faith"/>
    <x v="1701"/>
    <d v="2015-01-15T15:56:45"/>
  </r>
  <r>
    <x v="1702"/>
    <s v="lyndale lewis and new vision prosper cd release"/>
    <s v="I can do all things through christ jesus"/>
    <n v="16500"/>
    <n v="1"/>
    <x v="2"/>
    <s v="US"/>
    <s v="USD"/>
    <n v="1427745150"/>
    <n v="1425156750"/>
    <b v="0"/>
    <x v="29"/>
    <b v="0"/>
    <s v="music/faith"/>
    <n v="6.0606060606060605E-5"/>
    <n v="1"/>
    <x v="4"/>
    <s v="faith"/>
    <x v="1702"/>
    <d v="2015-03-30T19:52:30"/>
  </r>
  <r>
    <x v="1703"/>
    <s v="Joy Full Noise!"/>
    <s v="I would love for you to be a part of helping me raise money for music and video production to launch my first Worship album!"/>
    <n v="5000"/>
    <n v="51"/>
    <x v="2"/>
    <s v="US"/>
    <s v="USD"/>
    <n v="1441003537"/>
    <n v="1435819537"/>
    <b v="0"/>
    <x v="84"/>
    <b v="0"/>
    <s v="music/faith"/>
    <n v="1.0200000000000001E-2"/>
    <n v="25.5"/>
    <x v="4"/>
    <s v="faith"/>
    <x v="1703"/>
    <d v="2015-08-31T06:45:37"/>
  </r>
  <r>
    <x v="1704"/>
    <s v="Jericho Down Worship Album"/>
    <s v="We want to record an album of popular praise &amp; worship songs with our own influence and style."/>
    <n v="2000"/>
    <n v="1302"/>
    <x v="2"/>
    <s v="US"/>
    <s v="USD"/>
    <n v="1424056873"/>
    <n v="1421464873"/>
    <b v="0"/>
    <x v="202"/>
    <b v="0"/>
    <s v="music/faith"/>
    <n v="0.65100000000000002"/>
    <n v="118.36363636363636"/>
    <x v="4"/>
    <s v="faith"/>
    <x v="1704"/>
    <d v="2015-02-16T03:21:13"/>
  </r>
  <r>
    <x v="1705"/>
    <s v="Piano Prayer Album - Russ James"/>
    <s v="An instrumental album that ranges from hymns to contemporary music. All the music is recorded by myself."/>
    <n v="2000"/>
    <n v="0"/>
    <x v="2"/>
    <s v="US"/>
    <s v="USD"/>
    <n v="1441814400"/>
    <n v="1440807846"/>
    <b v="0"/>
    <x v="78"/>
    <b v="0"/>
    <s v="music/faith"/>
    <n v="0"/>
    <s v="No Backers"/>
    <x v="4"/>
    <s v="faith"/>
    <x v="1705"/>
    <d v="2015-09-09T16:00:00"/>
  </r>
  <r>
    <x v="1706"/>
    <s v="Gemeinde in Bremen"/>
    <s v="Unsere &quot;Aufgabe&quot; ist es, fÃ¼r Christen da zu sein die keiner Gemeinde angehÃ¶ren. Zudem spielt Lobpreis eine Zentrale Rolle."/>
    <n v="5500"/>
    <n v="0"/>
    <x v="2"/>
    <s v="DE"/>
    <s v="EUR"/>
    <n v="1440314472"/>
    <n v="1435130472"/>
    <b v="0"/>
    <x v="78"/>
    <b v="0"/>
    <s v="music/faith"/>
    <n v="0"/>
    <s v="No Backers"/>
    <x v="4"/>
    <s v="faith"/>
    <x v="1706"/>
    <d v="2015-08-23T07:21:12"/>
  </r>
  <r>
    <x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E-2"/>
    <n v="54.111111111111114"/>
    <x v="4"/>
    <s v="faith"/>
    <x v="1707"/>
    <d v="2016-03-28T16:18:15"/>
  </r>
  <r>
    <x v="1708"/>
    <s v="Praise: It's what we do"/>
    <s v="A debut album for the New Gate Church's praise team; making a cd filled with original songs from a team of misfits with 1 goal in mind"/>
    <n v="7000"/>
    <n v="0"/>
    <x v="2"/>
    <s v="US"/>
    <s v="USD"/>
    <n v="1462135706"/>
    <n v="1458679706"/>
    <b v="0"/>
    <x v="78"/>
    <b v="0"/>
    <s v="music/faith"/>
    <n v="0"/>
    <s v="No Backers"/>
    <x v="4"/>
    <s v="faith"/>
    <x v="1708"/>
    <d v="2016-05-01T20:48:26"/>
  </r>
  <r>
    <x v="1709"/>
    <s v="Psalms"/>
    <s v="A project to set psalms to music. The psalms are taken from the English Standard Version (ESV) of the Bible."/>
    <n v="1750"/>
    <n v="85"/>
    <x v="2"/>
    <s v="US"/>
    <s v="USD"/>
    <n v="1409513940"/>
    <n v="1405949514"/>
    <b v="0"/>
    <x v="80"/>
    <b v="0"/>
    <s v="music/faith"/>
    <n v="4.8571428571428571E-2"/>
    <n v="21.25"/>
    <x v="4"/>
    <s v="faith"/>
    <x v="1709"/>
    <d v="2014-08-31T19:39:00"/>
  </r>
  <r>
    <x v="1710"/>
    <s v="Producing a live album of our upcoming Europe tour"/>
    <s v="We want to create a gospel live album which has never been produced before."/>
    <n v="5000"/>
    <n v="34"/>
    <x v="2"/>
    <s v="DE"/>
    <s v="EUR"/>
    <n v="1453122000"/>
    <n v="1449151888"/>
    <b v="0"/>
    <x v="29"/>
    <b v="0"/>
    <s v="music/faith"/>
    <n v="6.7999999999999996E-3"/>
    <n v="34"/>
    <x v="4"/>
    <s v="faith"/>
    <x v="1710"/>
    <d v="2016-01-18T13:00:00"/>
  </r>
  <r>
    <x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0.105"/>
    <n v="525"/>
    <x v="4"/>
    <s v="faith"/>
    <x v="1711"/>
    <d v="2014-09-01T15:30:34"/>
  </r>
  <r>
    <x v="1712"/>
    <s v="Midwest Cowboy Ministries"/>
    <s v="Recording/equipment for MCM - a team of musicians who will help your local musicians to hold your own Cowboy Church with Gospel Music"/>
    <n v="5000"/>
    <n v="0"/>
    <x v="2"/>
    <s v="US"/>
    <s v="USD"/>
    <n v="1435701353"/>
    <n v="1430517353"/>
    <b v="0"/>
    <x v="78"/>
    <b v="0"/>
    <s v="music/faith"/>
    <n v="0"/>
    <s v="No Backers"/>
    <x v="4"/>
    <s v="faith"/>
    <x v="1712"/>
    <d v="2015-06-30T21:55:53"/>
  </r>
  <r>
    <x v="1713"/>
    <s v="&quot;UNCOVERED ME&quot;"/>
    <s v="This music project is a compilation to my up-coming book UNCOVERED ME, I need your support to help me go to New York and complete it."/>
    <n v="3000"/>
    <n v="50"/>
    <x v="2"/>
    <s v="US"/>
    <s v="USD"/>
    <n v="1412536412"/>
    <n v="1409944412"/>
    <b v="0"/>
    <x v="29"/>
    <b v="0"/>
    <s v="music/faith"/>
    <n v="1.6666666666666666E-2"/>
    <n v="50"/>
    <x v="4"/>
    <s v="faith"/>
    <x v="1713"/>
    <d v="2014-10-05T19:13:32"/>
  </r>
  <r>
    <x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E-2"/>
    <n v="115.70588235294117"/>
    <x v="4"/>
    <s v="faith"/>
    <x v="1714"/>
    <d v="2015-05-01T22:02:41"/>
  </r>
  <r>
    <x v="1715"/>
    <s v="The Heart of a P.K."/>
    <s v="Kimberly Stokes the daughter of Elder Baby Stokes Jr, of Bibleway C.O.G.I.C, is currently working on a EP. She is sharing her heart"/>
    <n v="5000"/>
    <n v="11"/>
    <x v="2"/>
    <s v="US"/>
    <s v="USD"/>
    <n v="1427772120"/>
    <n v="1425186785"/>
    <b v="0"/>
    <x v="84"/>
    <b v="0"/>
    <s v="music/faith"/>
    <n v="2.2000000000000001E-3"/>
    <n v="5.5"/>
    <x v="4"/>
    <s v="faith"/>
    <x v="1715"/>
    <d v="2015-03-31T03:22:00"/>
  </r>
  <r>
    <x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4999999999999997E-2"/>
    <n v="50"/>
    <x v="4"/>
    <s v="faith"/>
    <x v="1716"/>
    <d v="2016-12-09T14:51:39"/>
  </r>
  <r>
    <x v="1717"/>
    <s v="Shift Records A New EP!"/>
    <s v="Our first record created to reach, inspire, and ultimately express the love of Jesus to our generation."/>
    <n v="3265"/>
    <n v="1395"/>
    <x v="2"/>
    <s v="US"/>
    <s v="USD"/>
    <n v="1461211200"/>
    <n v="1459467238"/>
    <b v="0"/>
    <x v="14"/>
    <b v="0"/>
    <s v="music/faith"/>
    <n v="0.42725880551301687"/>
    <n v="34.024390243902438"/>
    <x v="4"/>
    <s v="faith"/>
    <x v="1717"/>
    <d v="2016-04-21T04:00:00"/>
  </r>
  <r>
    <x v="1718"/>
    <s v="The Prodigal Son"/>
    <s v="A melody for the galaxy."/>
    <n v="35000"/>
    <n v="75"/>
    <x v="2"/>
    <s v="US"/>
    <s v="USD"/>
    <n v="1463201940"/>
    <n v="1459435149"/>
    <b v="0"/>
    <x v="84"/>
    <b v="0"/>
    <s v="music/faith"/>
    <n v="2.142857142857143E-3"/>
    <n v="37.5"/>
    <x v="4"/>
    <s v="faith"/>
    <x v="1718"/>
    <d v="2016-05-14T04:59:00"/>
  </r>
  <r>
    <x v="1719"/>
    <s v="Messiah's Call &quot;He'll Do It Today&quot; 2014"/>
    <s v="Building the foundation for a great work! Join us on our journey to bring a fresh approach to ministry through song and testimony!"/>
    <n v="4000"/>
    <n v="35"/>
    <x v="2"/>
    <s v="US"/>
    <s v="USD"/>
    <n v="1410958191"/>
    <n v="1408366191"/>
    <b v="0"/>
    <x v="83"/>
    <b v="0"/>
    <s v="music/faith"/>
    <n v="8.7500000000000008E-3"/>
    <n v="11.666666666666666"/>
    <x v="4"/>
    <s v="faith"/>
    <x v="1719"/>
    <d v="2014-09-17T12:49:51"/>
  </r>
  <r>
    <x v="1720"/>
    <s v="Justin &amp; Elly Heckel DEBUT ALBUM!"/>
    <s v="Justin and Elly Heckel just finished recording their Debut Album and need your help to release it to the rest of the World!"/>
    <n v="4000"/>
    <n v="225"/>
    <x v="2"/>
    <s v="US"/>
    <s v="USD"/>
    <n v="1415562471"/>
    <n v="1412966871"/>
    <b v="0"/>
    <x v="22"/>
    <b v="0"/>
    <s v="music/faith"/>
    <n v="5.6250000000000001E-2"/>
    <n v="28.125"/>
    <x v="4"/>
    <s v="faith"/>
    <x v="1720"/>
    <d v="2014-11-09T19:47:51"/>
  </r>
  <r>
    <x v="1721"/>
    <s v="&quot;HEAVEN'S CALLING&quot;"/>
    <s v="Heavens calling is an album for people all over the world in need of a healing for the soul, positive mindset and total prosperity"/>
    <n v="5000"/>
    <n v="0"/>
    <x v="2"/>
    <s v="US"/>
    <s v="USD"/>
    <n v="1449831863"/>
    <n v="1447239863"/>
    <b v="0"/>
    <x v="78"/>
    <b v="0"/>
    <s v="music/faith"/>
    <n v="0"/>
    <s v="No Backers"/>
    <x v="4"/>
    <s v="faith"/>
    <x v="1721"/>
    <d v="2015-12-11T11:04:23"/>
  </r>
  <r>
    <x v="1722"/>
    <s v="Preserving the DC Gospel Stars"/>
    <s v="I am raising money to leave a legacy for the DC Gospel Stars and preserve this art form for music lovers of this style."/>
    <n v="2880"/>
    <n v="1"/>
    <x v="2"/>
    <s v="US"/>
    <s v="USD"/>
    <n v="1459642200"/>
    <n v="1456441429"/>
    <b v="0"/>
    <x v="29"/>
    <b v="0"/>
    <s v="music/faith"/>
    <n v="3.4722222222222224E-4"/>
    <n v="1"/>
    <x v="4"/>
    <s v="faith"/>
    <x v="1722"/>
    <d v="2016-04-03T00:10:00"/>
  </r>
  <r>
    <x v="1723"/>
    <s v="Straighter Road Album Fundraiser"/>
    <s v="We are a vocal group from the Northwest looking to create a gospel, jazz, a cappella ablum and would love the support of music lovers."/>
    <n v="10000"/>
    <n v="650"/>
    <x v="2"/>
    <s v="US"/>
    <s v="USD"/>
    <n v="1435730400"/>
    <n v="1430855315"/>
    <b v="0"/>
    <x v="83"/>
    <b v="0"/>
    <s v="music/faith"/>
    <n v="6.5000000000000002E-2"/>
    <n v="216.66666666666666"/>
    <x v="4"/>
    <s v="faith"/>
    <x v="1723"/>
    <d v="2015-07-01T06:00:00"/>
  </r>
  <r>
    <x v="1724"/>
    <s v="Die Another Day 1st CD (Christian Rock)"/>
    <s v="We are just some guys who Love the Lord and want to share our personal experiences of what GOD has done for us through our music."/>
    <n v="6000"/>
    <n v="35"/>
    <x v="2"/>
    <s v="US"/>
    <s v="USD"/>
    <n v="1414707762"/>
    <n v="1412115762"/>
    <b v="0"/>
    <x v="80"/>
    <b v="0"/>
    <s v="music/faith"/>
    <n v="5.8333333333333336E-3"/>
    <n v="8.75"/>
    <x v="4"/>
    <s v="faith"/>
    <x v="1724"/>
    <d v="2014-10-30T22:22:42"/>
  </r>
  <r>
    <x v="1725"/>
    <s v="Unveiled Debut Album"/>
    <s v="Christian band signed to VECA Records to release their debut album in Spring 2015.  This ministry is relying on faith-based donations."/>
    <n v="5500"/>
    <n v="560"/>
    <x v="2"/>
    <s v="US"/>
    <s v="USD"/>
    <n v="1408922049"/>
    <n v="1406330049"/>
    <b v="0"/>
    <x v="82"/>
    <b v="0"/>
    <s v="music/faith"/>
    <n v="0.10181818181818182"/>
    <n v="62.222222222222221"/>
    <x v="4"/>
    <s v="faith"/>
    <x v="1725"/>
    <d v="2014-08-24T23:14:09"/>
  </r>
  <r>
    <x v="1726"/>
    <s v="&quot;Every Day&quot; CD by Amanda Joy Hall"/>
    <s v="Amanda Joy Hall's sophomore album, &quot;Every Day&quot;. Release expected July 2014"/>
    <n v="6500"/>
    <n v="2196"/>
    <x v="2"/>
    <s v="US"/>
    <s v="USD"/>
    <n v="1403906664"/>
    <n v="1401401064"/>
    <b v="0"/>
    <x v="38"/>
    <b v="0"/>
    <s v="music/faith"/>
    <n v="0.33784615384615385"/>
    <n v="137.25"/>
    <x v="4"/>
    <s v="faith"/>
    <x v="1726"/>
    <d v="2014-06-27T22:04:24"/>
  </r>
  <r>
    <x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2E-4"/>
    <n v="1"/>
    <x v="4"/>
    <s v="faith"/>
    <x v="1727"/>
    <d v="2015-04-05T11:00:00"/>
  </r>
  <r>
    <x v="1728"/>
    <s v="With His Presence"/>
    <s v="Be in God's presence through instrumental covers of hymns. Help me build a home studio to freely distribute this album."/>
    <n v="1250"/>
    <n v="855"/>
    <x v="2"/>
    <s v="US"/>
    <s v="USD"/>
    <n v="1445439674"/>
    <n v="1442847674"/>
    <b v="0"/>
    <x v="63"/>
    <b v="0"/>
    <s v="music/faith"/>
    <n v="0.68400000000000005"/>
    <n v="122.14285714285714"/>
    <x v="4"/>
    <s v="faith"/>
    <x v="1728"/>
    <d v="2015-10-21T15:01:14"/>
  </r>
  <r>
    <x v="1729"/>
    <s v="Message from Beyond - A Gospel Music Project"/>
    <s v="A few years back, I was inspired to write some songs, turned out the messages are real but a little scary, I need help to produce."/>
    <n v="10000"/>
    <n v="0"/>
    <x v="2"/>
    <s v="US"/>
    <s v="USD"/>
    <n v="1465521306"/>
    <n v="1460337306"/>
    <b v="0"/>
    <x v="78"/>
    <b v="0"/>
    <s v="music/faith"/>
    <n v="0"/>
    <s v="No Backers"/>
    <x v="4"/>
    <s v="faith"/>
    <x v="1729"/>
    <d v="2016-06-10T01:15:06"/>
  </r>
  <r>
    <x v="1730"/>
    <s v="Triumph Over Trials/ Hope Through the Hurt"/>
    <s v="Hello, I am raising money to fund my first solo Album.  This project is my testimony that God is truly our shelter in the storm."/>
    <n v="3000"/>
    <n v="0"/>
    <x v="2"/>
    <s v="US"/>
    <s v="USD"/>
    <n v="1445738783"/>
    <n v="1443146783"/>
    <b v="0"/>
    <x v="78"/>
    <b v="0"/>
    <s v="music/faith"/>
    <n v="0"/>
    <s v="No Backers"/>
    <x v="4"/>
    <s v="faith"/>
    <x v="1730"/>
    <d v="2015-10-25T02:06:23"/>
  </r>
  <r>
    <x v="1731"/>
    <s v="Sam Cox Band First Christian Tour"/>
    <s v="We are a Christin Worship band looking to midwest tour. God Bless!"/>
    <n v="1000"/>
    <n v="0"/>
    <x v="2"/>
    <s v="US"/>
    <s v="USD"/>
    <n v="1434034800"/>
    <n v="1432849552"/>
    <b v="0"/>
    <x v="78"/>
    <b v="0"/>
    <s v="music/faith"/>
    <n v="0"/>
    <s v="No Backers"/>
    <x v="4"/>
    <s v="faith"/>
    <x v="1731"/>
    <d v="2015-06-11T15:00:00"/>
  </r>
  <r>
    <x v="1732"/>
    <s v="Christian Lifestyle Multicultural Expo"/>
    <s v="This event will be free to the public with approximately 20 Christian vocalist and choirs from several genres. Rock,Blue Grass,Hip Hop."/>
    <n v="4000"/>
    <n v="0"/>
    <x v="2"/>
    <s v="US"/>
    <s v="USD"/>
    <n v="1452920400"/>
    <n v="1447777481"/>
    <b v="0"/>
    <x v="78"/>
    <b v="0"/>
    <s v="music/faith"/>
    <n v="0"/>
    <s v="No Backers"/>
    <x v="4"/>
    <s v="faith"/>
    <x v="1732"/>
    <d v="2016-01-16T05:00:00"/>
  </r>
  <r>
    <x v="1733"/>
    <s v="What Faith Is EP/Album"/>
    <s v="I am trying to share the music I am blessed to have written. https://www.johncox4.com or https://reverbnation.com/johncox4"/>
    <n v="10000"/>
    <n v="0"/>
    <x v="2"/>
    <s v="US"/>
    <s v="USD"/>
    <n v="1473802200"/>
    <n v="1472746374"/>
    <b v="0"/>
    <x v="78"/>
    <b v="0"/>
    <s v="music/faith"/>
    <n v="0"/>
    <s v="No Backers"/>
    <x v="4"/>
    <s v="faith"/>
    <x v="1733"/>
    <d v="2016-09-13T21:30:00"/>
  </r>
  <r>
    <x v="1734"/>
    <s v="Street Prophet Los CD and new book"/>
    <s v="This is a double venture project. I have finished a new manuscript and currently working on creating a Christian rap CD."/>
    <n v="4500"/>
    <n v="1"/>
    <x v="2"/>
    <s v="US"/>
    <s v="USD"/>
    <n v="1431046356"/>
    <n v="1428454356"/>
    <b v="0"/>
    <x v="29"/>
    <b v="0"/>
    <s v="music/faith"/>
    <n v="2.2222222222222223E-4"/>
    <n v="1"/>
    <x v="4"/>
    <s v="faith"/>
    <x v="1734"/>
    <d v="2015-05-08T00:52:36"/>
  </r>
  <r>
    <x v="1735"/>
    <s v="Leo's RainSong Artist program"/>
    <s v="RainSong is letting my buy a discounted guitar. I will use this to offer my talents to the ministry programs I'm a part of."/>
    <n v="1000"/>
    <n v="110"/>
    <x v="2"/>
    <s v="US"/>
    <s v="USD"/>
    <n v="1470598345"/>
    <n v="1468006345"/>
    <b v="0"/>
    <x v="84"/>
    <b v="0"/>
    <s v="music/faith"/>
    <n v="0.11"/>
    <n v="55"/>
    <x v="4"/>
    <s v="faith"/>
    <x v="1735"/>
    <d v="2016-08-07T19:32:25"/>
  </r>
  <r>
    <x v="1736"/>
    <s v="In His Presence"/>
    <s v="A unique meditative album reflecting on the life of Christ, inviting Him into your presence"/>
    <n v="3000"/>
    <n v="22"/>
    <x v="2"/>
    <s v="US"/>
    <s v="USD"/>
    <n v="1447018833"/>
    <n v="1444423233"/>
    <b v="0"/>
    <x v="29"/>
    <b v="0"/>
    <s v="music/faith"/>
    <n v="7.3333333333333332E-3"/>
    <n v="22"/>
    <x v="4"/>
    <s v="faith"/>
    <x v="1736"/>
    <d v="2015-11-08T21:40:33"/>
  </r>
  <r>
    <x v="1737"/>
    <s v="Healing"/>
    <s v="An instrumental project in which all songs are incorporated around the healing power of our God. Used for times of prayer &amp; devotion"/>
    <n v="4000"/>
    <n v="850"/>
    <x v="2"/>
    <s v="US"/>
    <s v="USD"/>
    <n v="1437432392"/>
    <n v="1434840392"/>
    <b v="0"/>
    <x v="41"/>
    <b v="0"/>
    <s v="music/faith"/>
    <n v="0.21249999999999999"/>
    <n v="56.666666666666664"/>
    <x v="4"/>
    <s v="faith"/>
    <x v="1737"/>
    <d v="2015-07-20T22:46:32"/>
  </r>
  <r>
    <x v="1738"/>
    <s v="The Flashing Lights"/>
    <s v="Music that inspires and gives hope for overcoming and change. And it is good music."/>
    <n v="5000"/>
    <n v="20"/>
    <x v="2"/>
    <s v="US"/>
    <s v="USD"/>
    <n v="1412283542"/>
    <n v="1409691542"/>
    <b v="0"/>
    <x v="29"/>
    <b v="0"/>
    <s v="music/faith"/>
    <n v="4.0000000000000001E-3"/>
    <n v="20"/>
    <x v="4"/>
    <s v="faith"/>
    <x v="1738"/>
    <d v="2014-10-02T20:59:02"/>
  </r>
  <r>
    <x v="1739"/>
    <s v="SWEET LOVE - a Lovely Christian WEDDING SONG Happy Marriage"/>
    <s v="HELP US RECORD -- SWEET LOVE -- Listen to this sped up ROUGH version and be sure and check out the unique REWARDS ---"/>
    <n v="1000"/>
    <n v="1"/>
    <x v="2"/>
    <s v="US"/>
    <s v="USD"/>
    <n v="1462391932"/>
    <n v="1457297932"/>
    <b v="0"/>
    <x v="29"/>
    <b v="0"/>
    <s v="music/faith"/>
    <n v="1E-3"/>
    <n v="1"/>
    <x v="4"/>
    <s v="faith"/>
    <x v="1739"/>
    <d v="2016-05-04T19:58:52"/>
  </r>
  <r>
    <x v="1740"/>
    <s v="Recording Studio Time"/>
    <s v="I recently recorded a new single. With your help I can return to the studio. Would you like to be part of my next worship project?"/>
    <n v="3000"/>
    <n v="0"/>
    <x v="2"/>
    <s v="US"/>
    <s v="USD"/>
    <n v="1437075422"/>
    <n v="1434483422"/>
    <b v="0"/>
    <x v="78"/>
    <b v="0"/>
    <s v="music/faith"/>
    <n v="0"/>
    <s v="No Backers"/>
    <x v="4"/>
    <s v="faith"/>
    <x v="1740"/>
    <d v="2015-07-16T19:37:02"/>
  </r>
  <r>
    <x v="1741"/>
    <s v="Caught off Guard"/>
    <s v="A photo journal documenting my experiences and travels across New Zealand"/>
    <n v="1200"/>
    <n v="1330"/>
    <x v="0"/>
    <s v="GB"/>
    <s v="GBP"/>
    <n v="1433948671"/>
    <n v="1430060671"/>
    <b v="0"/>
    <x v="47"/>
    <b v="1"/>
    <s v="photography/photobooks"/>
    <n v="1.1083333333333334"/>
    <n v="25.576923076923077"/>
    <x v="8"/>
    <s v="photobooks"/>
    <x v="1741"/>
    <d v="2015-06-10T15:04:31"/>
  </r>
  <r>
    <x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d v="2017-01-07T21:00:00"/>
  </r>
  <r>
    <x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d v="2016-08-27T03:59:00"/>
  </r>
  <r>
    <x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6"/>
    <n v="93.071428571428569"/>
    <x v="8"/>
    <s v="photobooks"/>
    <x v="1744"/>
    <d v="2015-03-08T13:31:17"/>
  </r>
  <r>
    <x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d v="2016-12-22T02:00:00"/>
  </r>
  <r>
    <x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1"/>
    <n v="207.61682242990653"/>
    <x v="8"/>
    <s v="photobooks"/>
    <x v="1746"/>
    <d v="2016-11-24T02:00:00"/>
  </r>
  <r>
    <x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d v="2015-11-13T15:00:00"/>
  </r>
  <r>
    <x v="1748"/>
    <s v="So It Is: Vancouver"/>
    <s v="Telling the story of the city through remarkable people who live in Vancouver today."/>
    <n v="50000"/>
    <n v="64974"/>
    <x v="0"/>
    <s v="CA"/>
    <s v="CAD"/>
    <n v="1441234143"/>
    <n v="1438642143"/>
    <b v="0"/>
    <x v="331"/>
    <b v="1"/>
    <s v="photography/photobooks"/>
    <n v="1.29948"/>
    <n v="358.97237569060775"/>
    <x v="8"/>
    <s v="photobooks"/>
    <x v="1748"/>
    <d v="2015-09-02T22:49:03"/>
  </r>
  <r>
    <x v="1749"/>
    <s v="E FOTOGRAFESCHE RECKBLECK - 367 DEEG AM AUSLAND ASAZ"/>
    <s v="Help me fund the production run of my first book by local Photographer Sandro Ortolani."/>
    <n v="10050"/>
    <n v="12410.5"/>
    <x v="0"/>
    <s v="LU"/>
    <s v="EUR"/>
    <n v="1488394800"/>
    <n v="1485213921"/>
    <b v="0"/>
    <x v="132"/>
    <b v="1"/>
    <s v="photography/photobooks"/>
    <n v="1.2348756218905472"/>
    <n v="94.736641221374043"/>
    <x v="8"/>
    <s v="photobooks"/>
    <x v="1749"/>
    <d v="2017-03-01T19:00:00"/>
  </r>
  <r>
    <x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d v="2016-04-19T20:05:04"/>
  </r>
  <r>
    <x v="1751"/>
    <s v="Daily Bread: Stories from Rural Greece"/>
    <s v="Photographs and stories culled from 10 years of road trips through rural Greece"/>
    <n v="10000"/>
    <n v="10290"/>
    <x v="0"/>
    <s v="US"/>
    <s v="USD"/>
    <n v="1426787123"/>
    <n v="1424198723"/>
    <b v="0"/>
    <x v="42"/>
    <b v="1"/>
    <s v="photography/photobooks"/>
    <n v="1.0289999999999999"/>
    <n v="168.68852459016392"/>
    <x v="8"/>
    <s v="photobooks"/>
    <x v="1751"/>
    <d v="2015-03-19T17:45:23"/>
  </r>
  <r>
    <x v="1752"/>
    <s v="Adfectus Book"/>
    <s v="A little book of calm, in picture form, that will soothe the soul and un-furrow the brow."/>
    <n v="1200"/>
    <n v="3122"/>
    <x v="0"/>
    <s v="GB"/>
    <s v="GBP"/>
    <n v="1476425082"/>
    <n v="1473833082"/>
    <b v="0"/>
    <x v="240"/>
    <b v="1"/>
    <s v="photography/photobooks"/>
    <n v="2.6016666666666666"/>
    <n v="34.68888888888889"/>
    <x v="8"/>
    <s v="photobooks"/>
    <x v="1752"/>
    <d v="2016-10-14T06:04:42"/>
  </r>
  <r>
    <x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d v="2016-03-21T16:59:28"/>
  </r>
  <r>
    <x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8"/>
    <n v="104.38888888888889"/>
    <x v="8"/>
    <s v="photobooks"/>
    <x v="1754"/>
    <d v="2015-04-03T20:02:33"/>
  </r>
  <r>
    <x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
    <n v="7.5"/>
    <x v="8"/>
    <s v="photobooks"/>
    <x v="1755"/>
    <d v="2015-10-05T18:56:01"/>
  </r>
  <r>
    <x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d v="2016-08-29T04:01:09"/>
  </r>
  <r>
    <x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x v="8"/>
    <s v="photobooks"/>
    <x v="1757"/>
    <d v="2017-01-28T19:29:00"/>
  </r>
  <r>
    <x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d v="2016-07-14T22:56:32"/>
  </r>
  <r>
    <x v="1759"/>
    <s v="Death Valley"/>
    <s v="Death Valley will be the first photo book of Andi State"/>
    <n v="5000"/>
    <n v="5330"/>
    <x v="0"/>
    <s v="US"/>
    <s v="USD"/>
    <n v="1427309629"/>
    <n v="1425585229"/>
    <b v="0"/>
    <x v="72"/>
    <b v="1"/>
    <s v="photography/photobooks"/>
    <n v="1.0660000000000001"/>
    <n v="108.77551020408163"/>
    <x v="8"/>
    <s v="photobooks"/>
    <x v="1759"/>
    <d v="2015-03-25T18:53:49"/>
  </r>
  <r>
    <x v="1760"/>
    <s v="Portraits by Aris Jerome"/>
    <s v="Thank you all so much for your pledges! We reached the goal! To continue supporting or for any questions email arisjerome@gmail.com"/>
    <n v="5000"/>
    <n v="8272"/>
    <x v="0"/>
    <s v="US"/>
    <s v="USD"/>
    <n v="1456416513"/>
    <n v="1454688513"/>
    <b v="0"/>
    <x v="332"/>
    <b v="1"/>
    <s v="photography/photobooks"/>
    <n v="1.6544000000000001"/>
    <n v="81.098039215686271"/>
    <x v="8"/>
    <s v="photobooks"/>
    <x v="1760"/>
    <d v="2016-02-25T16:08:33"/>
  </r>
  <r>
    <x v="1761"/>
    <s v="I Wanted To See Boobs"/>
    <s v="A hardcover photobook telling the naked truth of a young photographers journey."/>
    <n v="100"/>
    <n v="155"/>
    <x v="0"/>
    <s v="GB"/>
    <s v="GBP"/>
    <n v="1442065060"/>
    <n v="1437745060"/>
    <b v="0"/>
    <x v="83"/>
    <b v="1"/>
    <s v="photography/photobooks"/>
    <n v="1.55"/>
    <n v="51.666666666666664"/>
    <x v="8"/>
    <s v="photobooks"/>
    <x v="1761"/>
    <d v="2015-09-12T13:37:40"/>
  </r>
  <r>
    <x v="1762"/>
    <s v="&quot;The Naked Pixel&quot; Ali Pakele"/>
    <s v="Project rewards $25 gets you 190+ digital images"/>
    <n v="100"/>
    <n v="885"/>
    <x v="0"/>
    <s v="US"/>
    <s v="USD"/>
    <n v="1457739245"/>
    <n v="1455147245"/>
    <b v="0"/>
    <x v="20"/>
    <b v="1"/>
    <s v="photography/photobooks"/>
    <n v="8.85"/>
    <n v="35.4"/>
    <x v="8"/>
    <s v="photobooks"/>
    <x v="1762"/>
    <d v="2016-03-11T23:34:05"/>
  </r>
  <r>
    <x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d v="2016-10-23T20:50:40"/>
  </r>
  <r>
    <x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0.19600000000000001"/>
    <n v="55.282051282051285"/>
    <x v="8"/>
    <s v="photobooks"/>
    <x v="1764"/>
    <d v="2014-08-03T11:39:39"/>
  </r>
  <r>
    <x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0.59467839999999994"/>
    <n v="72.16970873786407"/>
    <x v="8"/>
    <s v="photobooks"/>
    <x v="1765"/>
    <d v="2014-08-13T23:31:52"/>
  </r>
  <r>
    <x v="1766"/>
    <s v="Photographic book on Melbourne's music scene"/>
    <s v="I want to create a beautiful book which documents the Melbourne music scene."/>
    <n v="1500"/>
    <n v="0"/>
    <x v="2"/>
    <s v="AU"/>
    <s v="AUD"/>
    <n v="1408999088"/>
    <n v="1407184688"/>
    <b v="1"/>
    <x v="78"/>
    <b v="0"/>
    <s v="photography/photobooks"/>
    <n v="0"/>
    <s v="No Backers"/>
    <x v="8"/>
    <s v="photobooks"/>
    <x v="1766"/>
    <d v="2014-08-25T20:38:08"/>
  </r>
  <r>
    <x v="1767"/>
    <s v="OR-GÃ“L-HO -A search for meaning during the World Cup"/>
    <s v="A photographic search for the true meaning of pride for ones country during the World Cup"/>
    <n v="5000"/>
    <n v="2286"/>
    <x v="2"/>
    <s v="US"/>
    <s v="USD"/>
    <n v="1407080884"/>
    <n v="1404488884"/>
    <b v="1"/>
    <x v="70"/>
    <b v="0"/>
    <s v="photography/photobooks"/>
    <n v="0.4572"/>
    <n v="58.615384615384613"/>
    <x v="8"/>
    <s v="photobooks"/>
    <x v="1767"/>
    <d v="2014-08-03T15:48:04"/>
  </r>
  <r>
    <x v="1768"/>
    <s v="SWFTTR: Southwest Farm-to-Table Recipes"/>
    <s v="My goal is to create a catalog of farm-to-table recipes with stunning images from restaurants and farms in the southwest."/>
    <n v="5000"/>
    <n v="187"/>
    <x v="2"/>
    <s v="US"/>
    <s v="USD"/>
    <n v="1411824444"/>
    <n v="1406640444"/>
    <b v="1"/>
    <x v="41"/>
    <b v="0"/>
    <s v="photography/photobooks"/>
    <n v="3.7400000000000003E-2"/>
    <n v="12.466666666666667"/>
    <x v="8"/>
    <s v="photobooks"/>
    <x v="1768"/>
    <d v="2014-09-27T13:27:24"/>
  </r>
  <r>
    <x v="1769"/>
    <s v="Navajo Textile Project"/>
    <s v="To create a publication, and exhibition documenting the collection of Jamie Ross, longtime collector of Navajo Textiles"/>
    <n v="40000"/>
    <n v="1081"/>
    <x v="2"/>
    <s v="US"/>
    <s v="USD"/>
    <n v="1421177959"/>
    <n v="1418585959"/>
    <b v="1"/>
    <x v="19"/>
    <b v="0"/>
    <s v="photography/photobooks"/>
    <n v="2.7025E-2"/>
    <n v="49.136363636363633"/>
    <x v="8"/>
    <s v="photobooks"/>
    <x v="1769"/>
    <d v="2015-01-13T19:39:19"/>
  </r>
  <r>
    <x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0.56514285714285717"/>
    <n v="150.5"/>
    <x v="8"/>
    <s v="photobooks"/>
    <x v="1770"/>
    <d v="2014-10-14T18:43:14"/>
  </r>
  <r>
    <x v="1771"/>
    <s v="&quot;Drakes Folly&quot;"/>
    <s v="Photographic book on the historic oil region of Pennsylvania where Edwin Drake drilled the well that started the modern oil industry."/>
    <n v="4200"/>
    <n v="895"/>
    <x v="2"/>
    <s v="GB"/>
    <s v="GBP"/>
    <n v="1414107040"/>
    <n v="1411515040"/>
    <b v="1"/>
    <x v="20"/>
    <b v="0"/>
    <s v="photography/photobooks"/>
    <n v="0.21309523809523809"/>
    <n v="35.799999999999997"/>
    <x v="8"/>
    <s v="photobooks"/>
    <x v="1771"/>
    <d v="2014-10-23T23:30:40"/>
  </r>
  <r>
    <x v="1772"/>
    <s v="White Mountain"/>
    <s v="A photobook and a short documentary film telling the story of Holocaust in Northwestern Lithuania"/>
    <n v="5500"/>
    <n v="858"/>
    <x v="2"/>
    <s v="GB"/>
    <s v="GBP"/>
    <n v="1404666836"/>
    <n v="1399482836"/>
    <b v="1"/>
    <x v="10"/>
    <b v="0"/>
    <s v="photography/photobooks"/>
    <n v="0.156"/>
    <n v="45.157894736842103"/>
    <x v="8"/>
    <s v="photobooks"/>
    <x v="1772"/>
    <d v="2014-07-06T17:13:56"/>
  </r>
  <r>
    <x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3E-2"/>
    <n v="98.78947368421052"/>
    <x v="8"/>
    <s v="photobooks"/>
    <x v="1773"/>
    <d v="2015-01-19T18:14:58"/>
  </r>
  <r>
    <x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0.4592"/>
    <n v="88.307692307692307"/>
    <x v="8"/>
    <s v="photobooks"/>
    <x v="1774"/>
    <d v="2014-11-29T14:59:00"/>
  </r>
  <r>
    <x v="1775"/>
    <s v="Muhammad Ali - The Comeback"/>
    <s v="Rarely seen images of Muhammad Ali in his prime as he trained in Miami Beach at the famous 5th Street Gym in the early 70s"/>
    <n v="32500"/>
    <n v="21158"/>
    <x v="2"/>
    <s v="US"/>
    <s v="USD"/>
    <n v="1414193160"/>
    <n v="1410305160"/>
    <b v="1"/>
    <x v="204"/>
    <b v="0"/>
    <s v="photography/photobooks"/>
    <n v="0.65101538461538466"/>
    <n v="170.62903225806451"/>
    <x v="8"/>
    <s v="photobooks"/>
    <x v="1775"/>
    <d v="2014-10-24T23:26:00"/>
  </r>
  <r>
    <x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000000000000004E-2"/>
    <n v="83.75"/>
    <x v="8"/>
    <s v="photobooks"/>
    <x v="1776"/>
    <d v="2014-10-29T22:57:51"/>
  </r>
  <r>
    <x v="1777"/>
    <s v="All along the Control Tower"/>
    <s v="Photobook â€˜All along the Control Towerâ€™ by Theo and Frans Barten. Photos of more than 50 disused WW2 Control Towers in the UK."/>
    <n v="4800"/>
    <n v="651"/>
    <x v="2"/>
    <s v="NL"/>
    <s v="EUR"/>
    <n v="1424421253"/>
    <n v="1421829253"/>
    <b v="1"/>
    <x v="73"/>
    <b v="0"/>
    <s v="photography/photobooks"/>
    <n v="0.135625"/>
    <n v="65.099999999999994"/>
    <x v="8"/>
    <s v="photobooks"/>
    <x v="1777"/>
    <d v="2015-02-20T08:34:13"/>
  </r>
  <r>
    <x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1E-2"/>
    <n v="66.333333333333329"/>
    <x v="8"/>
    <s v="photobooks"/>
    <x v="1778"/>
    <d v="2015-03-27T19:43:15"/>
  </r>
  <r>
    <x v="1779"/>
    <s v="Ozymandias : a photo book"/>
    <s v="Publication of an award-winning photographic series that explores the endless and beautiful dance between creation and destruction."/>
    <n v="11000"/>
    <n v="3986"/>
    <x v="2"/>
    <s v="US"/>
    <s v="USD"/>
    <n v="1472834180"/>
    <n v="1470242180"/>
    <b v="1"/>
    <x v="44"/>
    <b v="0"/>
    <s v="photography/photobooks"/>
    <n v="0.36236363636363639"/>
    <n v="104.89473684210526"/>
    <x v="8"/>
    <s v="photobooks"/>
    <x v="1779"/>
    <d v="2016-09-02T16:36:20"/>
  </r>
  <r>
    <x v="1780"/>
    <s v="Native Nation"/>
    <s v="It is time to recognize and give to the indigenus groups the credit they deserve. It is time to understand where we come from."/>
    <n v="30000"/>
    <n v="11923"/>
    <x v="2"/>
    <s v="US"/>
    <s v="USD"/>
    <n v="1467469510"/>
    <n v="1462285510"/>
    <b v="1"/>
    <x v="215"/>
    <b v="0"/>
    <s v="photography/photobooks"/>
    <n v="0.39743333333333336"/>
    <n v="78.440789473684205"/>
    <x v="8"/>
    <s v="photobooks"/>
    <x v="1780"/>
    <d v="2016-07-02T14:25:10"/>
  </r>
  <r>
    <x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0.25763636363636366"/>
    <n v="59.041666666666664"/>
    <x v="8"/>
    <s v="photobooks"/>
    <x v="1781"/>
    <d v="2016-09-15T14:49:05"/>
  </r>
  <r>
    <x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0.15491428571428573"/>
    <n v="71.34210526315789"/>
    <x v="8"/>
    <s v="photobooks"/>
    <x v="1782"/>
    <d v="2016-02-21T13:48:09"/>
  </r>
  <r>
    <x v="1783"/>
    <s v="Hues of my Vision"/>
    <s v="My Buddy Spirit and I, Ara, camping full time camera on hand for a bit over nine years. &quot;Hue of my Vision&quot; is our Photo Book."/>
    <n v="40000"/>
    <n v="9477"/>
    <x v="2"/>
    <s v="US"/>
    <s v="USD"/>
    <n v="1432248478"/>
    <n v="1429656478"/>
    <b v="1"/>
    <x v="333"/>
    <b v="0"/>
    <s v="photography/photobooks"/>
    <n v="0.236925"/>
    <n v="51.227027027027027"/>
    <x v="8"/>
    <s v="photobooks"/>
    <x v="1783"/>
    <d v="2015-05-21T22:47:58"/>
  </r>
  <r>
    <x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0.39760000000000001"/>
    <n v="60.242424242424242"/>
    <x v="8"/>
    <s v="photobooks"/>
    <x v="1784"/>
    <d v="2015-01-31T03:25:00"/>
  </r>
  <r>
    <x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0.20220833333333332"/>
    <n v="44.935185185185183"/>
    <x v="8"/>
    <s v="photobooks"/>
    <x v="1785"/>
    <d v="2014-10-16T00:00:00"/>
  </r>
  <r>
    <x v="1786"/>
    <s v="Observations in 6x6"/>
    <s v="A photo book that shows a timeless trip from Portugal to Sri Lanka in a subjective point of view through an old Hasselblad objective."/>
    <n v="1900"/>
    <n v="905"/>
    <x v="2"/>
    <s v="NL"/>
    <s v="EUR"/>
    <n v="1418649177"/>
    <n v="1416057177"/>
    <b v="1"/>
    <x v="60"/>
    <b v="0"/>
    <s v="photography/photobooks"/>
    <n v="0.47631578947368419"/>
    <n v="31.206896551724139"/>
    <x v="8"/>
    <s v="photobooks"/>
    <x v="1786"/>
    <d v="2014-12-15T13:12:57"/>
  </r>
  <r>
    <x v="1787"/>
    <s v="Alpamayo to Yerupaja"/>
    <s v="Raising awareness to the effects of global warming through photographs of the high mountains of Peru."/>
    <n v="10000"/>
    <n v="1533"/>
    <x v="2"/>
    <s v="US"/>
    <s v="USD"/>
    <n v="1428158637"/>
    <n v="1425570237"/>
    <b v="1"/>
    <x v="54"/>
    <b v="0"/>
    <s v="photography/photobooks"/>
    <n v="0.15329999999999999"/>
    <n v="63.875"/>
    <x v="8"/>
    <s v="photobooks"/>
    <x v="1787"/>
    <d v="2015-04-04T14:43:57"/>
  </r>
  <r>
    <x v="1788"/>
    <s v="Beyond the Pale"/>
    <s v="A photo book celebrating Goths, exploring their lives and giving an insight into what Goth is for them."/>
    <n v="5500"/>
    <n v="76"/>
    <x v="2"/>
    <s v="GB"/>
    <s v="GBP"/>
    <n v="1414795542"/>
    <n v="1412203542"/>
    <b v="1"/>
    <x v="80"/>
    <b v="0"/>
    <s v="photography/photobooks"/>
    <n v="1.3818181818181818E-2"/>
    <n v="19"/>
    <x v="8"/>
    <s v="photobooks"/>
    <x v="1788"/>
    <d v="2014-10-31T22:45:42"/>
  </r>
  <r>
    <x v="1789"/>
    <s v="Paintball: Beyond The Paint"/>
    <s v="I want to create a portfolio to show all the aspects of the adrenaline filled game of paintball. Focusing on tournament players"/>
    <n v="8000"/>
    <n v="40"/>
    <x v="2"/>
    <s v="US"/>
    <s v="USD"/>
    <n v="1421042403"/>
    <n v="1415858403"/>
    <b v="1"/>
    <x v="80"/>
    <b v="0"/>
    <s v="photography/photobooks"/>
    <n v="5.0000000000000001E-3"/>
    <n v="10"/>
    <x v="8"/>
    <s v="photobooks"/>
    <x v="1789"/>
    <d v="2015-01-12T06:00:03"/>
  </r>
  <r>
    <x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79E-2"/>
    <n v="109.06666666666666"/>
    <x v="8"/>
    <s v="photobooks"/>
    <x v="1790"/>
    <d v="2015-02-05T16:11:18"/>
  </r>
  <r>
    <x v="1791"/>
    <s v="disCover: Napoli"/>
    <s v="For the love of street photography and the beauty of traditional cultures in southern Italy."/>
    <n v="3000"/>
    <n v="107"/>
    <x v="2"/>
    <s v="GB"/>
    <s v="GBP"/>
    <n v="1422553565"/>
    <n v="1417369565"/>
    <b v="1"/>
    <x v="80"/>
    <b v="0"/>
    <s v="photography/photobooks"/>
    <n v="3.5666666666666666E-2"/>
    <n v="26.75"/>
    <x v="8"/>
    <s v="photobooks"/>
    <x v="1791"/>
    <d v="2015-01-29T17:46:05"/>
  </r>
  <r>
    <x v="1792"/>
    <s v="Bensinger's: Photographs by Helaine Garren"/>
    <s v="In 1970 Helaine Garren shot a series of images at Bensingerâ€™s Pool Hall in Chicago, Illinois."/>
    <n v="25000"/>
    <n v="15281"/>
    <x v="2"/>
    <s v="US"/>
    <s v="USD"/>
    <n v="1439189940"/>
    <n v="1435970682"/>
    <b v="1"/>
    <x v="237"/>
    <b v="0"/>
    <s v="photography/photobooks"/>
    <n v="0.61124000000000001"/>
    <n v="109.93525179856115"/>
    <x v="8"/>
    <s v="photobooks"/>
    <x v="1792"/>
    <d v="2015-08-10T06:59:00"/>
  </r>
  <r>
    <x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4E-2"/>
    <n v="20"/>
    <x v="8"/>
    <s v="photobooks"/>
    <x v="1793"/>
    <d v="2014-11-27T22:24:00"/>
  </r>
  <r>
    <x v="1794"/>
    <s v="Venus as Men"/>
    <s v="&quot;Venus as Menâ€ is a book about beauty of masculine nude. Is a reflection about men as a sensitive and sensual being and gender equity."/>
    <n v="9000"/>
    <n v="997"/>
    <x v="2"/>
    <s v="US"/>
    <s v="USD"/>
    <n v="1423660422"/>
    <n v="1420636422"/>
    <b v="1"/>
    <x v="59"/>
    <b v="0"/>
    <s v="photography/photobooks"/>
    <n v="0.11077777777777778"/>
    <n v="55.388888888888886"/>
    <x v="8"/>
    <s v="photobooks"/>
    <x v="1794"/>
    <d v="2015-02-11T13:13:42"/>
  </r>
  <r>
    <x v="1795"/>
    <s v="THE AFGHANS - A Photo Book"/>
    <s v="A photography book documenting the impact of the ISAF mission on the Afghan people of Mazar-e Sharif."/>
    <n v="28000"/>
    <n v="10846"/>
    <x v="2"/>
    <s v="DE"/>
    <s v="EUR"/>
    <n v="1476460800"/>
    <n v="1473922541"/>
    <b v="1"/>
    <x v="75"/>
    <b v="0"/>
    <s v="photography/photobooks"/>
    <n v="0.38735714285714284"/>
    <n v="133.90123456790124"/>
    <x v="8"/>
    <s v="photobooks"/>
    <x v="1795"/>
    <d v="2016-10-14T16:00:00"/>
  </r>
  <r>
    <x v="1796"/>
    <s v="Kenema"/>
    <s v="Kenema is a stunning portrait photography book by British Photographer, Peter Dibdin, capturing community life in Kenema, Sierra Leone."/>
    <n v="19000"/>
    <n v="4190"/>
    <x v="2"/>
    <s v="GB"/>
    <s v="GBP"/>
    <n v="1469356366"/>
    <n v="1464172366"/>
    <b v="1"/>
    <x v="48"/>
    <b v="0"/>
    <s v="photography/photobooks"/>
    <n v="0.22052631578947368"/>
    <n v="48.720930232558139"/>
    <x v="8"/>
    <s v="photobooks"/>
    <x v="1796"/>
    <d v="2016-07-24T10:32:46"/>
  </r>
  <r>
    <x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0.67549999999999999"/>
    <n v="48.25"/>
    <x v="8"/>
    <s v="photobooks"/>
    <x v="1797"/>
    <d v="2016-12-15T13:39:49"/>
  </r>
  <r>
    <x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0.136375"/>
    <n v="58.972972972972975"/>
    <x v="8"/>
    <s v="photobooks"/>
    <x v="1798"/>
    <d v="2016-02-04T07:50:33"/>
  </r>
  <r>
    <x v="1799"/>
    <s v="The UnDiscovered Image"/>
    <s v="The UnDiscovered Image, a monthly publication dedicated to photographers."/>
    <n v="4000"/>
    <n v="69.83"/>
    <x v="2"/>
    <s v="GB"/>
    <s v="GBP"/>
    <n v="1415740408"/>
    <n v="1414008808"/>
    <b v="1"/>
    <x v="79"/>
    <b v="0"/>
    <s v="photography/photobooks"/>
    <n v="1.7457500000000001E-2"/>
    <n v="11.638333333333334"/>
    <x v="8"/>
    <s v="photobooks"/>
    <x v="1799"/>
    <d v="2014-11-11T21:13:28"/>
  </r>
  <r>
    <x v="1800"/>
    <s v="The Sikh Project Book"/>
    <s v="Shot over 3 years in the U.K &amp; U.S, and featured in press worldwide, we need your help to back the highly anticipated Sikh Project book"/>
    <n v="46260"/>
    <n v="9460"/>
    <x v="2"/>
    <s v="GB"/>
    <s v="GBP"/>
    <n v="1476109970"/>
    <n v="1473517970"/>
    <b v="1"/>
    <x v="116"/>
    <b v="0"/>
    <s v="photography/photobooks"/>
    <n v="0.20449632511889321"/>
    <n v="83.716814159292042"/>
    <x v="8"/>
    <s v="photobooks"/>
    <x v="1800"/>
    <d v="2016-10-10T14:32:50"/>
  </r>
  <r>
    <x v="1801"/>
    <s v="Come, Bring, Punish"/>
    <s v="Get involved in Come, Bring, Punish, a new photo book by Ewen Spencer, documenting the European Ballroom scene and the life around it"/>
    <n v="17000"/>
    <n v="2355"/>
    <x v="2"/>
    <s v="GB"/>
    <s v="GBP"/>
    <n v="1450181400"/>
    <n v="1447429868"/>
    <b v="1"/>
    <x v="77"/>
    <b v="0"/>
    <s v="photography/photobooks"/>
    <n v="0.13852941176470587"/>
    <n v="63.648648648648646"/>
    <x v="8"/>
    <s v="photobooks"/>
    <x v="1801"/>
    <d v="2015-12-15T12:10:00"/>
  </r>
  <r>
    <x v="1802"/>
    <s v="Out Of The Dark"/>
    <s v="Inner Darkness turned into a photobook. Personal work i shot during my recovery...in Berlin."/>
    <n v="3500"/>
    <n v="1697"/>
    <x v="2"/>
    <s v="DE"/>
    <s v="EUR"/>
    <n v="1435442340"/>
    <n v="1433416830"/>
    <b v="1"/>
    <x v="59"/>
    <b v="0"/>
    <s v="photography/photobooks"/>
    <n v="0.48485714285714288"/>
    <n v="94.277777777777771"/>
    <x v="8"/>
    <s v="photobooks"/>
    <x v="1802"/>
    <d v="2015-06-27T21:59:00"/>
  </r>
  <r>
    <x v="1803"/>
    <s v="On the Verge, the book."/>
    <s v="Photographs capture fleeting experiences, where childhood is our past and adulthood is our future. In between. On the verge."/>
    <n v="17500"/>
    <n v="5390"/>
    <x v="2"/>
    <s v="US"/>
    <s v="USD"/>
    <n v="1423878182"/>
    <n v="1421199782"/>
    <b v="1"/>
    <x v="11"/>
    <b v="0"/>
    <s v="photography/photobooks"/>
    <n v="0.308"/>
    <n v="71.86666666666666"/>
    <x v="8"/>
    <s v="photobooks"/>
    <x v="1803"/>
    <d v="2015-02-14T01:43:02"/>
  </r>
  <r>
    <x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0.35174193548387095"/>
    <n v="104.84615384615384"/>
    <x v="8"/>
    <s v="photobooks"/>
    <x v="1804"/>
    <d v="2015-11-14T17:16:44"/>
  </r>
  <r>
    <x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0.36404444444444445"/>
    <n v="67.139344262295083"/>
    <x v="8"/>
    <s v="photobooks"/>
    <x v="1805"/>
    <d v="2015-10-02T18:00:00"/>
  </r>
  <r>
    <x v="1806"/>
    <s v="American Presidents Naked"/>
    <s v="Join me in publishing an amazing and unprecedented book with full frontal photopraphs of 8 American Presidents Naked"/>
    <n v="20000"/>
    <n v="591"/>
    <x v="2"/>
    <s v="GB"/>
    <s v="GBP"/>
    <n v="1412090349"/>
    <n v="1409066349"/>
    <b v="1"/>
    <x v="22"/>
    <b v="0"/>
    <s v="photography/photobooks"/>
    <n v="2.955E-2"/>
    <n v="73.875"/>
    <x v="8"/>
    <s v="photobooks"/>
    <x v="1806"/>
    <d v="2014-09-30T15:19:09"/>
  </r>
  <r>
    <x v="1807"/>
    <s v="Anywhere but Here"/>
    <s v="I want to explore alternative cultures and lifestyles in America."/>
    <n v="5000"/>
    <n v="553"/>
    <x v="2"/>
    <s v="US"/>
    <s v="USD"/>
    <n v="1411868313"/>
    <n v="1409276313"/>
    <b v="1"/>
    <x v="22"/>
    <b v="0"/>
    <s v="photography/photobooks"/>
    <n v="0.1106"/>
    <n v="69.125"/>
    <x v="8"/>
    <s v="photobooks"/>
    <x v="1807"/>
    <d v="2014-09-28T01:38:33"/>
  </r>
  <r>
    <x v="1808"/>
    <s v="An Iranian Journey"/>
    <s v="An Iranian Journey exposes the duality of life in modern Iran where youth navigate a thicket of Islamic laws and customs to live freely"/>
    <n v="28000"/>
    <n v="11594"/>
    <x v="2"/>
    <s v="US"/>
    <s v="USD"/>
    <n v="1486830030"/>
    <n v="1483806030"/>
    <b v="1"/>
    <x v="93"/>
    <b v="0"/>
    <s v="photography/photobooks"/>
    <n v="0.41407142857142859"/>
    <n v="120.77083333333333"/>
    <x v="8"/>
    <s v="photobooks"/>
    <x v="1808"/>
    <d v="2017-02-11T16:20:30"/>
  </r>
  <r>
    <x v="1809"/>
    <s v="Hamilton: A Different Perspective"/>
    <s v="A stunning photo book highlighting the visual diversity of the City of Hamilton and showcasing it in a new light."/>
    <n v="3500"/>
    <n v="380"/>
    <x v="2"/>
    <s v="CA"/>
    <s v="CAD"/>
    <n v="1425246439"/>
    <n v="1422222439"/>
    <b v="1"/>
    <x v="82"/>
    <b v="0"/>
    <s v="photography/photobooks"/>
    <n v="0.10857142857142857"/>
    <n v="42.222222222222221"/>
    <x v="8"/>
    <s v="photobooks"/>
    <x v="1809"/>
    <d v="2015-03-01T21:47:19"/>
  </r>
  <r>
    <x v="1810"/>
    <s v="Film Speed"/>
    <s v="Film Speed is a series of Zines focusing on architecture shot completely on 35 and 120mm film."/>
    <n v="450"/>
    <n v="15"/>
    <x v="2"/>
    <s v="US"/>
    <s v="USD"/>
    <n v="1408657826"/>
    <n v="1407621026"/>
    <b v="0"/>
    <x v="84"/>
    <b v="0"/>
    <s v="photography/photobooks"/>
    <n v="3.3333333333333333E-2"/>
    <n v="7.5"/>
    <x v="8"/>
    <s v="photobooks"/>
    <x v="1810"/>
    <d v="2014-08-21T21:50:26"/>
  </r>
  <r>
    <x v="1811"/>
    <s v="The Year of Sunsets"/>
    <s v="A collection of 365 color photographs of sunsets in 2014, beautifully presented in a hardcover book."/>
    <n v="54000"/>
    <n v="40"/>
    <x v="2"/>
    <s v="US"/>
    <s v="USD"/>
    <n v="1414123200"/>
    <n v="1408962270"/>
    <b v="0"/>
    <x v="55"/>
    <b v="0"/>
    <s v="photography/photobooks"/>
    <n v="7.407407407407407E-4"/>
    <n v="1.5384615384615385"/>
    <x v="8"/>
    <s v="photobooks"/>
    <x v="1811"/>
    <d v="2014-10-24T04:00:00"/>
  </r>
  <r>
    <x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0.13307692307692306"/>
    <n v="37.608695652173914"/>
    <x v="8"/>
    <s v="photobooks"/>
    <x v="1812"/>
    <d v="2016-07-03T07:38:56"/>
  </r>
  <r>
    <x v="1813"/>
    <s v="Libya : The Lost Days"/>
    <s v="This project aims to document, Libyan photographic history; through both print and artisan mediums ."/>
    <n v="8750"/>
    <n v="0"/>
    <x v="2"/>
    <s v="GB"/>
    <s v="GBP"/>
    <n v="1407532812"/>
    <n v="1404940812"/>
    <b v="0"/>
    <x v="78"/>
    <b v="0"/>
    <s v="photography/photobooks"/>
    <n v="0"/>
    <s v="No Backers"/>
    <x v="8"/>
    <s v="photobooks"/>
    <x v="1813"/>
    <d v="2014-08-08T21:20:12"/>
  </r>
  <r>
    <x v="1814"/>
    <s v="My Favourite Colour Was Yellow"/>
    <s v="A self published photo book documenting the overwhelming presence of the colour pink, in young girls lives here in the UK."/>
    <n v="12000"/>
    <n v="5902"/>
    <x v="2"/>
    <s v="GB"/>
    <s v="GBP"/>
    <n v="1425108736"/>
    <n v="1422516736"/>
    <b v="0"/>
    <x v="205"/>
    <b v="0"/>
    <s v="photography/photobooks"/>
    <n v="0.49183333333333334"/>
    <n v="42.157142857142858"/>
    <x v="8"/>
    <s v="photobooks"/>
    <x v="1814"/>
    <d v="2015-02-28T07:32:16"/>
  </r>
  <r>
    <x v="1815"/>
    <s v="Texas to Florida"/>
    <s v="Photographic roadtrip from Dallas/Ft Worth, Texas to Florida's beaches. A summer photography roadtrip project to include 5 states."/>
    <n v="3000"/>
    <n v="0"/>
    <x v="2"/>
    <s v="US"/>
    <s v="USD"/>
    <n v="1435787137"/>
    <n v="1434577537"/>
    <b v="0"/>
    <x v="78"/>
    <b v="0"/>
    <s v="photography/photobooks"/>
    <n v="0"/>
    <s v="No Backers"/>
    <x v="8"/>
    <s v="photobooks"/>
    <x v="1815"/>
    <d v="2015-07-01T21:45:37"/>
  </r>
  <r>
    <x v="1816"/>
    <s v="Moments of Passion"/>
    <s v="A unique Photographic Book Project about the Passionate Moments and Strong Emotions that lie within Karate"/>
    <n v="25000"/>
    <n v="509"/>
    <x v="2"/>
    <s v="CH"/>
    <s v="CHF"/>
    <n v="1469473200"/>
    <n v="1467061303"/>
    <b v="0"/>
    <x v="79"/>
    <b v="0"/>
    <s v="photography/photobooks"/>
    <n v="2.036E-2"/>
    <n v="84.833333333333329"/>
    <x v="8"/>
    <s v="photobooks"/>
    <x v="1816"/>
    <d v="2016-07-25T19:00:00"/>
  </r>
  <r>
    <x v="1817"/>
    <s v="Through the Lens of Jerry Gustafson"/>
    <s v="Hundreds of breathtaking rodeo photographs collected in a beautiful coffee table book."/>
    <n v="18000"/>
    <n v="9419"/>
    <x v="2"/>
    <s v="US"/>
    <s v="USD"/>
    <n v="1485759540"/>
    <n v="1480607607"/>
    <b v="0"/>
    <x v="61"/>
    <b v="0"/>
    <s v="photography/photobooks"/>
    <n v="0.52327777777777773"/>
    <n v="94.19"/>
    <x v="8"/>
    <s v="photobooks"/>
    <x v="1817"/>
    <d v="2017-01-30T06:59:00"/>
  </r>
  <r>
    <x v="1818"/>
    <s v="Give Me Your Goofy-ist"/>
    <s v="We are all different, this is a way to honor and celebrate the authenticity in being different."/>
    <n v="15000"/>
    <n v="0"/>
    <x v="2"/>
    <s v="US"/>
    <s v="USD"/>
    <n v="1428035850"/>
    <n v="1425447450"/>
    <b v="0"/>
    <x v="78"/>
    <b v="0"/>
    <s v="photography/photobooks"/>
    <n v="0"/>
    <s v="No Backers"/>
    <x v="8"/>
    <s v="photobooks"/>
    <x v="1818"/>
    <d v="2015-04-03T04:37:30"/>
  </r>
  <r>
    <x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2E-2"/>
    <n v="6.25"/>
    <x v="8"/>
    <s v="photobooks"/>
    <x v="1819"/>
    <d v="2014-07-30T18:03:16"/>
  </r>
  <r>
    <x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E-2"/>
    <n v="213.375"/>
    <x v="8"/>
    <s v="photobooks"/>
    <x v="1820"/>
    <d v="2015-04-01T01:01:30"/>
  </r>
  <r>
    <x v="1821"/>
    <s v="Glass Cloud on the road!"/>
    <s v="Glass Cloud tour dates are already beginning to pile up. They are turning to YOU to help get them from town to town."/>
    <n v="2500"/>
    <n v="3372.25"/>
    <x v="0"/>
    <s v="US"/>
    <s v="USD"/>
    <n v="1330760367"/>
    <n v="1326872367"/>
    <b v="0"/>
    <x v="7"/>
    <b v="1"/>
    <s v="music/rock"/>
    <n v="1.3489"/>
    <n v="59.162280701754383"/>
    <x v="4"/>
    <s v="rock"/>
    <x v="1821"/>
    <d v="2012-03-03T07:39:27"/>
  </r>
  <r>
    <x v="1822"/>
    <s v="Wood Butcher's new music video- I Don't Wanna Party"/>
    <s v="Wood Butcher needs your help to make this happen. Buy a CD, support local music!"/>
    <n v="300"/>
    <n v="300"/>
    <x v="0"/>
    <s v="CA"/>
    <s v="CAD"/>
    <n v="1391194860"/>
    <n v="1388084862"/>
    <b v="0"/>
    <x v="202"/>
    <b v="1"/>
    <s v="music/rock"/>
    <n v="1"/>
    <n v="27.272727272727273"/>
    <x v="4"/>
    <s v="rock"/>
    <x v="1822"/>
    <d v="2014-01-31T19:01:00"/>
  </r>
  <r>
    <x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d v="2012-10-24T16:26:16"/>
  </r>
  <r>
    <x v="1824"/>
    <s v="Tin Man's Broken Wisdom Fund"/>
    <s v="cd fund raiser"/>
    <n v="3000"/>
    <n v="3002"/>
    <x v="0"/>
    <s v="US"/>
    <s v="USD"/>
    <n v="1389146880"/>
    <n v="1387403967"/>
    <b v="0"/>
    <x v="244"/>
    <b v="1"/>
    <s v="music/rock"/>
    <n v="1.0006666666666666"/>
    <n v="75.05"/>
    <x v="4"/>
    <s v="rock"/>
    <x v="1824"/>
    <d v="2014-01-08T02:08:00"/>
  </r>
  <r>
    <x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x v="1826"/>
    <s v="BEAR GHOST! Professional Recording! Yay!"/>
    <s v="Hear your favorite Bear Ghost in eargasmic quality!"/>
    <n v="2000"/>
    <n v="2020"/>
    <x v="0"/>
    <s v="US"/>
    <s v="USD"/>
    <n v="1392675017"/>
    <n v="1390083017"/>
    <b v="0"/>
    <x v="44"/>
    <b v="1"/>
    <s v="music/rock"/>
    <n v="1.01"/>
    <n v="53.157894736842103"/>
    <x v="4"/>
    <s v="rock"/>
    <x v="1826"/>
    <d v="2014-02-17T22:10:17"/>
  </r>
  <r>
    <x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d v="2011-03-03T07:49:21"/>
  </r>
  <r>
    <x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
    <n v="417.33333333333331"/>
    <x v="4"/>
    <s v="rock"/>
    <x v="1828"/>
    <d v="2014-05-09T22:00:00"/>
  </r>
  <r>
    <x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x v="4"/>
    <s v="rock"/>
    <x v="1829"/>
    <d v="2011-01-21T22:00:00"/>
  </r>
  <r>
    <x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4"/>
    <n v="67.389380530973455"/>
    <x v="4"/>
    <s v="rock"/>
    <x v="1830"/>
    <d v="2014-02-24T16:25:07"/>
  </r>
  <r>
    <x v="1831"/>
    <s v="Darling Waste Trailer Bail Out!"/>
    <s v="After a 2 year Odyssey, Darling Waste's trailer is still not home! We need $3,500 to get it through U.S. Customs!"/>
    <n v="1000"/>
    <n v="1030"/>
    <x v="0"/>
    <s v="US"/>
    <s v="USD"/>
    <n v="1336866863"/>
    <n v="1335570863"/>
    <b v="0"/>
    <x v="25"/>
    <b v="1"/>
    <s v="music/rock"/>
    <n v="1.03"/>
    <n v="73.571428571428569"/>
    <x v="4"/>
    <s v="rock"/>
    <x v="1831"/>
    <d v="2012-05-12T23:54:23"/>
  </r>
  <r>
    <x v="1832"/>
    <s v="Black Swan Theories Debut CD"/>
    <s v="Hi! We're the music duo Black Swan Theories and our project is to manufacture our debut CD of 10 already-completed songs.  "/>
    <n v="350"/>
    <n v="500"/>
    <x v="0"/>
    <s v="US"/>
    <s v="USD"/>
    <n v="1299243427"/>
    <n v="1296651427"/>
    <b v="0"/>
    <x v="9"/>
    <b v="1"/>
    <s v="music/rock"/>
    <n v="1.4285714285714286"/>
    <n v="25"/>
    <x v="4"/>
    <s v="rock"/>
    <x v="1832"/>
    <d v="2011-03-04T12:57:07"/>
  </r>
  <r>
    <x v="1833"/>
    <s v="HAIRcyclopedia Vol. 2 - The Vault"/>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x v="1834"/>
    <s v="TDJ - All Part of the Plan EP/Tour"/>
    <s v="Help us fund our first tour and promote our new EP!"/>
    <n v="10000"/>
    <n v="11805"/>
    <x v="0"/>
    <s v="US"/>
    <s v="USD"/>
    <n v="1422140895"/>
    <n v="1418684895"/>
    <b v="0"/>
    <x v="240"/>
    <b v="1"/>
    <s v="music/rock"/>
    <n v="1.1805000000000001"/>
    <n v="131.16666666666666"/>
    <x v="4"/>
    <s v="rock"/>
    <x v="1834"/>
    <d v="2015-01-24T23:08:15"/>
  </r>
  <r>
    <x v="1835"/>
    <s v="DIRTY LITTLE REBEL EP"/>
    <s v="WE ARE A HARD ROCK/PUNK BAND SEEKING FUNDS TO RECORD A NEW EP. _x000a__x000a_https://www.reverbnation.com/dirtylittlerebel"/>
    <n v="500"/>
    <n v="520"/>
    <x v="0"/>
    <s v="GB"/>
    <s v="GBP"/>
    <n v="1459439471"/>
    <n v="1456851071"/>
    <b v="0"/>
    <x v="202"/>
    <b v="1"/>
    <s v="music/rock"/>
    <n v="1.04"/>
    <n v="47.272727272727273"/>
    <x v="4"/>
    <s v="rock"/>
    <x v="1835"/>
    <d v="2016-03-31T15:51:11"/>
  </r>
  <r>
    <x v="1836"/>
    <s v="KICKSTART OUR &lt;+3"/>
    <s v="Help fund our 2013 Sound &amp; Lighting Touring rig!"/>
    <n v="5000"/>
    <n v="10017"/>
    <x v="0"/>
    <s v="US"/>
    <s v="USD"/>
    <n v="1361129129"/>
    <n v="1359660329"/>
    <b v="0"/>
    <x v="165"/>
    <b v="1"/>
    <s v="music/rock"/>
    <n v="2.0034000000000001"/>
    <n v="182.12727272727273"/>
    <x v="4"/>
    <s v="rock"/>
    <x v="1836"/>
    <d v="2013-02-17T19:25:29"/>
  </r>
  <r>
    <x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4"/>
    <n v="61.366666666666667"/>
    <x v="4"/>
    <s v="rock"/>
    <x v="1837"/>
    <d v="2012-03-18T00:08:55"/>
  </r>
  <r>
    <x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x v="4"/>
    <s v="rock"/>
    <x v="1838"/>
    <d v="2011-10-01T03:00:00"/>
  </r>
  <r>
    <x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9"/>
    <n v="45.62222222222222"/>
    <x v="4"/>
    <s v="rock"/>
    <x v="1839"/>
    <d v="2016-10-01T17:19:42"/>
  </r>
  <r>
    <x v="1840"/>
    <s v="City of the Weak on Tour!"/>
    <s v="St. Paul five-piece band City of the Weak hits the road May 9th, heading for Ft. Lauderdale to attend the Driven Music Conference!"/>
    <n v="900"/>
    <n v="980"/>
    <x v="0"/>
    <s v="US"/>
    <s v="USD"/>
    <n v="1367902740"/>
    <n v="1366251510"/>
    <b v="0"/>
    <x v="62"/>
    <b v="1"/>
    <s v="music/rock"/>
    <n v="1.0888888888888888"/>
    <n v="75.384615384615387"/>
    <x v="4"/>
    <s v="rock"/>
    <x v="1840"/>
    <d v="2013-05-07T04:59:00"/>
  </r>
  <r>
    <x v="1841"/>
    <s v="Hydra Effect Debut EP"/>
    <s v="Hard Rock with a Positive Message. Help us fund, release and promote our debut EP!"/>
    <n v="2000"/>
    <n v="2035"/>
    <x v="0"/>
    <s v="US"/>
    <s v="USD"/>
    <n v="1400561940"/>
    <n v="1397679445"/>
    <b v="0"/>
    <x v="244"/>
    <b v="1"/>
    <s v="music/rock"/>
    <n v="1.0175000000000001"/>
    <n v="50.875"/>
    <x v="4"/>
    <s v="rock"/>
    <x v="1841"/>
    <d v="2014-05-20T04:59:00"/>
  </r>
  <r>
    <x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4999999999999"/>
    <n v="119.28571428571429"/>
    <x v="4"/>
    <s v="rock"/>
    <x v="1842"/>
    <d v="2015-03-02T05:59:00"/>
  </r>
  <r>
    <x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0000000001"/>
    <n v="92.541865671641801"/>
    <x v="4"/>
    <s v="rock"/>
    <x v="1843"/>
    <d v="2011-02-20T23:52:34"/>
  </r>
  <r>
    <x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x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
    <n v="52.631578947368418"/>
    <x v="4"/>
    <s v="rock"/>
    <x v="1845"/>
    <d v="2016-06-17T04:55:00"/>
  </r>
  <r>
    <x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6"/>
    <n v="98.990430622009569"/>
    <x v="4"/>
    <s v="rock"/>
    <x v="1846"/>
    <d v="2012-12-15T15:36:17"/>
  </r>
  <r>
    <x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d v="2015-04-21T05:40:32"/>
  </r>
  <r>
    <x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8"/>
    <n v="134.20833333333334"/>
    <x v="4"/>
    <s v="rock"/>
    <x v="1848"/>
    <d v="2011-07-31T06:59:00"/>
  </r>
  <r>
    <x v="1849"/>
    <s v="Release the Skyline Album"/>
    <s v="Release the Skylines is a small, local Cleveland metal band looking to record an album."/>
    <n v="300"/>
    <n v="301"/>
    <x v="0"/>
    <s v="US"/>
    <s v="USD"/>
    <n v="1350505059"/>
    <n v="1347913059"/>
    <b v="0"/>
    <x v="22"/>
    <b v="1"/>
    <s v="music/rock"/>
    <n v="1.0033333333333334"/>
    <n v="37.625"/>
    <x v="4"/>
    <s v="rock"/>
    <x v="1849"/>
    <d v="2012-10-17T20:17:39"/>
  </r>
  <r>
    <x v="1850"/>
    <s v="WILKES EP"/>
    <s v="WILKES is the solo venture of HighFlightSociety singer / Disciple bassist, Jason Wilkes. This project is to fund the debut 6 song EP."/>
    <n v="9000"/>
    <n v="9137"/>
    <x v="0"/>
    <s v="US"/>
    <s v="USD"/>
    <n v="1405033300"/>
    <n v="1402441300"/>
    <b v="0"/>
    <x v="122"/>
    <b v="1"/>
    <s v="music/rock"/>
    <n v="1.0152222222222222"/>
    <n v="51.044692737430168"/>
    <x v="4"/>
    <s v="rock"/>
    <x v="1850"/>
    <d v="2014-07-10T23:01:40"/>
  </r>
  <r>
    <x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9"/>
    <n v="50.03846153846154"/>
    <x v="4"/>
    <s v="rock"/>
    <x v="1851"/>
    <d v="2014-07-28T01:00:00"/>
  </r>
  <r>
    <x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6"/>
    <n v="133.93129770992365"/>
    <x v="4"/>
    <s v="rock"/>
    <x v="1852"/>
    <d v="2015-04-25T00:00:00"/>
  </r>
  <r>
    <x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x v="4"/>
    <s v="rock"/>
    <x v="1853"/>
    <d v="2012-11-14T02:26:57"/>
  </r>
  <r>
    <x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6"/>
    <n v="88.037643678160919"/>
    <x v="4"/>
    <s v="rock"/>
    <x v="1854"/>
    <d v="2013-05-24T00:30:37"/>
  </r>
  <r>
    <x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x v="4"/>
    <s v="rock"/>
    <x v="1855"/>
    <d v="2014-01-06T12:55:40"/>
  </r>
  <r>
    <x v="1856"/>
    <s v="Lazy Sunday"/>
    <s v="We are an independent band who needs your help for the production of our new album, so we can share our music with you lovely people :)"/>
    <n v="2000"/>
    <n v="2025"/>
    <x v="0"/>
    <s v="US"/>
    <s v="USD"/>
    <n v="1405715472"/>
    <n v="1403901072"/>
    <b v="0"/>
    <x v="44"/>
    <b v="1"/>
    <s v="music/rock"/>
    <n v="1.0125"/>
    <n v="53.289473684210527"/>
    <x v="4"/>
    <s v="rock"/>
    <x v="1856"/>
    <d v="2014-07-18T20:31:12"/>
  </r>
  <r>
    <x v="1857"/>
    <s v="Holy Water Moses - A Hail Dale Project"/>
    <s v="We need to get back to Nashville to record our second record, a full LP this time.  It ain't cheap and we need your help!"/>
    <n v="3000"/>
    <n v="3000"/>
    <x v="0"/>
    <s v="US"/>
    <s v="USD"/>
    <n v="1410546413"/>
    <n v="1407954413"/>
    <b v="0"/>
    <x v="19"/>
    <b v="1"/>
    <s v="music/rock"/>
    <n v="1"/>
    <n v="136.36363636363637"/>
    <x v="4"/>
    <s v="rock"/>
    <x v="1857"/>
    <d v="2014-09-12T18:26:53"/>
  </r>
  <r>
    <x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d v="2011-12-16T05:48:41"/>
  </r>
  <r>
    <x v="1859"/>
    <s v="Queen Kwong Tour to London and Paris"/>
    <s v="Queen Kwong is going ON TOUR to London and Paris!"/>
    <n v="3000"/>
    <n v="3955"/>
    <x v="0"/>
    <s v="US"/>
    <s v="USD"/>
    <n v="1316716129"/>
    <n v="1314124129"/>
    <b v="0"/>
    <x v="66"/>
    <b v="1"/>
    <s v="music/rock"/>
    <n v="1.3183333333333334"/>
    <n v="70.625"/>
    <x v="4"/>
    <s v="rock"/>
    <x v="1859"/>
    <d v="2011-09-22T18:28:49"/>
  </r>
  <r>
    <x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x v="4"/>
    <s v="rock"/>
    <x v="1860"/>
    <d v="2014-02-06T17:01:24"/>
  </r>
  <r>
    <x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s v="No Backers"/>
    <x v="6"/>
    <s v="mobile games"/>
    <x v="1861"/>
    <d v="2015-01-26T07:12:21"/>
  </r>
  <r>
    <x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6E-2"/>
    <n v="90.9375"/>
    <x v="6"/>
    <s v="mobile games"/>
    <x v="1862"/>
    <d v="2017-03-08T07:30:00"/>
  </r>
  <r>
    <x v="1863"/>
    <s v="Project: 20M813"/>
    <s v="This is an Android game where you take control of the zombies and try to eat your way to world domination!"/>
    <n v="2500"/>
    <n v="10"/>
    <x v="2"/>
    <s v="US"/>
    <s v="USD"/>
    <n v="1402600085"/>
    <n v="1400008085"/>
    <b v="0"/>
    <x v="84"/>
    <b v="0"/>
    <s v="games/mobile games"/>
    <n v="4.0000000000000001E-3"/>
    <n v="5"/>
    <x v="6"/>
    <s v="mobile games"/>
    <x v="1863"/>
    <d v="2014-06-12T19:08:05"/>
  </r>
  <r>
    <x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0.42892307692307691"/>
    <n v="58.083333333333336"/>
    <x v="6"/>
    <s v="mobile games"/>
    <x v="1864"/>
    <d v="2014-05-04T17:11:40"/>
  </r>
  <r>
    <x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5"/>
    <n v="2"/>
    <x v="6"/>
    <s v="mobile games"/>
    <x v="1865"/>
    <d v="2016-11-06T09:49:07"/>
  </r>
  <r>
    <x v="1866"/>
    <s v="MathPlus Cards (FKA Random Math)"/>
    <s v="A mobile application that will allow math learners to practice math operations and improve critical thinking. Ideal for ages 7 to 12."/>
    <n v="25000"/>
    <n v="125"/>
    <x v="2"/>
    <s v="US"/>
    <s v="USD"/>
    <n v="1488340800"/>
    <n v="1483768497"/>
    <b v="0"/>
    <x v="84"/>
    <b v="0"/>
    <s v="games/mobile games"/>
    <n v="5.0000000000000001E-3"/>
    <n v="62.5"/>
    <x v="6"/>
    <s v="mobile games"/>
    <x v="1866"/>
    <d v="2017-03-01T04:00:00"/>
  </r>
  <r>
    <x v="1867"/>
    <s v="Meme Wars - Dank Age"/>
    <s v="A mix of PokemonGo, Game of War- Fire Age, DragonSoul, &amp; Throwdown. Join a clan, collect meme, upgrade features, fight, &amp; compete."/>
    <n v="20000"/>
    <n v="10"/>
    <x v="2"/>
    <s v="US"/>
    <s v="USD"/>
    <n v="1478383912"/>
    <n v="1475791912"/>
    <b v="0"/>
    <x v="29"/>
    <b v="0"/>
    <s v="games/mobile games"/>
    <n v="5.0000000000000001E-4"/>
    <n v="10"/>
    <x v="6"/>
    <s v="mobile games"/>
    <x v="1867"/>
    <d v="2016-11-05T22:11:52"/>
  </r>
  <r>
    <x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1E-2"/>
    <n v="71.588235294117652"/>
    <x v="6"/>
    <s v="mobile games"/>
    <x v="1868"/>
    <d v="2015-12-15T07:59:00"/>
  </r>
  <r>
    <x v="1869"/>
    <s v="Castle Crawler RPG"/>
    <s v="CCRPG will be a 2D Pixel Art Game based on similar elements to the SNES game &quot;Zelda: A Link to the Past&quot; with RPG elements added in."/>
    <n v="10000"/>
    <n v="0"/>
    <x v="2"/>
    <s v="US"/>
    <s v="USD"/>
    <n v="1483488249"/>
    <n v="1480896249"/>
    <b v="0"/>
    <x v="78"/>
    <b v="0"/>
    <s v="games/mobile games"/>
    <n v="0"/>
    <s v="No Backers"/>
    <x v="6"/>
    <s v="mobile games"/>
    <x v="1869"/>
    <d v="2017-01-04T00:04:09"/>
  </r>
  <r>
    <x v="1870"/>
    <s v="C.O.V.D.--A brand new board app game"/>
    <s v="Conflict of Van Helsing &amp; Dracula (C.O.V.D.) is a board game available as an App based on the story: Dracula. Can you survive?"/>
    <n v="3500"/>
    <n v="361"/>
    <x v="2"/>
    <s v="US"/>
    <s v="USD"/>
    <n v="1454213820"/>
    <n v="1451723535"/>
    <b v="0"/>
    <x v="202"/>
    <b v="0"/>
    <s v="games/mobile games"/>
    <n v="0.10314285714285715"/>
    <n v="32.81818181818182"/>
    <x v="6"/>
    <s v="mobile games"/>
    <x v="1870"/>
    <d v="2016-01-31T04:17:00"/>
  </r>
  <r>
    <x v="1871"/>
    <s v="The Adventures of Bible Bear"/>
    <s v="Journey with Bible Bear through each of the books of the Bible, exploring stories while learning verses, songs, and preschool concepts!"/>
    <n v="6500"/>
    <n v="4666"/>
    <x v="2"/>
    <s v="US"/>
    <s v="USD"/>
    <n v="1416512901"/>
    <n v="1413053301"/>
    <b v="0"/>
    <x v="195"/>
    <b v="0"/>
    <s v="games/mobile games"/>
    <n v="0.7178461538461538"/>
    <n v="49.11578947368421"/>
    <x v="6"/>
    <s v="mobile games"/>
    <x v="1871"/>
    <d v="2014-11-20T19:48:21"/>
  </r>
  <r>
    <x v="1872"/>
    <s v="ZombieTime!"/>
    <s v="A Top-View Action game where you play as Bob, the FIRST zombie to rise from the grave. Bring chaos to town, feast and don't die again."/>
    <n v="20000"/>
    <n v="212"/>
    <x v="2"/>
    <s v="US"/>
    <s v="USD"/>
    <n v="1435633602"/>
    <n v="1433041602"/>
    <b v="0"/>
    <x v="62"/>
    <b v="0"/>
    <s v="games/mobile games"/>
    <n v="1.06E-2"/>
    <n v="16.307692307692307"/>
    <x v="6"/>
    <s v="mobile games"/>
    <x v="1872"/>
    <d v="2015-06-30T03:06:42"/>
  </r>
  <r>
    <x v="1873"/>
    <s v="The Red Card Blue Card Game"/>
    <s v="It's time for The Red Card Blue Card Game to be available everywhere! Help save the sanity of ALL parent's! Help make it an App!!"/>
    <n v="8000"/>
    <n v="36"/>
    <x v="2"/>
    <s v="CA"/>
    <s v="CAD"/>
    <n v="1436373900"/>
    <n v="1433861210"/>
    <b v="0"/>
    <x v="84"/>
    <b v="0"/>
    <s v="games/mobile games"/>
    <n v="4.4999999999999997E-3"/>
    <n v="18"/>
    <x v="6"/>
    <s v="mobile games"/>
    <x v="1873"/>
    <d v="2015-07-08T16:45:00"/>
  </r>
  <r>
    <x v="1874"/>
    <s v="PATH to Reading Brain Training"/>
    <s v="PATH to Reading (PATH) is a patented break-through technology  that dramatically and permanently improves attention, reading, memory"/>
    <n v="160000"/>
    <n v="26"/>
    <x v="2"/>
    <s v="US"/>
    <s v="USD"/>
    <n v="1467155733"/>
    <n v="1465427733"/>
    <b v="0"/>
    <x v="84"/>
    <b v="0"/>
    <s v="games/mobile games"/>
    <n v="1.6249999999999999E-4"/>
    <n v="13"/>
    <x v="6"/>
    <s v="mobile games"/>
    <x v="1874"/>
    <d v="2016-06-28T23:15:33"/>
  </r>
  <r>
    <x v="1875"/>
    <s v="Claws &amp; Fins"/>
    <s v="Sea opposition of Crab's family and angry fishes. Who is going to win, and who is going to loose ?!"/>
    <n v="10000"/>
    <n v="51"/>
    <x v="2"/>
    <s v="US"/>
    <s v="USD"/>
    <n v="1470519308"/>
    <n v="1465335308"/>
    <b v="0"/>
    <x v="83"/>
    <b v="0"/>
    <s v="games/mobile games"/>
    <n v="5.1000000000000004E-3"/>
    <n v="17"/>
    <x v="6"/>
    <s v="mobile games"/>
    <x v="1875"/>
    <d v="2016-08-06T21:35:08"/>
  </r>
  <r>
    <x v="1876"/>
    <s v="Migration Madness (Android)"/>
    <s v="An arcade styled side scroller. Help Bob the pilot steer his plane through hordes of migrating birds strapped with explosives."/>
    <n v="280"/>
    <n v="0"/>
    <x v="2"/>
    <s v="AU"/>
    <s v="AUD"/>
    <n v="1402901405"/>
    <n v="1400309405"/>
    <b v="0"/>
    <x v="78"/>
    <b v="0"/>
    <s v="games/mobile games"/>
    <n v="0"/>
    <s v="No Backers"/>
    <x v="6"/>
    <s v="mobile games"/>
    <x v="1876"/>
    <d v="2014-06-16T06:50:05"/>
  </r>
  <r>
    <x v="1877"/>
    <s v="Chip Dip II: Son of Chip Dip! - A Terrible, Terrible Game"/>
    <s v="It's obvious you won't survive by your wits alone. Unfortunately that's all you've got, Chip. Run!"/>
    <n v="60"/>
    <n v="0"/>
    <x v="2"/>
    <s v="US"/>
    <s v="USD"/>
    <n v="1425170525"/>
    <n v="1422664925"/>
    <b v="0"/>
    <x v="78"/>
    <b v="0"/>
    <s v="games/mobile games"/>
    <n v="0"/>
    <s v="No Backers"/>
    <x v="6"/>
    <s v="mobile games"/>
    <x v="1877"/>
    <d v="2015-03-01T00:42:05"/>
  </r>
  <r>
    <x v="1878"/>
    <s v="Aussies versus Zombies"/>
    <s v="Action game now playable on Android/iOS platforms and PC browsers. Easy gameplay even for starters yet hard to be skilled. Multi-player"/>
    <n v="8000"/>
    <n v="0"/>
    <x v="2"/>
    <s v="AU"/>
    <s v="AUD"/>
    <n v="1402618355"/>
    <n v="1400026355"/>
    <b v="0"/>
    <x v="78"/>
    <b v="0"/>
    <s v="games/mobile games"/>
    <n v="0"/>
    <s v="No Backers"/>
    <x v="6"/>
    <s v="mobile games"/>
    <x v="1878"/>
    <d v="2014-06-13T00:12:35"/>
  </r>
  <r>
    <x v="1879"/>
    <s v="Alex and More"/>
    <s v="Juego de plataformas con 20 personajes. Cada personaje tiene cuatro habilidades distintas al resto de personajes y sus propias voces."/>
    <n v="5000"/>
    <n v="6"/>
    <x v="2"/>
    <s v="ES"/>
    <s v="EUR"/>
    <n v="1457966129"/>
    <n v="1455377729"/>
    <b v="0"/>
    <x v="84"/>
    <b v="0"/>
    <s v="games/mobile games"/>
    <n v="1.1999999999999999E-3"/>
    <n v="3"/>
    <x v="6"/>
    <s v="mobile games"/>
    <x v="1879"/>
    <d v="2016-03-14T14:35:29"/>
  </r>
  <r>
    <x v="1880"/>
    <s v="Sim Betting Football"/>
    <s v="Sim Betting Football is the only football (soccer) betting simulation  game."/>
    <n v="5000"/>
    <n v="1004"/>
    <x v="2"/>
    <s v="GB"/>
    <s v="GBP"/>
    <n v="1459341380"/>
    <n v="1456839380"/>
    <b v="0"/>
    <x v="54"/>
    <b v="0"/>
    <s v="games/mobile games"/>
    <n v="0.20080000000000001"/>
    <n v="41.833333333333336"/>
    <x v="6"/>
    <s v="mobile games"/>
    <x v="1880"/>
    <d v="2016-03-30T12:36:20"/>
  </r>
  <r>
    <x v="1881"/>
    <s v="Story Rock by The Jolly Llamas -- Our First Album!"/>
    <s v="We're now raising money to produce a music video. Those who donate get a vote in deciding which song!"/>
    <n v="2000"/>
    <n v="3453.69"/>
    <x v="0"/>
    <s v="US"/>
    <s v="USD"/>
    <n v="1425955189"/>
    <n v="1423366789"/>
    <b v="0"/>
    <x v="16"/>
    <b v="1"/>
    <s v="music/indie rock"/>
    <n v="1.726845"/>
    <n v="49.338428571428572"/>
    <x v="4"/>
    <s v="indie rock"/>
    <x v="1881"/>
    <d v="2015-03-10T02:39:49"/>
  </r>
  <r>
    <x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d v="2012-07-10T23:48:00"/>
  </r>
  <r>
    <x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1"/>
    <n v="32.71875"/>
    <x v="4"/>
    <s v="indie rock"/>
    <x v="1883"/>
    <d v="2012-04-08T21:45:08"/>
  </r>
  <r>
    <x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d v="2012-11-27T12:00:00"/>
  </r>
  <r>
    <x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d v="2012-08-10T22:00:00"/>
  </r>
  <r>
    <x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d v="2014-11-12T22:45:38"/>
  </r>
  <r>
    <x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000000000001"/>
    <n v="46.651685393258425"/>
    <x v="4"/>
    <s v="indie rock"/>
    <x v="1888"/>
    <d v="2010-06-01T04:59:00"/>
  </r>
  <r>
    <x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d v="2013-03-11T18:02:26"/>
  </r>
  <r>
    <x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8"/>
    <n v="70.5289837398374"/>
    <x v="4"/>
    <s v="indie rock"/>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d v="2010-07-22T06:00:00"/>
  </r>
  <r>
    <x v="1892"/>
    <s v="Nemes wants you to be able to hear their new songs!"/>
    <s v="Nemes has just recorded a new album and is raising $500 to get it mixed and mastered professionally."/>
    <n v="500"/>
    <n v="683"/>
    <x v="0"/>
    <s v="US"/>
    <s v="USD"/>
    <n v="1307459881"/>
    <n v="1304867881"/>
    <b v="0"/>
    <x v="55"/>
    <b v="1"/>
    <s v="music/indie rock"/>
    <n v="1.3660000000000001"/>
    <n v="26.26923076923077"/>
    <x v="4"/>
    <s v="indie rock"/>
    <x v="1892"/>
    <d v="2011-06-07T15:18:01"/>
  </r>
  <r>
    <x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d v="2011-04-16T03:59:00"/>
  </r>
  <r>
    <x v="1894"/>
    <s v="Help me release my first 3 song EP!!"/>
    <s v="Im trying to raise $1000 for a 3 song EP in a studio!"/>
    <n v="1000"/>
    <n v="1145"/>
    <x v="0"/>
    <s v="US"/>
    <s v="USD"/>
    <n v="1329082983"/>
    <n v="1326404583"/>
    <b v="0"/>
    <x v="9"/>
    <b v="1"/>
    <s v="music/indie rock"/>
    <n v="1.145"/>
    <n v="57.25"/>
    <x v="4"/>
    <s v="indie rock"/>
    <x v="1894"/>
    <d v="2012-02-12T21:43:03"/>
  </r>
  <r>
    <x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d v="2015-10-20T17:55:22"/>
  </r>
  <r>
    <x v="1896"/>
    <s v="the bridge"/>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d v="2012-04-12T17:02:45"/>
  </r>
  <r>
    <x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d v="2014-03-04T21:00:00"/>
  </r>
  <r>
    <x v="1898"/>
    <s v="Degenerate Matters EP Funding Campaign"/>
    <s v="We are heading into the studio to create the most soulfully orchestrated Indie Pop masterpiece mankind has ever witnessed."/>
    <n v="1000"/>
    <n v="1445"/>
    <x v="0"/>
    <s v="US"/>
    <s v="USD"/>
    <n v="1454349600"/>
    <n v="1451277473"/>
    <b v="0"/>
    <x v="64"/>
    <b v="1"/>
    <s v="music/indie rock"/>
    <n v="1.4450000000000001"/>
    <n v="68.80952380952381"/>
    <x v="4"/>
    <s v="indie rock"/>
    <x v="1898"/>
    <d v="2016-02-01T18:00:00"/>
  </r>
  <r>
    <x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3"/>
    <n v="28.571428571428573"/>
    <x v="4"/>
    <s v="indie rock"/>
    <x v="1899"/>
    <d v="2015-03-25T21:36:06"/>
  </r>
  <r>
    <x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0000000001"/>
    <n v="50.631666666666668"/>
    <x v="4"/>
    <s v="indie rock"/>
    <x v="1900"/>
    <d v="2012-10-06T09:59:00"/>
  </r>
  <r>
    <x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7E-2"/>
    <n v="106.8"/>
    <x v="2"/>
    <s v="gadgets"/>
    <x v="1901"/>
    <d v="2015-05-22T13:00:00"/>
  </r>
  <r>
    <x v="1902"/>
    <s v="Cardboard reality"/>
    <s v="Virtual reality is expensive, here is the solution. I've created a VR device out of cardboard. I present: World's cheapest VR Device."/>
    <n v="1000"/>
    <n v="12"/>
    <x v="2"/>
    <s v="NL"/>
    <s v="EUR"/>
    <n v="1425495447"/>
    <n v="1422903447"/>
    <b v="0"/>
    <x v="83"/>
    <b v="0"/>
    <s v="technology/gadgets"/>
    <n v="1.2E-2"/>
    <n v="4"/>
    <x v="2"/>
    <s v="gadgets"/>
    <x v="1902"/>
    <d v="2015-03-04T18:57:27"/>
  </r>
  <r>
    <x v="1903"/>
    <s v="MiPointer"/>
    <s v="A cool smart laser pointer for presenting professionals. Unique by design, widest functional coverage for both IOS and Android."/>
    <n v="3000"/>
    <n v="1398"/>
    <x v="2"/>
    <s v="US"/>
    <s v="USD"/>
    <n v="1485541791"/>
    <n v="1480357791"/>
    <b v="0"/>
    <x v="14"/>
    <b v="0"/>
    <s v="technology/gadgets"/>
    <n v="0.46600000000000003"/>
    <n v="34.097560975609753"/>
    <x v="2"/>
    <s v="gadgets"/>
    <x v="1903"/>
    <d v="2017-01-27T18:29:51"/>
  </r>
  <r>
    <x v="1904"/>
    <s v="Small Animal Deterrent Latch (S.A.D.L.)"/>
    <s v="Animals knocking over your waste wheeler making a mess on trash day? The S.A.D.L. will help prevent that from happening!"/>
    <n v="50000"/>
    <n v="50"/>
    <x v="2"/>
    <s v="US"/>
    <s v="USD"/>
    <n v="1451752021"/>
    <n v="1447864021"/>
    <b v="0"/>
    <x v="84"/>
    <b v="0"/>
    <s v="technology/gadgets"/>
    <n v="1E-3"/>
    <n v="25"/>
    <x v="2"/>
    <s v="gadgets"/>
    <x v="1904"/>
    <d v="2016-01-02T16:27:01"/>
  </r>
  <r>
    <x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1.6800000000000001E-3"/>
    <n v="10.5"/>
    <x v="2"/>
    <s v="gadgets"/>
    <x v="1905"/>
    <d v="2014-09-07T22:13:14"/>
  </r>
  <r>
    <x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0.42759999999999998"/>
    <n v="215.95959595959596"/>
    <x v="2"/>
    <s v="gadgets"/>
    <x v="1906"/>
    <d v="2016-06-23T16:06:23"/>
  </r>
  <r>
    <x v="1907"/>
    <s v="Litter-Buddy"/>
    <s v="Litter-Buddy is great economical alternative to leading pet waste disposal systems with cartridge bag elements."/>
    <n v="30000"/>
    <n v="85"/>
    <x v="2"/>
    <s v="US"/>
    <s v="USD"/>
    <n v="1400853925"/>
    <n v="1399557925"/>
    <b v="0"/>
    <x v="80"/>
    <b v="0"/>
    <s v="technology/gadgets"/>
    <n v="2.8333333333333335E-3"/>
    <n v="21.25"/>
    <x v="2"/>
    <s v="gadgets"/>
    <x v="1907"/>
    <d v="2014-05-23T14:05:25"/>
  </r>
  <r>
    <x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9E-2"/>
    <n v="108.25"/>
    <x v="2"/>
    <s v="gadgets"/>
    <x v="1908"/>
    <d v="2016-12-29T22:01:40"/>
  </r>
  <r>
    <x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0.14111428571428572"/>
    <n v="129.97368421052633"/>
    <x v="2"/>
    <s v="gadgets"/>
    <x v="1909"/>
    <d v="2014-10-23T10:17:59"/>
  </r>
  <r>
    <x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0.39395294117647056"/>
    <n v="117.49473684210527"/>
    <x v="2"/>
    <s v="gadgets"/>
    <x v="1910"/>
    <d v="2015-10-31T22:45:00"/>
  </r>
  <r>
    <x v="1911"/>
    <s v="Charge Furniture"/>
    <s v="Charge furniture, making it simple and comfortable to charge your USB devices without leaving the comfort of your couch or armchair"/>
    <n v="42500"/>
    <n v="10"/>
    <x v="2"/>
    <s v="NZ"/>
    <s v="NZD"/>
    <n v="1407545334"/>
    <n v="1404953334"/>
    <b v="0"/>
    <x v="29"/>
    <b v="0"/>
    <s v="technology/gadgets"/>
    <n v="2.3529411764705883E-4"/>
    <n v="10"/>
    <x v="2"/>
    <s v="gadgets"/>
    <x v="1911"/>
    <d v="2014-08-09T00:48:54"/>
  </r>
  <r>
    <x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0.59299999999999997"/>
    <n v="70.595238095238102"/>
    <x v="2"/>
    <s v="gadgets"/>
    <x v="1912"/>
    <d v="2015-06-04T05:26:00"/>
  </r>
  <r>
    <x v="1913"/>
    <s v="Tibio - Spreading warmth in everyones home"/>
    <s v="Tibio is a revolutionary new product designed to solve an age old problem."/>
    <n v="48000"/>
    <n v="637"/>
    <x v="2"/>
    <s v="GB"/>
    <s v="GBP"/>
    <n v="1412770578"/>
    <n v="1410178578"/>
    <b v="0"/>
    <x v="55"/>
    <b v="0"/>
    <s v="technology/gadgets"/>
    <n v="1.3270833333333334E-2"/>
    <n v="24.5"/>
    <x v="2"/>
    <s v="gadgets"/>
    <x v="1913"/>
    <d v="2014-10-08T12:16:18"/>
  </r>
  <r>
    <x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86E-2"/>
    <n v="30"/>
    <x v="2"/>
    <s v="gadgets"/>
    <x v="1914"/>
    <d v="2014-11-01T03:59:00"/>
  </r>
  <r>
    <x v="1915"/>
    <s v="The Cat-Bath Contraption"/>
    <s v="The picture above is of our current prototype for the cat bath - we hope to move beyond a simple bin and create a cat bath revolution!"/>
    <n v="500"/>
    <n v="8"/>
    <x v="2"/>
    <s v="US"/>
    <s v="USD"/>
    <n v="1409620222"/>
    <n v="1407892222"/>
    <b v="0"/>
    <x v="80"/>
    <b v="0"/>
    <s v="technology/gadgets"/>
    <n v="1.6E-2"/>
    <n v="2"/>
    <x v="2"/>
    <s v="gadgets"/>
    <x v="1915"/>
    <d v="2014-09-02T01:10:22"/>
  </r>
  <r>
    <x v="1916"/>
    <s v="The Paint Can Holder by U.S. Green Products"/>
    <s v="The Paint Can Holder Makes Painting Easier and Safer on Extension Ladders."/>
    <n v="20000"/>
    <n v="102"/>
    <x v="2"/>
    <s v="US"/>
    <s v="USD"/>
    <n v="1478542375"/>
    <n v="1476378775"/>
    <b v="0"/>
    <x v="79"/>
    <b v="0"/>
    <s v="technology/gadgets"/>
    <n v="5.1000000000000004E-3"/>
    <n v="17"/>
    <x v="2"/>
    <s v="gadgets"/>
    <x v="1916"/>
    <d v="2016-11-07T18:12:55"/>
  </r>
  <r>
    <x v="1917"/>
    <s v="Chronovisor:The MOST innovative watch for night time reading"/>
    <s v="Let's build a legendary brand altogether"/>
    <n v="390000"/>
    <n v="205025"/>
    <x v="2"/>
    <s v="HK"/>
    <s v="HKD"/>
    <n v="1486708133"/>
    <n v="1484116133"/>
    <b v="0"/>
    <x v="16"/>
    <b v="0"/>
    <s v="technology/gadgets"/>
    <n v="0.52570512820512816"/>
    <n v="2928.9285714285716"/>
    <x v="2"/>
    <s v="gadgets"/>
    <x v="1917"/>
    <d v="2017-02-10T06:28:53"/>
  </r>
  <r>
    <x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E-2"/>
    <n v="28.888888888888889"/>
    <x v="2"/>
    <s v="gadgets"/>
    <x v="1918"/>
    <d v="2014-08-12T18:57:31"/>
  </r>
  <r>
    <x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0.47399999999999998"/>
    <n v="29.625"/>
    <x v="2"/>
    <s v="gadgets"/>
    <x v="1919"/>
    <d v="2015-05-19T21:00:49"/>
  </r>
  <r>
    <x v="1920"/>
    <s v="Brightside - Side lighting for cyclists"/>
    <s v="A new concept in bike light safety, protecting cyclists from being hit in the side. Bright, amber sideways."/>
    <n v="10000"/>
    <n v="4303"/>
    <x v="2"/>
    <s v="GB"/>
    <s v="GBP"/>
    <n v="1445468400"/>
    <n v="1443042061"/>
    <b v="0"/>
    <x v="217"/>
    <b v="0"/>
    <s v="technology/gadgets"/>
    <n v="0.43030000000000002"/>
    <n v="40.980952380952381"/>
    <x v="2"/>
    <s v="gadgets"/>
    <x v="1920"/>
    <d v="2015-10-21T23:00:00"/>
  </r>
  <r>
    <x v="1921"/>
    <s v="The Fine Spirits are making an album!"/>
    <s v="The Fine Spirits are making an album, but we need your help!"/>
    <n v="1500"/>
    <n v="2052"/>
    <x v="0"/>
    <s v="US"/>
    <s v="USD"/>
    <n v="1342243143"/>
    <n v="1339651143"/>
    <b v="0"/>
    <x v="44"/>
    <b v="1"/>
    <s v="music/indie rock"/>
    <n v="1.3680000000000001"/>
    <n v="54"/>
    <x v="4"/>
    <s v="indie rock"/>
    <x v="1921"/>
    <d v="2012-07-14T05:19:03"/>
  </r>
  <r>
    <x v="1922"/>
    <s v="Low Weather // Debut Album"/>
    <s v="Low Weather's debut album is halfway finished.  With your help and your help alone we can record the rest!"/>
    <n v="2000"/>
    <n v="2311"/>
    <x v="0"/>
    <s v="US"/>
    <s v="USD"/>
    <n v="1386828507"/>
    <n v="1384236507"/>
    <b v="0"/>
    <x v="31"/>
    <b v="1"/>
    <s v="music/indie rock"/>
    <n v="1.1555"/>
    <n v="36.109375"/>
    <x v="4"/>
    <s v="indie rock"/>
    <x v="1922"/>
    <d v="2013-12-12T06:08:27"/>
  </r>
  <r>
    <x v="1923"/>
    <s v="Help Lions&amp;Creators print their album!"/>
    <s v="We just finished recording our first album! All we need is a little extra help to be able to get it printed!"/>
    <n v="125"/>
    <n v="301"/>
    <x v="0"/>
    <s v="US"/>
    <s v="USD"/>
    <n v="1317099540"/>
    <n v="1313612532"/>
    <b v="0"/>
    <x v="62"/>
    <b v="1"/>
    <s v="music/indie rock"/>
    <n v="2.4079999999999999"/>
    <n v="23.153846153846153"/>
    <x v="4"/>
    <s v="indie rock"/>
    <x v="1923"/>
    <d v="2011-09-27T04:59:00"/>
  </r>
  <r>
    <x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x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x v="4"/>
    <s v="indie rock"/>
    <x v="1925"/>
    <d v="2013-10-11T00:00:00"/>
  </r>
  <r>
    <x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3"/>
    <n v="27.3896261682243"/>
    <x v="4"/>
    <s v="indie rock"/>
    <x v="1926"/>
    <d v="2010-11-02T00:26:00"/>
  </r>
  <r>
    <x v="1927"/>
    <s v="GBS Detroit Presents Hampshire"/>
    <s v="Hampshire is headed to GBS Detroit."/>
    <n v="600"/>
    <n v="620"/>
    <x v="0"/>
    <s v="US"/>
    <s v="USD"/>
    <n v="1331182740"/>
    <n v="1329856839"/>
    <b v="0"/>
    <x v="202"/>
    <b v="1"/>
    <s v="music/indie rock"/>
    <n v="1.0333333333333334"/>
    <n v="56.363636363636367"/>
    <x v="4"/>
    <s v="indie rock"/>
    <x v="1927"/>
    <d v="2012-03-08T04:59:00"/>
  </r>
  <r>
    <x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x v="4"/>
    <s v="indie rock"/>
    <x v="1928"/>
    <d v="2013-05-07T15:33:14"/>
  </r>
  <r>
    <x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x v="4"/>
    <s v="indie rock"/>
    <x v="1929"/>
    <d v="2011-07-05T00:31:06"/>
  </r>
  <r>
    <x v="1930"/>
    <s v="Magnetic Flowers Presents: Old, Cold. Losing It."/>
    <s v="We're nearly done recording, but we're out of money! Help us release the record!!!"/>
    <n v="1000"/>
    <n v="1270"/>
    <x v="0"/>
    <s v="US"/>
    <s v="USD"/>
    <n v="1373203482"/>
    <n v="1368019482"/>
    <b v="0"/>
    <x v="55"/>
    <b v="1"/>
    <s v="music/indie rock"/>
    <n v="1.27"/>
    <n v="48.846153846153847"/>
    <x v="4"/>
    <s v="indie rock"/>
    <x v="1930"/>
    <d v="2013-07-07T13:24:42"/>
  </r>
  <r>
    <x v="1931"/>
    <s v="New Lions After Dark EP!"/>
    <s v="We're an indie rock band from Clearwater, FL headed back into the studio to finish our latest EP."/>
    <n v="2000"/>
    <n v="2412.02"/>
    <x v="0"/>
    <s v="US"/>
    <s v="USD"/>
    <n v="1337657400"/>
    <n v="1336512309"/>
    <b v="0"/>
    <x v="133"/>
    <b v="1"/>
    <s v="music/indie rock"/>
    <n v="1.20601"/>
    <n v="48.240400000000001"/>
    <x v="4"/>
    <s v="indie rock"/>
    <x v="1931"/>
    <d v="2012-05-22T03:30:00"/>
  </r>
  <r>
    <x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d v="2012-01-24T19:26:13"/>
  </r>
  <r>
    <x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3"/>
    <n v="94.054545454545448"/>
    <x v="4"/>
    <s v="indie rock"/>
    <x v="1933"/>
    <d v="2014-09-27T03:08:27"/>
  </r>
  <r>
    <x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2"/>
    <n v="80.272727272727266"/>
    <x v="4"/>
    <s v="indie rock"/>
    <x v="1934"/>
    <d v="2011-12-25T05:00:00"/>
  </r>
  <r>
    <x v="1935"/>
    <s v="the last echo AM/PM Project"/>
    <s v="AM/PM is a 20 song dual-disk album that we're trying to record with your help! AM is a pop album and PM is an ambient/intense album!"/>
    <n v="2500"/>
    <n v="2710"/>
    <x v="0"/>
    <s v="US"/>
    <s v="USD"/>
    <n v="1403326740"/>
    <n v="1400106171"/>
    <b v="0"/>
    <x v="133"/>
    <b v="1"/>
    <s v="music/indie rock"/>
    <n v="1.0840000000000001"/>
    <n v="54.2"/>
    <x v="4"/>
    <s v="indie rock"/>
    <x v="1935"/>
    <d v="2014-06-21T04:59:00"/>
  </r>
  <r>
    <x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d v="2011-12-06T05:59:00"/>
  </r>
  <r>
    <x v="1937"/>
    <s v="GBS Detroit Presents My Pal Val"/>
    <s v="My Pal Val is headed to Groovebox Studios in Detroit, Michigan on June 15th to record and film a live GBS Detroit EP."/>
    <n v="600"/>
    <n v="1123.47"/>
    <x v="0"/>
    <s v="US"/>
    <s v="USD"/>
    <n v="1339732740"/>
    <n v="1338346281"/>
    <b v="0"/>
    <x v="60"/>
    <b v="1"/>
    <s v="music/indie rock"/>
    <n v="1.8724499999999999"/>
    <n v="38.740344827586206"/>
    <x v="4"/>
    <s v="indie rock"/>
    <x v="1937"/>
    <d v="2012-06-15T03:59:00"/>
  </r>
  <r>
    <x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3"/>
    <n v="152.54385964912279"/>
    <x v="4"/>
    <s v="indie rock"/>
    <x v="1938"/>
    <d v="2013-07-02T05:00:00"/>
  </r>
  <r>
    <x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d v="2013-03-10T22:38:28"/>
  </r>
  <r>
    <x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d v="2011-06-15T03:59:00"/>
  </r>
  <r>
    <x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d v="2014-05-15T06:58:51"/>
  </r>
  <r>
    <x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d v="2011-07-04T19:52:20"/>
  </r>
  <r>
    <x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d v="2016-08-11T06:28:36"/>
  </r>
  <r>
    <x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2"/>
    <n v="176.200223588597"/>
    <x v="2"/>
    <s v="hardware"/>
    <x v="1944"/>
    <d v="2014-05-01T14:01:30"/>
  </r>
  <r>
    <x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8"/>
    <n v="511.79117647058825"/>
    <x v="2"/>
    <s v="hardware"/>
    <x v="1945"/>
    <d v="2015-07-12T06:02:38"/>
  </r>
  <r>
    <x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d v="2014-04-20T02:36:01"/>
  </r>
  <r>
    <x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d v="2009-11-23T05:59:00"/>
  </r>
  <r>
    <x v="1948"/>
    <s v="UDOO X86: The Most Powerful Maker Board Ever"/>
    <s v="10 times more powerful than Raspberry Pi 3, x86 64-bit architecture"/>
    <n v="100000"/>
    <n v="800211"/>
    <x v="0"/>
    <s v="US"/>
    <s v="USD"/>
    <n v="1465232520"/>
    <n v="1460557809"/>
    <b v="1"/>
    <x v="341"/>
    <b v="1"/>
    <s v="technology/hardware"/>
    <n v="8.0021100000000001"/>
    <n v="188.50671378091872"/>
    <x v="2"/>
    <s v="hardware"/>
    <x v="1948"/>
    <d v="2016-06-06T17:02:00"/>
  </r>
  <r>
    <x v="1949"/>
    <s v="Shake Your Power"/>
    <s v="#ShakeYourPower brings clean energy to places in the world without electricity through the power of music."/>
    <n v="50000"/>
    <n v="53001.3"/>
    <x v="0"/>
    <s v="GB"/>
    <s v="GBP"/>
    <n v="1404986951"/>
    <n v="1402394951"/>
    <b v="1"/>
    <x v="342"/>
    <b v="1"/>
    <s v="technology/hardware"/>
    <n v="1.0600260000000001"/>
    <n v="56.204984093319197"/>
    <x v="2"/>
    <s v="hardware"/>
    <x v="1949"/>
    <d v="2014-07-10T10:09:11"/>
  </r>
  <r>
    <x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d v="2011-04-22T04:21:13"/>
  </r>
  <r>
    <x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d v="2016-11-07T11:05:37"/>
  </r>
  <r>
    <x v="1952"/>
    <s v="Nix Color Sensor"/>
    <s v="Nix is a breakthrough smartphone accessory. Just scan an object and instantly view the color on your iPhone, Android, PC, or Mac."/>
    <n v="35000"/>
    <n v="69465.33"/>
    <x v="0"/>
    <s v="CA"/>
    <s v="CAD"/>
    <n v="1381934015"/>
    <n v="1378737215"/>
    <b v="1"/>
    <x v="345"/>
    <b v="1"/>
    <s v="technology/hardware"/>
    <n v="1.9847237142857144"/>
    <n v="101.85532258064516"/>
    <x v="2"/>
    <s v="hardware"/>
    <x v="1952"/>
    <d v="2013-10-16T14:33:35"/>
  </r>
  <r>
    <x v="1953"/>
    <s v="NTH Music Synthesizer"/>
    <s v="The NTH is an open source music synthesizer featuring instant fun, awesome sound, and a hackable design."/>
    <n v="15000"/>
    <n v="33892"/>
    <x v="0"/>
    <s v="US"/>
    <s v="USD"/>
    <n v="1330657200"/>
    <n v="1328158065"/>
    <b v="1"/>
    <x v="206"/>
    <b v="1"/>
    <s v="technology/hardware"/>
    <n v="2.2594666666666665"/>
    <n v="230.55782312925169"/>
    <x v="2"/>
    <s v="hardware"/>
    <x v="1953"/>
    <d v="2012-03-02T03:00:00"/>
  </r>
  <r>
    <x v="1954"/>
    <s v="Orison â€“ Rethink the Power of Energy"/>
    <s v="The First Home Battery System You Simply Plug in to Install"/>
    <n v="50000"/>
    <n v="349474"/>
    <x v="0"/>
    <s v="US"/>
    <s v="USD"/>
    <n v="1457758800"/>
    <n v="1453730176"/>
    <b v="1"/>
    <x v="119"/>
    <b v="1"/>
    <s v="technology/hardware"/>
    <n v="6.9894800000000004"/>
    <n v="842.10602409638557"/>
    <x v="2"/>
    <s v="hardware"/>
    <x v="1954"/>
    <d v="2016-03-12T05:00:00"/>
  </r>
  <r>
    <x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d v="2012-05-23T19:00:00"/>
  </r>
  <r>
    <x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2"/>
    <n v="483.34246575342468"/>
    <x v="2"/>
    <s v="hardware"/>
    <x v="1956"/>
    <d v="2015-04-18T21:10:05"/>
  </r>
  <r>
    <x v="1957"/>
    <s v="freeSoC and freeSoC Mini"/>
    <s v="An open hardware platform for the best microcontroller in the world."/>
    <n v="30000"/>
    <n v="50251.41"/>
    <x v="0"/>
    <s v="US"/>
    <s v="USD"/>
    <n v="1351304513"/>
    <n v="1348712513"/>
    <b v="1"/>
    <x v="347"/>
    <b v="1"/>
    <s v="technology/hardware"/>
    <n v="1.6750470000000002"/>
    <n v="76.138500000000008"/>
    <x v="2"/>
    <s v="hardware"/>
    <x v="1957"/>
    <d v="2012-10-27T02:21:53"/>
  </r>
  <r>
    <x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d v="2013-03-23T22:42:41"/>
  </r>
  <r>
    <x v="1959"/>
    <s v="Heat Seek NYC"/>
    <s v="A thermometer that connects to the internet to help New York City turn the heat on for thousands of tenants with no heat in the winter."/>
    <n v="10000"/>
    <n v="15673.44"/>
    <x v="0"/>
    <s v="US"/>
    <s v="USD"/>
    <n v="1412121600"/>
    <n v="1408565860"/>
    <b v="1"/>
    <x v="349"/>
    <b v="1"/>
    <s v="technology/hardware"/>
    <n v="1.5673440000000001"/>
    <n v="36.965660377358489"/>
    <x v="2"/>
    <s v="hardware"/>
    <x v="1959"/>
    <d v="2014-10-01T00:00:00"/>
  </r>
  <r>
    <x v="1960"/>
    <s v="TREKKAYAK"/>
    <s v="Trekkayak is an ultralight, durable and inflatable boat to be carried in your backpack to cross a lake or paddle down a river."/>
    <n v="70000"/>
    <n v="82532"/>
    <x v="0"/>
    <s v="SE"/>
    <s v="SEK"/>
    <n v="1419151341"/>
    <n v="1416559341"/>
    <b v="1"/>
    <x v="51"/>
    <b v="1"/>
    <s v="technology/hardware"/>
    <n v="1.1790285714285715"/>
    <n v="2500.969696969697"/>
    <x v="2"/>
    <s v="hardware"/>
    <x v="1960"/>
    <d v="2014-12-21T08:42:21"/>
  </r>
  <r>
    <x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9"/>
    <n v="67.690214329454989"/>
    <x v="2"/>
    <s v="hardware"/>
    <x v="1961"/>
    <d v="2012-10-06T03:59:00"/>
  </r>
  <r>
    <x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9"/>
    <n v="63.04738562091503"/>
    <x v="2"/>
    <s v="hardware"/>
    <x v="1962"/>
    <d v="2014-05-13T18:43:56"/>
  </r>
  <r>
    <x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d v="2014-09-16T10:18:54"/>
  </r>
  <r>
    <x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5"/>
    <n v="180.75185011709601"/>
    <x v="2"/>
    <s v="hardware"/>
    <x v="1964"/>
    <d v="2016-04-22T06:32:52"/>
  </r>
  <r>
    <x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8"/>
    <n v="127.32038834951456"/>
    <x v="2"/>
    <s v="hardware"/>
    <x v="1965"/>
    <d v="2012-01-12T01:00:00"/>
  </r>
  <r>
    <x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d v="2014-08-14T12:58:18"/>
  </r>
  <r>
    <x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2999999999998"/>
    <n v="182.78024691358024"/>
    <x v="2"/>
    <s v="hardware"/>
    <x v="1967"/>
    <d v="2014-05-01T15:55:29"/>
  </r>
  <r>
    <x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x v="2"/>
    <s v="hardware"/>
    <x v="1968"/>
    <d v="2016-12-03T15:05:15"/>
  </r>
  <r>
    <x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7999999999999"/>
    <n v="61.375728669846318"/>
    <x v="2"/>
    <s v="hardware"/>
    <x v="1969"/>
    <d v="2016-08-05T19:01:08"/>
  </r>
  <r>
    <x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x v="2"/>
    <s v="hardware"/>
    <x v="1970"/>
    <d v="2013-04-20T03:38:21"/>
  </r>
  <r>
    <x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2"/>
    <n v="272.35590732591254"/>
    <x v="2"/>
    <s v="hardware"/>
    <x v="1971"/>
    <d v="2013-11-15T04:00:00"/>
  </r>
  <r>
    <x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7999999999997"/>
    <n v="70.848739495798313"/>
    <x v="2"/>
    <s v="hardware"/>
    <x v="1972"/>
    <d v="2012-11-18T01:17:24"/>
  </r>
  <r>
    <x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5"/>
    <n v="247.94003412969283"/>
    <x v="2"/>
    <s v="hardware"/>
    <x v="1973"/>
    <d v="2016-08-06T07:00:00"/>
  </r>
  <r>
    <x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600000000001"/>
    <n v="186.81393034825871"/>
    <x v="2"/>
    <s v="hardware"/>
    <x v="1974"/>
    <d v="2013-08-19T08:01:09"/>
  </r>
  <r>
    <x v="1975"/>
    <s v="Bugle2: A DIY Phono Preamp"/>
    <s v="The Bugle2 is a second generation DIY kit phono preamplifier for vinyl playback."/>
    <n v="16000"/>
    <n v="33393.339999999997"/>
    <x v="0"/>
    <s v="US"/>
    <s v="USD"/>
    <n v="1362938851"/>
    <n v="1360346851"/>
    <b v="1"/>
    <x v="35"/>
    <b v="1"/>
    <s v="technology/hardware"/>
    <n v="2.0870837499999997"/>
    <n v="131.98948616600788"/>
    <x v="2"/>
    <s v="hardware"/>
    <x v="1975"/>
    <d v="2013-03-10T18:07:31"/>
  </r>
  <r>
    <x v="1976"/>
    <s v="Pi Lite white - Bright white LED display for Raspberry Pi"/>
    <s v="Can you help us make an ultra bright white one a reality?"/>
    <n v="4000"/>
    <n v="13864"/>
    <x v="0"/>
    <s v="GB"/>
    <s v="GBP"/>
    <n v="1373751325"/>
    <n v="1371159325"/>
    <b v="1"/>
    <x v="360"/>
    <b v="1"/>
    <s v="technology/hardware"/>
    <n v="3.4660000000000002"/>
    <n v="29.310782241014799"/>
    <x v="2"/>
    <s v="hardware"/>
    <x v="1976"/>
    <d v="2013-07-13T21:35:25"/>
  </r>
  <r>
    <x v="1977"/>
    <s v="Ario: Smart Lighting. Better Health."/>
    <s v="Ario learns about you, syncs your body clock, and keeps you healthy through natural lighting patterns."/>
    <n v="50000"/>
    <n v="201165"/>
    <x v="0"/>
    <s v="US"/>
    <s v="USD"/>
    <n v="1450511940"/>
    <n v="1446527540"/>
    <b v="1"/>
    <x v="361"/>
    <b v="1"/>
    <s v="technology/hardware"/>
    <n v="4.0232999999999999"/>
    <n v="245.02436053593178"/>
    <x v="2"/>
    <s v="hardware"/>
    <x v="1977"/>
    <d v="2015-12-19T07:59:00"/>
  </r>
  <r>
    <x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4"/>
    <n v="1323.2540463917526"/>
    <x v="2"/>
    <s v="hardware"/>
    <x v="1978"/>
    <d v="2012-06-12T07:00:00"/>
  </r>
  <r>
    <x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x v="2"/>
    <s v="hardware"/>
    <x v="1979"/>
    <d v="2015-11-19T04:59:00"/>
  </r>
  <r>
    <x v="1980"/>
    <s v="YOUMO - Your Smart Modular Power Strip"/>
    <s v="Multi-power charging that is smarter, stylish and designed for you."/>
    <n v="50000"/>
    <n v="177412.01"/>
    <x v="0"/>
    <s v="DE"/>
    <s v="EUR"/>
    <n v="1459684862"/>
    <n v="1456232462"/>
    <b v="1"/>
    <x v="364"/>
    <b v="1"/>
    <s v="technology/hardware"/>
    <n v="3.5482402000000004"/>
    <n v="91.214401028277635"/>
    <x v="2"/>
    <s v="hardware"/>
    <x v="1980"/>
    <d v="2016-04-03T12:01:02"/>
  </r>
  <r>
    <x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799999999999998E-2"/>
    <n v="31.75"/>
    <x v="8"/>
    <s v="people"/>
    <x v="1981"/>
    <d v="2014-07-09T17:24:25"/>
  </r>
  <r>
    <x v="1982"/>
    <s v="Lonely Boy: 55 male models 200s sensual expression"/>
    <s v="Express a very dark place in my childhood. Release my emotions through photography in a form of Art."/>
    <n v="180000"/>
    <n v="0"/>
    <x v="2"/>
    <s v="HK"/>
    <s v="HKD"/>
    <n v="1480863887"/>
    <n v="1478268287"/>
    <b v="0"/>
    <x v="78"/>
    <b v="0"/>
    <s v="photography/people"/>
    <n v="0"/>
    <s v="No Backers"/>
    <x v="8"/>
    <s v="people"/>
    <x v="1982"/>
    <d v="2016-12-04T15:04:47"/>
  </r>
  <r>
    <x v="1983"/>
    <s v="Vegans of Hawai'i - 140'000 Strong?"/>
    <s v="A vegan photographer bringing Hawaii to the tipping point of plant pure wisdom, featuring the most influential early adopters."/>
    <n v="33000"/>
    <n v="1419"/>
    <x v="2"/>
    <s v="US"/>
    <s v="USD"/>
    <n v="1472799600"/>
    <n v="1470874618"/>
    <b v="0"/>
    <x v="38"/>
    <b v="0"/>
    <s v="photography/people"/>
    <n v="4.2999999999999997E-2"/>
    <n v="88.6875"/>
    <x v="8"/>
    <s v="people"/>
    <x v="1983"/>
    <d v="2016-09-02T07:00:00"/>
  </r>
  <r>
    <x v="1984"/>
    <s v="Love Locks - a photographic journey"/>
    <s v="Does love lasts longer than &quot;Love Locks&quot; ?_x000a__x000a_A photographic journey into the lives of these 'love-locked' couples."/>
    <n v="15000"/>
    <n v="3172"/>
    <x v="2"/>
    <s v="US"/>
    <s v="USD"/>
    <n v="1417377481"/>
    <n v="1412189881"/>
    <b v="0"/>
    <x v="63"/>
    <b v="0"/>
    <s v="photography/people"/>
    <n v="0.21146666666666666"/>
    <n v="453.14285714285717"/>
    <x v="8"/>
    <s v="people"/>
    <x v="1984"/>
    <d v="2014-11-30T19:58:01"/>
  </r>
  <r>
    <x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000000000001E-2"/>
    <n v="12.75"/>
    <x v="8"/>
    <s v="people"/>
    <x v="1985"/>
    <d v="2016-08-02T23:00:00"/>
  </r>
  <r>
    <x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5.0000000000000001E-4"/>
    <n v="1"/>
    <x v="8"/>
    <s v="people"/>
    <x v="1986"/>
    <d v="2016-03-14T09:24:43"/>
  </r>
  <r>
    <x v="1987"/>
    <s v="Ethiopia: Beheld"/>
    <s v="A collection of images that depicts the beauty and diversity within Ethiopia"/>
    <n v="5500"/>
    <n v="2336"/>
    <x v="2"/>
    <s v="GB"/>
    <s v="GBP"/>
    <n v="1425223276"/>
    <n v="1422631276"/>
    <b v="0"/>
    <x v="33"/>
    <b v="0"/>
    <s v="photography/people"/>
    <n v="0.42472727272727273"/>
    <n v="83.428571428571431"/>
    <x v="8"/>
    <s v="people"/>
    <x v="1987"/>
    <d v="2015-03-01T15:21:16"/>
  </r>
  <r>
    <x v="1988"/>
    <s v="Phillip Michael Photography"/>
    <s v="Expressing art in an image!"/>
    <n v="6000"/>
    <n v="25"/>
    <x v="2"/>
    <s v="US"/>
    <s v="USD"/>
    <n v="1440094742"/>
    <n v="1437502742"/>
    <b v="0"/>
    <x v="29"/>
    <b v="0"/>
    <s v="photography/people"/>
    <n v="4.1666666666666666E-3"/>
    <n v="25"/>
    <x v="8"/>
    <s v="people"/>
    <x v="1988"/>
    <d v="2015-08-20T18:19:02"/>
  </r>
  <r>
    <x v="1989"/>
    <s v="Shutters of Hope: The Real Faces of Infertility"/>
    <s v="Creating an awareness for infertility through photographing families and showcasing the real faces of infertility."/>
    <n v="5000"/>
    <n v="50"/>
    <x v="2"/>
    <s v="US"/>
    <s v="USD"/>
    <n v="1481473208"/>
    <n v="1478881208"/>
    <b v="0"/>
    <x v="29"/>
    <b v="0"/>
    <s v="photography/people"/>
    <n v="0.01"/>
    <n v="50"/>
    <x v="8"/>
    <s v="people"/>
    <x v="1989"/>
    <d v="2016-12-11T16:20:08"/>
  </r>
  <r>
    <x v="1990"/>
    <s v="The Virgin of the Path"/>
    <s v="An art nude photography book that includes traditional black and white sepia nudes as well as experimiental color nudes."/>
    <n v="3000"/>
    <n v="509"/>
    <x v="2"/>
    <s v="US"/>
    <s v="USD"/>
    <n v="1455338532"/>
    <n v="1454042532"/>
    <b v="0"/>
    <x v="81"/>
    <b v="0"/>
    <s v="photography/people"/>
    <n v="0.16966666666666666"/>
    <n v="101.8"/>
    <x v="8"/>
    <s v="people"/>
    <x v="1990"/>
    <d v="2016-02-13T04:42:12"/>
  </r>
  <r>
    <x v="1991"/>
    <s v="Portraits of Resilience"/>
    <s v="Taking (and giving) professional portraits of survivors of human trafficking in Myanmar."/>
    <n v="2000"/>
    <n v="140"/>
    <x v="2"/>
    <s v="US"/>
    <s v="USD"/>
    <n v="1435958786"/>
    <n v="1434144386"/>
    <b v="0"/>
    <x v="83"/>
    <b v="0"/>
    <s v="photography/people"/>
    <n v="7.0000000000000007E-2"/>
    <n v="46.666666666666664"/>
    <x v="8"/>
    <s v="people"/>
    <x v="1991"/>
    <d v="2015-07-03T21:26:26"/>
  </r>
  <r>
    <x v="1992"/>
    <s v="The Wonderful World of Princes &amp; Princesses"/>
    <s v="A complete revamp of all the Disney Princes &amp; Princesses!"/>
    <n v="1500"/>
    <n v="2"/>
    <x v="2"/>
    <s v="US"/>
    <s v="USD"/>
    <n v="1424229991"/>
    <n v="1421637991"/>
    <b v="0"/>
    <x v="84"/>
    <b v="0"/>
    <s v="photography/people"/>
    <n v="1.3333333333333333E-3"/>
    <n v="1"/>
    <x v="8"/>
    <s v="people"/>
    <x v="1992"/>
    <d v="2015-02-18T03:26:31"/>
  </r>
  <r>
    <x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s v="No Backers"/>
    <x v="8"/>
    <s v="people"/>
    <x v="1993"/>
    <d v="2015-12-21T14:07:17"/>
  </r>
  <r>
    <x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s v="No Backers"/>
    <x v="8"/>
    <s v="people"/>
    <x v="1994"/>
    <d v="2016-12-07T01:09:02"/>
  </r>
  <r>
    <x v="1995"/>
    <s v="The Girl With(out) The Camera"/>
    <s v="I'm looking to pursue my dream of becoming a full time photographer, using my current creative experience as a graphic designer."/>
    <n v="1000"/>
    <n v="78"/>
    <x v="2"/>
    <s v="CA"/>
    <s v="CAD"/>
    <n v="1437082736"/>
    <n v="1435354736"/>
    <b v="0"/>
    <x v="83"/>
    <b v="0"/>
    <s v="photography/people"/>
    <n v="7.8E-2"/>
    <n v="26"/>
    <x v="8"/>
    <s v="people"/>
    <x v="1995"/>
    <d v="2015-07-16T21:38:56"/>
  </r>
  <r>
    <x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s v="No Backers"/>
    <x v="8"/>
    <s v="people"/>
    <x v="1996"/>
    <d v="2014-07-10T19:40:11"/>
  </r>
  <r>
    <x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s v="No Backers"/>
    <x v="8"/>
    <s v="people"/>
    <x v="1997"/>
    <d v="2014-08-26T22:20:12"/>
  </r>
  <r>
    <x v="1998"/>
    <s v="Photography from Below"/>
    <s v="I am moving to Guatemala to document and report on the growing community resistance movements across Central America and Mexico"/>
    <n v="2500"/>
    <n v="655"/>
    <x v="2"/>
    <s v="US"/>
    <s v="USD"/>
    <n v="1406861438"/>
    <n v="1402973438"/>
    <b v="0"/>
    <x v="83"/>
    <b v="0"/>
    <s v="photography/people"/>
    <n v="0.26200000000000001"/>
    <n v="218.33333333333334"/>
    <x v="8"/>
    <s v="people"/>
    <x v="1998"/>
    <d v="2014-08-01T02:50:38"/>
  </r>
  <r>
    <x v="1999"/>
    <s v="Planet Venus"/>
    <s v="This is a portrait photo project aiming to inspire women to explore themselves and live their passion"/>
    <n v="31000"/>
    <n v="236"/>
    <x v="2"/>
    <s v="GB"/>
    <s v="GBP"/>
    <n v="1415882108"/>
    <n v="1413286508"/>
    <b v="0"/>
    <x v="63"/>
    <b v="0"/>
    <s v="photography/people"/>
    <n v="7.6129032258064515E-3"/>
    <n v="33.714285714285715"/>
    <x v="8"/>
    <s v="people"/>
    <x v="1999"/>
    <d v="2014-11-13T12:35:08"/>
  </r>
  <r>
    <x v="2000"/>
    <s v="Jacs+Cam 2016 calendar"/>
    <s v="What do you get when you combine 2 of the hottest alt-models in North America with one Canadian photographer? Make a CALENDAR!!!"/>
    <n v="5000"/>
    <n v="625"/>
    <x v="2"/>
    <s v="CA"/>
    <s v="CAD"/>
    <n v="1452120613"/>
    <n v="1449528613"/>
    <b v="0"/>
    <x v="20"/>
    <b v="0"/>
    <s v="photography/people"/>
    <n v="0.125"/>
    <n v="25"/>
    <x v="8"/>
    <s v="people"/>
    <x v="2000"/>
    <d v="2016-01-06T22:50:13"/>
  </r>
  <r>
    <x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x v="2"/>
    <s v="hardware"/>
    <x v="2001"/>
    <d v="2015-06-12T20:00:00"/>
  </r>
  <r>
    <x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d v="2017-01-23T17:05:43"/>
  </r>
  <r>
    <x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d v="2010-07-02T23:00:00"/>
  </r>
  <r>
    <x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d v="2014-07-10T14:31:03"/>
  </r>
  <r>
    <x v="2005"/>
    <s v="bassAware Holster"/>
    <s v="The bassAware Holster is a new type of wearable audio technology that uses vibration to create a massive bass experience."/>
    <n v="30000"/>
    <n v="37104.03"/>
    <x v="0"/>
    <s v="US"/>
    <s v="USD"/>
    <n v="1381895940"/>
    <n v="1379532618"/>
    <b v="1"/>
    <x v="277"/>
    <b v="1"/>
    <s v="technology/hardware"/>
    <n v="1.236801"/>
    <n v="194.26193717277485"/>
    <x v="2"/>
    <s v="hardware"/>
    <x v="2005"/>
    <d v="2013-10-16T03:59:00"/>
  </r>
  <r>
    <x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000000000002"/>
    <n v="408.97689768976898"/>
    <x v="2"/>
    <s v="hardware"/>
    <x v="2006"/>
    <d v="2014-12-03T13:00:45"/>
  </r>
  <r>
    <x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d v="2010-08-24T04:00:00"/>
  </r>
  <r>
    <x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d v="2011-09-19T14:30:22"/>
  </r>
  <r>
    <x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
    <n v="383.3643216080402"/>
    <x v="2"/>
    <s v="hardware"/>
    <x v="2009"/>
    <d v="2016-11-23T08:45:43"/>
  </r>
  <r>
    <x v="2010"/>
    <s v="Weighitz: Weigh Smarter"/>
    <s v="Weighitz are miniature smart scales designed to weigh anything in the home."/>
    <n v="30000"/>
    <n v="96015.9"/>
    <x v="0"/>
    <s v="US"/>
    <s v="USD"/>
    <n v="1471564491"/>
    <n v="1468972491"/>
    <b v="1"/>
    <x v="368"/>
    <b v="1"/>
    <s v="technology/hardware"/>
    <n v="3.2005299999999997"/>
    <n v="55.276856649395505"/>
    <x v="2"/>
    <s v="hardware"/>
    <x v="2010"/>
    <d v="2016-08-18T23:54:51"/>
  </r>
  <r>
    <x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1"/>
    <n v="422.02059732234807"/>
    <x v="2"/>
    <s v="hardware"/>
    <x v="2011"/>
    <d v="2016-01-11T23:00:00"/>
  </r>
  <r>
    <x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2"/>
    <n v="64.180327868852459"/>
    <x v="2"/>
    <s v="hardware"/>
    <x v="2012"/>
    <d v="2015-02-05T19:44:01"/>
  </r>
  <r>
    <x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5"/>
    <n v="173.57781674704077"/>
    <x v="2"/>
    <s v="hardware"/>
    <x v="2013"/>
    <d v="2016-07-08T23:03:34"/>
  </r>
  <r>
    <x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2"/>
    <n v="88.601680840609291"/>
    <x v="2"/>
    <s v="hardware"/>
    <x v="2014"/>
    <d v="2013-03-25T04:08:59"/>
  </r>
  <r>
    <x v="2015"/>
    <s v="ExtraCore (Arduino Compatible)"/>
    <s v="ExtraCore is a 1&quot; x 1&quot; 22 I/O pin Arduino Compatible. It's 1.7 grams and 16mhz of tiny Arduino style coolness."/>
    <n v="7200"/>
    <n v="8136.01"/>
    <x v="0"/>
    <s v="US"/>
    <s v="USD"/>
    <n v="1315602163"/>
    <n v="1313010163"/>
    <b v="1"/>
    <x v="372"/>
    <b v="1"/>
    <s v="technology/hardware"/>
    <n v="1.1300013888888889"/>
    <n v="50.222283950617282"/>
    <x v="2"/>
    <s v="hardware"/>
    <x v="2015"/>
    <d v="2011-09-09T21:02:43"/>
  </r>
  <r>
    <x v="2016"/>
    <s v="Hydra: a triple-output power supply for electronics projects"/>
    <s v="A smart, compact power supply designed to power anything, anywhere"/>
    <n v="10000"/>
    <n v="92154.22"/>
    <x v="0"/>
    <s v="US"/>
    <s v="USD"/>
    <n v="1362863299"/>
    <n v="1360271299"/>
    <b v="1"/>
    <x v="373"/>
    <b v="1"/>
    <s v="technology/hardware"/>
    <n v="9.2154220000000002"/>
    <n v="192.38876826722338"/>
    <x v="2"/>
    <s v="hardware"/>
    <x v="2016"/>
    <d v="2013-03-09T21:08:19"/>
  </r>
  <r>
    <x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d v="2012-03-24T04:00:00"/>
  </r>
  <r>
    <x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d v="2015-08-13T08:46:49"/>
  </r>
  <r>
    <x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1"/>
    <n v="108.96848314606741"/>
    <x v="2"/>
    <s v="hardware"/>
    <x v="2019"/>
    <d v="2016-09-22T17:00:21"/>
  </r>
  <r>
    <x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3"/>
    <n v="23.647540983606557"/>
    <x v="2"/>
    <s v="hardware"/>
    <x v="2020"/>
    <d v="2014-05-14T23:04:00"/>
  </r>
  <r>
    <x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09999999999999"/>
    <n v="147.94736842105263"/>
    <x v="2"/>
    <s v="hardware"/>
    <x v="2021"/>
    <d v="2014-09-24T01:41:37"/>
  </r>
  <r>
    <x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d v="2016-06-11T13:39:32"/>
  </r>
  <r>
    <x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d v="2015-06-11T10:05:53"/>
  </r>
  <r>
    <x v="2024"/>
    <s v="RA 3D printer controller by Elefu"/>
    <s v="RA - 3D Printer board. This board can control 3 extruders, bed heaters, Elefu control panel, 4 temp monitors, lighting and more."/>
    <n v="4000"/>
    <n v="23414"/>
    <x v="0"/>
    <s v="US"/>
    <s v="USD"/>
    <n v="1344826800"/>
    <n v="1341875544"/>
    <b v="1"/>
    <x v="217"/>
    <b v="1"/>
    <s v="technology/hardware"/>
    <n v="5.8535000000000004"/>
    <n v="222.99047619047619"/>
    <x v="2"/>
    <s v="hardware"/>
    <x v="2024"/>
    <d v="2012-08-13T03:00:00"/>
  </r>
  <r>
    <x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d v="2015-06-11T04:25:46"/>
  </r>
  <r>
    <x v="2026"/>
    <s v="MIDI Sprout - Biodata Sonification Device"/>
    <s v="MIDI Sprout enables plants to play synthesizers in real time."/>
    <n v="25000"/>
    <n v="33370.769999999997"/>
    <x v="0"/>
    <s v="US"/>
    <s v="USD"/>
    <n v="1398052740"/>
    <n v="1394127585"/>
    <b v="1"/>
    <x v="379"/>
    <b v="1"/>
    <s v="technology/hardware"/>
    <n v="1.3348307999999998"/>
    <n v="73.503898678414089"/>
    <x v="2"/>
    <s v="hardware"/>
    <x v="2026"/>
    <d v="2014-04-21T03:59:00"/>
  </r>
  <r>
    <x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d v="2015-03-30T18:31:59"/>
  </r>
  <r>
    <x v="2028"/>
    <s v="Building the Open Source Bussard Fusion Reactor "/>
    <s v="Building an open source Bussard fusion reactor, aka the Polywell."/>
    <n v="3000"/>
    <n v="3785"/>
    <x v="0"/>
    <s v="US"/>
    <s v="USD"/>
    <n v="1268690100"/>
    <n v="1265493806"/>
    <b v="1"/>
    <x v="1"/>
    <b v="1"/>
    <s v="technology/hardware"/>
    <n v="1.2616666666666667"/>
    <n v="47.911392405063289"/>
    <x v="2"/>
    <s v="hardware"/>
    <x v="2028"/>
    <d v="2010-03-15T21:55:00"/>
  </r>
  <r>
    <x v="2029"/>
    <s v="Lumin8 Pro"/>
    <s v="Lumin8 Pro is a fun and easy to use light controller that makes light dance to your favorite music."/>
    <n v="2500"/>
    <n v="9030"/>
    <x v="0"/>
    <s v="US"/>
    <s v="USD"/>
    <n v="1409099481"/>
    <n v="1406507481"/>
    <b v="1"/>
    <x v="225"/>
    <b v="1"/>
    <s v="technology/hardware"/>
    <n v="3.6120000000000001"/>
    <n v="96.063829787234042"/>
    <x v="2"/>
    <s v="hardware"/>
    <x v="2029"/>
    <d v="2014-08-27T00:31:21"/>
  </r>
  <r>
    <x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d v="2012-11-29T23:54:56"/>
  </r>
  <r>
    <x v="2031"/>
    <s v="Linkio: the $100 Smart Home Devices Solution"/>
    <s v="With Linkio you can use your smartphone to control every electronic you own- for only $100!"/>
    <n v="50000"/>
    <n v="60175"/>
    <x v="0"/>
    <s v="NL"/>
    <s v="EUR"/>
    <n v="1420765200"/>
    <n v="1417506853"/>
    <b v="1"/>
    <x v="278"/>
    <b v="1"/>
    <s v="technology/hardware"/>
    <n v="1.2035"/>
    <n v="118.45472440944881"/>
    <x v="2"/>
    <s v="hardware"/>
    <x v="2031"/>
    <d v="2015-01-09T01:00:00"/>
  </r>
  <r>
    <x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d v="2016-12-15T05:00:00"/>
  </r>
  <r>
    <x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d v="2014-04-26T01:58:38"/>
  </r>
  <r>
    <x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
    <n v="593.93620078740162"/>
    <x v="2"/>
    <s v="hardware"/>
    <x v="2034"/>
    <d v="2015-05-07T06:58:00"/>
  </r>
  <r>
    <x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d v="2015-12-19T01:00:00"/>
  </r>
  <r>
    <x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4"/>
    <n v="46.580778301886795"/>
    <x v="2"/>
    <s v="hardware"/>
    <x v="2036"/>
    <d v="2014-05-09T20:45:19"/>
  </r>
  <r>
    <x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8"/>
    <n v="70.041118881118877"/>
    <x v="2"/>
    <s v="hardware"/>
    <x v="2037"/>
    <d v="2013-12-30T06:02:33"/>
  </r>
  <r>
    <x v="2038"/>
    <s v="OWL Programmable Effects Pedal"/>
    <s v="The OWL is an open source, open hardware, reprogrammable effects pedal designed for musicians, coders, and hackers."/>
    <n v="8000"/>
    <n v="33641"/>
    <x v="0"/>
    <s v="GB"/>
    <s v="GBP"/>
    <n v="1372701600"/>
    <n v="1369895421"/>
    <b v="1"/>
    <x v="386"/>
    <b v="1"/>
    <s v="technology/hardware"/>
    <n v="4.2051249999999998"/>
    <n v="164.90686274509804"/>
    <x v="2"/>
    <s v="hardware"/>
    <x v="2038"/>
    <d v="2013-07-01T18:00:00"/>
  </r>
  <r>
    <x v="2039"/>
    <s v="ODIN2: Smart Projector for movies, video calls, and apps"/>
    <s v="Open up your digital worlds with the most sophisticated, intuitive android smart projector."/>
    <n v="125000"/>
    <n v="170271"/>
    <x v="0"/>
    <s v="US"/>
    <s v="USD"/>
    <n v="1480568340"/>
    <n v="1477996325"/>
    <b v="1"/>
    <x v="169"/>
    <b v="1"/>
    <s v="technology/hardware"/>
    <n v="1.362168"/>
    <n v="449.26385224274406"/>
    <x v="2"/>
    <s v="hardware"/>
    <x v="2039"/>
    <d v="2016-12-01T04:59:00"/>
  </r>
  <r>
    <x v="2040"/>
    <s v="Programmable Capacitor"/>
    <s v="4.29 Billion+ Capacitor Combinations._x000a_No Coding Required."/>
    <n v="3000"/>
    <n v="7445.14"/>
    <x v="0"/>
    <s v="US"/>
    <s v="USD"/>
    <n v="1384557303"/>
    <n v="1383257703"/>
    <b v="1"/>
    <x v="197"/>
    <b v="1"/>
    <s v="technology/hardware"/>
    <n v="2.4817133333333334"/>
    <n v="27.472841328413285"/>
    <x v="2"/>
    <s v="hardware"/>
    <x v="2040"/>
    <d v="2013-11-15T23:15:03"/>
  </r>
  <r>
    <x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d v="2016-11-10T13:37:07"/>
  </r>
  <r>
    <x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000000000001"/>
    <n v="88.23571428571428"/>
    <x v="2"/>
    <s v="hardware"/>
    <x v="2042"/>
    <d v="2016-01-22T16:59:34"/>
  </r>
  <r>
    <x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5"/>
    <n v="36.326424870466319"/>
    <x v="2"/>
    <s v="hardware"/>
    <x v="2043"/>
    <d v="2016-12-11T04:59:00"/>
  </r>
  <r>
    <x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d v="2015-06-13T16:25:14"/>
  </r>
  <r>
    <x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42"/>
    <n v="152.62361216730039"/>
    <x v="2"/>
    <s v="hardware"/>
    <x v="2045"/>
    <d v="2012-07-09T02:07:27"/>
  </r>
  <r>
    <x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d v="2013-05-23T04:07:24"/>
  </r>
  <r>
    <x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d v="2015-04-17T00:00:00"/>
  </r>
  <r>
    <x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6"/>
    <n v="91.82989803350327"/>
    <x v="2"/>
    <s v="hardware"/>
    <x v="2048"/>
    <d v="2013-05-23T15:38:11"/>
  </r>
  <r>
    <x v="2049"/>
    <s v="LOCK8 - the World's First Smart Bike Lock"/>
    <s v="Keyless. Alarm secured. GPS tracking."/>
    <n v="50000"/>
    <n v="60095.35"/>
    <x v="0"/>
    <s v="GB"/>
    <s v="GBP"/>
    <n v="1386025140"/>
    <n v="1382963963"/>
    <b v="0"/>
    <x v="390"/>
    <b v="1"/>
    <s v="technology/hardware"/>
    <n v="1.2019070000000001"/>
    <n v="80.991037735849048"/>
    <x v="2"/>
    <s v="hardware"/>
    <x v="2049"/>
    <d v="2013-12-02T22:59:00"/>
  </r>
  <r>
    <x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d v="2015-05-31T01:42:58"/>
  </r>
  <r>
    <x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
    <n v="43.095041322314053"/>
    <x v="2"/>
    <s v="hardware"/>
    <x v="2051"/>
    <d v="2013-12-26T00:32:17"/>
  </r>
  <r>
    <x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799999999998"/>
    <n v="326.29205175600737"/>
    <x v="2"/>
    <s v="hardware"/>
    <x v="2052"/>
    <d v="2016-02-20T02:00:53"/>
  </r>
  <r>
    <x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d v="2015-11-25T15:49:11"/>
  </r>
  <r>
    <x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d v="2014-05-02T12:30:10"/>
  </r>
  <r>
    <x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d v="2014-12-03T04:00:00"/>
  </r>
  <r>
    <x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00000000001"/>
    <n v="138.49458483754512"/>
    <x v="2"/>
    <s v="hardware"/>
    <x v="2056"/>
    <d v="2013-04-17T18:15:42"/>
  </r>
  <r>
    <x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
    <n v="45.547792792792798"/>
    <x v="2"/>
    <s v="hardware"/>
    <x v="2057"/>
    <d v="2016-02-26T11:52:12"/>
  </r>
  <r>
    <x v="2058"/>
    <s v="Raspberry Pi Debug Clip"/>
    <s v="Making using the serial terminal on the Raspberry Pi as easy as Pi!"/>
    <n v="2560"/>
    <n v="4308"/>
    <x v="0"/>
    <s v="GB"/>
    <s v="GBP"/>
    <n v="1425326400"/>
    <n v="1421916830"/>
    <b v="0"/>
    <x v="396"/>
    <b v="1"/>
    <s v="technology/hardware"/>
    <n v="1.6828125"/>
    <n v="10.507317073170732"/>
    <x v="2"/>
    <s v="hardware"/>
    <x v="2058"/>
    <d v="2015-03-02T20:00:00"/>
  </r>
  <r>
    <x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d v="2016-01-31T21:59:00"/>
  </r>
  <r>
    <x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d v="2014-07-23T15:25:50"/>
  </r>
  <r>
    <x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d v="2016-12-31T18:20:54"/>
  </r>
  <r>
    <x v="2062"/>
    <s v="Rho Board"/>
    <s v="4K HEVC Android TV Media Player with optional DIY electronics, ideal for app development, home control, software developement, learning"/>
    <n v="100000"/>
    <n v="114977"/>
    <x v="0"/>
    <s v="DK"/>
    <s v="DKK"/>
    <n v="1458807098"/>
    <n v="1456218698"/>
    <b v="0"/>
    <x v="398"/>
    <b v="1"/>
    <s v="technology/hardware"/>
    <n v="1.14977"/>
    <n v="566.38916256157631"/>
    <x v="2"/>
    <s v="hardware"/>
    <x v="2062"/>
    <d v="2016-03-24T08:11:38"/>
  </r>
  <r>
    <x v="2063"/>
    <s v="Up to 4 axis Beaglebone black based CNC control"/>
    <s v="Build a professional grade Linux CNC control with Beaglebone black and our CNC cape."/>
    <n v="4000"/>
    <n v="5922"/>
    <x v="0"/>
    <s v="DE"/>
    <s v="EUR"/>
    <n v="1463333701"/>
    <n v="1460482501"/>
    <b v="0"/>
    <x v="72"/>
    <b v="1"/>
    <s v="technology/hardware"/>
    <n v="1.4804999999999999"/>
    <n v="120.85714285714286"/>
    <x v="2"/>
    <s v="hardware"/>
    <x v="2063"/>
    <d v="2016-05-15T17:35:01"/>
  </r>
  <r>
    <x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d v="2013-05-31T12:00:00"/>
  </r>
  <r>
    <x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d v="2013-12-25T08:00:29"/>
  </r>
  <r>
    <x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59999999999999"/>
    <n v="67.261538461538464"/>
    <x v="2"/>
    <s v="hardware"/>
    <x v="2066"/>
    <d v="2014-08-23T18:31:23"/>
  </r>
  <r>
    <x v="2067"/>
    <s v="Luminite (LED lighting)"/>
    <s v="The next generation of premium quality LED lighting. Extreme power efficiency in a small package."/>
    <n v="495"/>
    <n v="628"/>
    <x v="0"/>
    <s v="GB"/>
    <s v="GBP"/>
    <n v="1432499376"/>
    <n v="1429648176"/>
    <b v="0"/>
    <x v="73"/>
    <b v="1"/>
    <s v="technology/hardware"/>
    <n v="1.2686868686868686"/>
    <n v="62.8"/>
    <x v="2"/>
    <s v="hardware"/>
    <x v="2067"/>
    <d v="2015-05-24T20:29:36"/>
  </r>
  <r>
    <x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
    <n v="346.13118421052633"/>
    <x v="2"/>
    <s v="hardware"/>
    <x v="2068"/>
    <d v="2016-10-20T20:11:55"/>
  </r>
  <r>
    <x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1"/>
    <n v="244.11912547528519"/>
    <x v="2"/>
    <s v="hardware"/>
    <x v="2069"/>
    <d v="2016-01-02T23:19:51"/>
  </r>
  <r>
    <x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19999999999"/>
    <n v="259.25424836601309"/>
    <x v="2"/>
    <s v="hardware"/>
    <x v="2070"/>
    <d v="2016-06-28T15:45:23"/>
  </r>
  <r>
    <x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000000000001"/>
    <n v="201.96402877697841"/>
    <x v="2"/>
    <s v="hardware"/>
    <x v="2071"/>
    <d v="2016-10-02T06:41:24"/>
  </r>
  <r>
    <x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d v="2016-05-07T13:57:12"/>
  </r>
  <r>
    <x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8"/>
    <n v="324.69"/>
    <x v="2"/>
    <s v="hardware"/>
    <x v="2073"/>
    <d v="2015-05-08T16:01:58"/>
  </r>
  <r>
    <x v="2074"/>
    <s v="Advanced Simulation Products - PC Gaming Controllers"/>
    <s v="Creating PC gaming controllers to bring your gaming experience to a new level."/>
    <n v="600"/>
    <n v="615"/>
    <x v="0"/>
    <s v="US"/>
    <s v="USD"/>
    <n v="1462564182"/>
    <n v="1459972182"/>
    <b v="0"/>
    <x v="83"/>
    <b v="1"/>
    <s v="technology/hardware"/>
    <n v="1.0249999999999999"/>
    <n v="205"/>
    <x v="2"/>
    <s v="hardware"/>
    <x v="2074"/>
    <d v="2016-05-06T19:49:42"/>
  </r>
  <r>
    <x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d v="2013-07-25T16:21:28"/>
  </r>
  <r>
    <x v="2076"/>
    <s v="Earin - The Worlds Smallest Wireless Earbuds"/>
    <s v="Wireless earbuds filled with sound, yet so small they are almost invisible!"/>
    <n v="179000"/>
    <n v="972594.99"/>
    <x v="0"/>
    <s v="GB"/>
    <s v="GBP"/>
    <n v="1406149689"/>
    <n v="1402693689"/>
    <b v="0"/>
    <x v="406"/>
    <b v="1"/>
    <s v="technology/hardware"/>
    <n v="5.4334915642458101"/>
    <n v="116.35303146309367"/>
    <x v="2"/>
    <s v="hardware"/>
    <x v="2076"/>
    <d v="2014-07-23T21:08:09"/>
  </r>
  <r>
    <x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x v="2"/>
    <s v="hardware"/>
    <x v="2077"/>
    <d v="2015-06-05T21:00:00"/>
  </r>
  <r>
    <x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9"/>
    <n v="546.6875"/>
    <x v="2"/>
    <s v="hardware"/>
    <x v="2078"/>
    <d v="2016-12-18T18:30:57"/>
  </r>
  <r>
    <x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6999999999999"/>
    <n v="47.474464579901152"/>
    <x v="2"/>
    <s v="hardware"/>
    <x v="2079"/>
    <d v="2015-06-25T19:00:00"/>
  </r>
  <r>
    <x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0000000000003"/>
    <n v="101.56"/>
    <x v="2"/>
    <s v="hardware"/>
    <x v="2080"/>
    <d v="2015-11-11T23:58:20"/>
  </r>
  <r>
    <x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d v="2012-05-16T04:59:00"/>
  </r>
  <r>
    <x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d v="2011-11-24T03:53:16"/>
  </r>
  <r>
    <x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d v="2012-06-04T17:19:55"/>
  </r>
  <r>
    <x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d v="2014-05-04T06:59:00"/>
  </r>
  <r>
    <x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4"/>
    <n v="89.301204819277103"/>
    <x v="4"/>
    <s v="indie rock"/>
    <x v="2085"/>
    <d v="2012-07-15T20:03:07"/>
  </r>
  <r>
    <x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x v="4"/>
    <s v="indie rock"/>
    <x v="2086"/>
    <d v="2011-12-14T04:59:00"/>
  </r>
  <r>
    <x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4"/>
    <n v="62.12"/>
    <x v="4"/>
    <s v="indie rock"/>
    <x v="2087"/>
    <d v="2011-09-08T04:54:18"/>
  </r>
  <r>
    <x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7"/>
    <n v="46.204266666666669"/>
    <x v="4"/>
    <s v="indie rock"/>
    <x v="2088"/>
    <d v="2010-09-11T03:59:00"/>
  </r>
  <r>
    <x v="2089"/>
    <s v="Little Moses EP"/>
    <s v="Little Moses is trying to record their first EP, and we can't do it without your help!"/>
    <n v="2500"/>
    <n v="3010.01"/>
    <x v="0"/>
    <s v="US"/>
    <s v="USD"/>
    <n v="1375408194"/>
    <n v="1372384194"/>
    <b v="0"/>
    <x v="95"/>
    <b v="1"/>
    <s v="music/indie rock"/>
    <n v="1.2040040000000001"/>
    <n v="48.54854838709678"/>
    <x v="4"/>
    <s v="indie rock"/>
    <x v="2089"/>
    <d v="2013-08-02T01:49:54"/>
  </r>
  <r>
    <x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499999999"/>
    <n v="57.520187499999999"/>
    <x v="4"/>
    <s v="indie rock"/>
    <x v="2090"/>
    <d v="2013-02-24T09:09:15"/>
  </r>
  <r>
    <x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d v="2011-03-01T20:00:00"/>
  </r>
  <r>
    <x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d v="2011-10-07T16:58:52"/>
  </r>
  <r>
    <x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6"/>
    <n v="66.826086956521735"/>
    <x v="4"/>
    <s v="indie rock"/>
    <x v="2093"/>
    <d v="2012-12-22T21:30:32"/>
  </r>
  <r>
    <x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5"/>
    <n v="58.597222222222221"/>
    <x v="4"/>
    <s v="indie rock"/>
    <x v="2094"/>
    <d v="2012-03-05T03:00:00"/>
  </r>
  <r>
    <x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
    <n v="113.63636363636364"/>
    <x v="4"/>
    <s v="indie rock"/>
    <x v="2095"/>
    <d v="2011-10-02T17:36:13"/>
  </r>
  <r>
    <x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d v="2012-10-26T03:59:00"/>
  </r>
  <r>
    <x v="2097"/>
    <s v="Caverns of Sonora"/>
    <s v="Engine is ready to record our sophomore release. The songs are written, the musicians are ready. Help us bring this into existence!"/>
    <n v="3000"/>
    <n v="3000"/>
    <x v="0"/>
    <s v="US"/>
    <s v="USD"/>
    <n v="1322751735"/>
    <n v="1317564135"/>
    <b v="0"/>
    <x v="44"/>
    <b v="1"/>
    <s v="music/indie rock"/>
    <n v="1"/>
    <n v="78.94736842105263"/>
    <x v="4"/>
    <s v="indie rock"/>
    <x v="2097"/>
    <d v="2011-12-01T15:02:15"/>
  </r>
  <r>
    <x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d v="2012-03-08T02:43:55"/>
  </r>
  <r>
    <x v="2099"/>
    <s v="Roosevelt Died."/>
    <s v="Our tour van died, we need help!"/>
    <n v="3000"/>
    <n v="3971"/>
    <x v="0"/>
    <s v="US"/>
    <s v="USD"/>
    <n v="1435808400"/>
    <n v="1434650084"/>
    <b v="0"/>
    <x v="287"/>
    <b v="1"/>
    <s v="music/indie rock"/>
    <n v="1.3236666666666668"/>
    <n v="63.031746031746032"/>
    <x v="4"/>
    <s v="indie rock"/>
    <x v="2099"/>
    <d v="2015-07-02T03:40:00"/>
  </r>
  <r>
    <x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7"/>
    <n v="30.37037037037037"/>
    <x v="4"/>
    <s v="indie rock"/>
    <x v="2100"/>
    <d v="2012-06-30T03:59:00"/>
  </r>
  <r>
    <x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000000000001"/>
    <n v="51.477272727272727"/>
    <x v="4"/>
    <s v="indie rock"/>
    <x v="2101"/>
    <d v="2012-02-13T03:35:14"/>
  </r>
  <r>
    <x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x v="4"/>
    <s v="indie rock"/>
    <x v="2102"/>
    <d v="2011-05-05T20:50:48"/>
  </r>
  <r>
    <x v="2103"/>
    <s v="Matthew Moon's New Album"/>
    <s v="Indie rocker, Matthew Moon, has something to share with you..."/>
    <n v="7777"/>
    <n v="11364"/>
    <x v="0"/>
    <s v="US"/>
    <s v="USD"/>
    <n v="1352488027"/>
    <n v="1349892427"/>
    <b v="0"/>
    <x v="248"/>
    <b v="1"/>
    <s v="music/indie rock"/>
    <n v="1.4612318374694613"/>
    <n v="98.817391304347822"/>
    <x v="4"/>
    <s v="indie rock"/>
    <x v="2103"/>
    <d v="2012-11-09T19:07:07"/>
  </r>
  <r>
    <x v="2104"/>
    <s v="In the Raw: the ink &amp; the Echo's debut album"/>
    <s v="In the Raw is Seattle's the Ink &amp; the Echo's debut album.  It is honest, compelling, and speaks of raw human emotion."/>
    <n v="800"/>
    <n v="1036"/>
    <x v="0"/>
    <s v="US"/>
    <s v="USD"/>
    <n v="1369958400"/>
    <n v="1367286434"/>
    <b v="0"/>
    <x v="77"/>
    <b v="1"/>
    <s v="music/indie rock"/>
    <n v="1.2949999999999999"/>
    <n v="28"/>
    <x v="4"/>
    <s v="indie rock"/>
    <x v="2104"/>
    <d v="2013-05-31T00:00:00"/>
  </r>
  <r>
    <x v="2105"/>
    <s v="Layla The Wolf Debut E.P. &quot;Sugar&quot;"/>
    <s v="Help Layla the Wolf fund the printing and releasing of our first E.P. Release called &quot;Sugar&quot;."/>
    <n v="2000"/>
    <n v="5080"/>
    <x v="0"/>
    <s v="US"/>
    <s v="USD"/>
    <n v="1416542400"/>
    <n v="1415472953"/>
    <b v="0"/>
    <x v="221"/>
    <b v="1"/>
    <s v="music/indie rock"/>
    <n v="2.54"/>
    <n v="51.313131313131315"/>
    <x v="4"/>
    <s v="indie rock"/>
    <x v="2105"/>
    <d v="2014-11-21T04:00:00"/>
  </r>
  <r>
    <x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5"/>
    <n v="53.522727272727273"/>
    <x v="4"/>
    <s v="indie rock"/>
    <x v="2106"/>
    <d v="2013-01-26T05:09:34"/>
  </r>
  <r>
    <x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d v="2014-11-12T18:03:13"/>
  </r>
  <r>
    <x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d v="2012-09-10T03:55:00"/>
  </r>
  <r>
    <x v="2109"/>
    <s v="Skyline Sounds - First Studio Album (and Merch!)"/>
    <s v="We are ready to make our first full-length album, and with your help, we can make it happen!"/>
    <n v="4000"/>
    <n v="4261"/>
    <x v="0"/>
    <s v="US"/>
    <s v="USD"/>
    <n v="1436115617"/>
    <n v="1433523617"/>
    <b v="0"/>
    <x v="244"/>
    <b v="1"/>
    <s v="music/indie rock"/>
    <n v="1.06525"/>
    <n v="106.52500000000001"/>
    <x v="4"/>
    <s v="indie rock"/>
    <x v="2109"/>
    <d v="2015-07-05T17:00:17"/>
  </r>
  <r>
    <x v="2110"/>
    <s v="&quot;Vision&quot; - New Album - Brent Brown"/>
    <s v="Brent Brown's breakout new album! Requires help from the record label... You!"/>
    <n v="2000"/>
    <n v="2007"/>
    <x v="0"/>
    <s v="US"/>
    <s v="USD"/>
    <n v="1401253140"/>
    <n v="1398873969"/>
    <b v="0"/>
    <x v="44"/>
    <b v="1"/>
    <s v="music/indie rock"/>
    <n v="1.0035000000000001"/>
    <n v="52.815789473684212"/>
    <x v="4"/>
    <s v="indie rock"/>
    <x v="2110"/>
    <d v="2014-05-28T04:59:00"/>
  </r>
  <r>
    <x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49999999999999"/>
    <n v="54.615384615384613"/>
    <x v="4"/>
    <s v="indie rock"/>
    <x v="2111"/>
    <d v="2011-08-15T01:00:00"/>
  </r>
  <r>
    <x v="2112"/>
    <s v="BBB Kickstarter Two"/>
    <s v="BBB is going back into the studio to record and release &quot;Felix From Canada&quot; by popular demand.  We need your help!"/>
    <n v="300"/>
    <n v="300"/>
    <x v="0"/>
    <s v="US"/>
    <s v="USD"/>
    <n v="1366064193"/>
    <n v="1364854593"/>
    <b v="0"/>
    <x v="202"/>
    <b v="1"/>
    <s v="music/indie rock"/>
    <n v="1"/>
    <n v="27.272727272727273"/>
    <x v="4"/>
    <s v="indie rock"/>
    <x v="2112"/>
    <d v="2013-04-15T22:16:33"/>
  </r>
  <r>
    <x v="2113"/>
    <s v="Summer Underground // Honeycomb LP"/>
    <s v="Help us fund our second full-length album Honeycomb!"/>
    <n v="7000"/>
    <n v="7340"/>
    <x v="0"/>
    <s v="US"/>
    <s v="USD"/>
    <n v="1411505176"/>
    <n v="1408481176"/>
    <b v="0"/>
    <x v="329"/>
    <b v="1"/>
    <s v="music/indie rock"/>
    <n v="1.0485714285714285"/>
    <n v="68.598130841121488"/>
    <x v="4"/>
    <s v="indie rock"/>
    <x v="2113"/>
    <d v="2014-09-23T20:46:16"/>
  </r>
  <r>
    <x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d v="2010-12-09T04:59:00"/>
  </r>
  <r>
    <x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8"/>
    <n v="94.027777777777771"/>
    <x v="4"/>
    <s v="indie rock"/>
    <x v="2115"/>
    <d v="2011-02-20T01:56:41"/>
  </r>
  <r>
    <x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6"/>
    <n v="526.45652173913038"/>
    <x v="4"/>
    <s v="indie rock"/>
    <x v="2116"/>
    <d v="2012-10-02T18:40:03"/>
  </r>
  <r>
    <x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d v="2015-10-27T04:59:00"/>
  </r>
  <r>
    <x v="2118"/>
    <s v="PORCHES. vs. THE U.S.A."/>
    <s v="PORCHES.  and Documentarians tour from New York to San Francisco and back."/>
    <n v="1000"/>
    <n v="1346.11"/>
    <x v="0"/>
    <s v="US"/>
    <s v="USD"/>
    <n v="1311538136"/>
    <n v="1308946136"/>
    <b v="0"/>
    <x v="57"/>
    <b v="1"/>
    <s v="music/indie rock"/>
    <n v="1.3461099999999999"/>
    <n v="79.182941176470578"/>
    <x v="4"/>
    <s v="indie rock"/>
    <x v="2118"/>
    <d v="2011-07-24T20:08:56"/>
  </r>
  <r>
    <x v="2119"/>
    <s v="Big Long Now's Debut Album"/>
    <s v="big long now is recording our debut album and we are looking for help mastering and pressing it to vinyl"/>
    <n v="2000"/>
    <n v="2015"/>
    <x v="0"/>
    <s v="US"/>
    <s v="USD"/>
    <n v="1345086445"/>
    <n v="1342494445"/>
    <b v="0"/>
    <x v="19"/>
    <b v="1"/>
    <s v="music/indie rock"/>
    <n v="1.0075000000000001"/>
    <n v="91.590909090909093"/>
    <x v="4"/>
    <s v="indie rock"/>
    <x v="2119"/>
    <d v="2012-08-16T03:07:25"/>
  </r>
  <r>
    <x v="2120"/>
    <s v="Hearty Har Full Length Album"/>
    <s v="&lt;3_x000a_Coming in from outer space. Help Hearty Har record their 1st album!!"/>
    <n v="8000"/>
    <n v="8070.43"/>
    <x v="0"/>
    <s v="US"/>
    <s v="USD"/>
    <n v="1388617736"/>
    <n v="1384384136"/>
    <b v="0"/>
    <x v="50"/>
    <b v="1"/>
    <s v="music/indie rock"/>
    <n v="1.00880375"/>
    <n v="116.96275362318841"/>
    <x v="4"/>
    <s v="indie rock"/>
    <x v="2120"/>
    <d v="2014-01-01T23:08:56"/>
  </r>
  <r>
    <x v="2121"/>
    <s v="Legend of Decay"/>
    <s v="Join us on an epic journey to discover a millennia old secret which will change the world forever."/>
    <n v="50000"/>
    <n v="284"/>
    <x v="2"/>
    <s v="CH"/>
    <s v="CHF"/>
    <n v="1484156948"/>
    <n v="1481564948"/>
    <b v="0"/>
    <x v="73"/>
    <b v="0"/>
    <s v="games/video games"/>
    <n v="5.6800000000000002E-3"/>
    <n v="28.4"/>
    <x v="6"/>
    <s v="video games"/>
    <x v="2121"/>
    <d v="2017-01-11T17:49:08"/>
  </r>
  <r>
    <x v="2122"/>
    <s v="CapitÃ¡n Kalani y el sindicato robÃ³tico"/>
    <s v="Captain Kalani it's a retro game full of nostalgia for the old gamers but interesting for the new ones"/>
    <n v="80000"/>
    <n v="310"/>
    <x v="2"/>
    <s v="MX"/>
    <s v="MXN"/>
    <n v="1483773169"/>
    <n v="1481181169"/>
    <b v="0"/>
    <x v="83"/>
    <b v="0"/>
    <s v="games/video games"/>
    <n v="3.875E-3"/>
    <n v="103.33333333333333"/>
    <x v="6"/>
    <s v="video games"/>
    <x v="2122"/>
    <d v="2017-01-07T07:12:49"/>
  </r>
  <r>
    <x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0.1"/>
    <n v="10"/>
    <x v="6"/>
    <s v="video games"/>
    <x v="2123"/>
    <d v="2010-03-15T06:59:00"/>
  </r>
  <r>
    <x v="2124"/>
    <s v="AZAMAR"/>
    <s v="AZAMAR is a Role Playing Game world involving fantasy and high magic, based on the popular OpenD6 OGL using the Cinema6 RPG Framework."/>
    <n v="1100"/>
    <n v="115"/>
    <x v="2"/>
    <s v="US"/>
    <s v="USD"/>
    <n v="1291093200"/>
    <n v="1286930435"/>
    <b v="0"/>
    <x v="81"/>
    <b v="0"/>
    <s v="games/video games"/>
    <n v="0.10454545454545454"/>
    <n v="23"/>
    <x v="6"/>
    <s v="video games"/>
    <x v="2124"/>
    <d v="2010-11-30T05:00:00"/>
  </r>
  <r>
    <x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1E-2"/>
    <n v="31.555555555555557"/>
    <x v="6"/>
    <s v="video games"/>
    <x v="2125"/>
    <d v="2015-08-05T00:33:53"/>
  </r>
  <r>
    <x v="2126"/>
    <s v="DodgeBall Blitz"/>
    <s v="Lead your team to victory in this fast-paced, action, sports game! Use Power-ups and avoid attacks as you fight for victory!"/>
    <n v="20000"/>
    <n v="10"/>
    <x v="2"/>
    <s v="US"/>
    <s v="USD"/>
    <n v="1418080887"/>
    <n v="1415488887"/>
    <b v="0"/>
    <x v="84"/>
    <b v="0"/>
    <s v="games/video games"/>
    <n v="5.0000000000000001E-4"/>
    <n v="5"/>
    <x v="6"/>
    <s v="video games"/>
    <x v="2126"/>
    <d v="2014-12-08T23:21:27"/>
  </r>
  <r>
    <x v="2127"/>
    <s v="Three Monkeys - Part 1: Into the Abyss"/>
    <s v="Three Monkeys is an audio adventure game for PC."/>
    <n v="28000"/>
    <n v="8076"/>
    <x v="2"/>
    <s v="GB"/>
    <s v="GBP"/>
    <n v="1426158463"/>
    <n v="1423570063"/>
    <b v="0"/>
    <x v="163"/>
    <b v="0"/>
    <s v="games/video games"/>
    <n v="0.28842857142857142"/>
    <n v="34.220338983050844"/>
    <x v="6"/>
    <s v="video games"/>
    <x v="2127"/>
    <d v="2015-03-12T11:07:43"/>
  </r>
  <r>
    <x v="2128"/>
    <s v="Makayla's Quest"/>
    <s v="The Royal Snail has misdelivered all the invitations to the Royal Ball.  It's up to Makayla to set things right in the Fairy Forest"/>
    <n v="15000"/>
    <n v="25"/>
    <x v="2"/>
    <s v="CA"/>
    <s v="CAD"/>
    <n v="1411324369"/>
    <n v="1406140369"/>
    <b v="0"/>
    <x v="29"/>
    <b v="0"/>
    <s v="games/video games"/>
    <n v="1.6666666666666668E-3"/>
    <n v="25"/>
    <x v="6"/>
    <s v="video games"/>
    <x v="2128"/>
    <d v="2014-09-21T18:32:49"/>
  </r>
  <r>
    <x v="2129"/>
    <s v="Pretty Kitty Fuzzy"/>
    <s v="PKF is a Cat-Tastic 2D side-scrolling shooter! Stand up to all the big meanies with the power of positivity and save the universe!"/>
    <n v="2000"/>
    <n v="236"/>
    <x v="2"/>
    <s v="US"/>
    <s v="USD"/>
    <n v="1457570100"/>
    <n v="1454978100"/>
    <b v="0"/>
    <x v="8"/>
    <b v="0"/>
    <s v="games/video games"/>
    <n v="0.11799999999999999"/>
    <n v="19.666666666666668"/>
    <x v="6"/>
    <s v="video games"/>
    <x v="2129"/>
    <d v="2016-03-10T00:35:00"/>
  </r>
  <r>
    <x v="2130"/>
    <s v="Wondrous Adventures: A Kid's Game"/>
    <s v="You are the hero tasked to save your home from the villainous Sanword."/>
    <n v="42000"/>
    <n v="85"/>
    <x v="2"/>
    <s v="US"/>
    <s v="USD"/>
    <n v="1408154663"/>
    <n v="1405130663"/>
    <b v="0"/>
    <x v="80"/>
    <b v="0"/>
    <s v="games/video games"/>
    <n v="2.0238095238095236E-3"/>
    <n v="21.25"/>
    <x v="6"/>
    <s v="video games"/>
    <x v="2130"/>
    <d v="2014-08-16T02:04:23"/>
  </r>
  <r>
    <x v="2131"/>
    <s v="Scout's Honor"/>
    <s v="From frightened girl to empowered woman, Scout's Honor is a tale about facing your fears and overcoming odds."/>
    <n v="500"/>
    <n v="25"/>
    <x v="2"/>
    <s v="US"/>
    <s v="USD"/>
    <n v="1436677091"/>
    <n v="1434085091"/>
    <b v="0"/>
    <x v="83"/>
    <b v="0"/>
    <s v="games/video games"/>
    <n v="0.05"/>
    <n v="8.3333333333333339"/>
    <x v="6"/>
    <s v="video games"/>
    <x v="2131"/>
    <d v="2015-07-12T04:58:11"/>
  </r>
  <r>
    <x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7E-2"/>
    <n v="21.34333333333333"/>
    <x v="6"/>
    <s v="video games"/>
    <x v="2132"/>
    <d v="2014-02-03T11:41:32"/>
  </r>
  <r>
    <x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E-2"/>
    <n v="5.333333333333333"/>
    <x v="6"/>
    <s v="video games"/>
    <x v="2133"/>
    <d v="2011-04-24T06:59:00"/>
  </r>
  <r>
    <x v="2134"/>
    <s v="Prehistoric Landing"/>
    <s v="1st person Action Survivalist Rpg game. You get sent to a deadly Island to die not knowing that your not alone on the island."/>
    <n v="6000"/>
    <n v="104"/>
    <x v="2"/>
    <s v="US"/>
    <s v="USD"/>
    <n v="1367097391"/>
    <n v="1364505391"/>
    <b v="0"/>
    <x v="83"/>
    <b v="0"/>
    <s v="games/video games"/>
    <n v="1.7333333333333333E-2"/>
    <n v="34.666666666666664"/>
    <x v="6"/>
    <s v="video games"/>
    <x v="2134"/>
    <d v="2013-04-27T21:16:31"/>
  </r>
  <r>
    <x v="2135"/>
    <s v="Tesla's Electric Mist"/>
    <s v="Point-and-click adventure: The mysterious Nikola Tesla, a time traveling device, and an experiment gone wrong in Colorado Springs"/>
    <n v="5000"/>
    <n v="478"/>
    <x v="2"/>
    <s v="US"/>
    <s v="USD"/>
    <n v="1349392033"/>
    <n v="1346800033"/>
    <b v="0"/>
    <x v="19"/>
    <b v="0"/>
    <s v="games/video games"/>
    <n v="9.5600000000000004E-2"/>
    <n v="21.727272727272727"/>
    <x v="6"/>
    <s v="video games"/>
    <x v="2135"/>
    <d v="2012-10-04T23:07:13"/>
  </r>
  <r>
    <x v="2136"/>
    <s v="Dark Paradise"/>
    <s v="A dark and twisted game with physiological madness and corruption as a man becomes the ultimate bio weapon."/>
    <n v="80000"/>
    <n v="47.69"/>
    <x v="2"/>
    <s v="US"/>
    <s v="USD"/>
    <n v="1382184786"/>
    <n v="1379592786"/>
    <b v="0"/>
    <x v="80"/>
    <b v="0"/>
    <s v="games/video games"/>
    <n v="5.9612499999999998E-4"/>
    <n v="11.922499999999999"/>
    <x v="6"/>
    <s v="video games"/>
    <x v="2136"/>
    <d v="2013-10-19T12:13:06"/>
  </r>
  <r>
    <x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0.28405999999999998"/>
    <n v="26.59737827715356"/>
    <x v="6"/>
    <s v="video games"/>
    <x v="2137"/>
    <d v="2014-12-05T18:30:29"/>
  </r>
  <r>
    <x v="2138"/>
    <s v="Tales Of Tameria - Dawning Light"/>
    <s v="A game with a mixture of a few genres from RPG, Simulation and to adventure elements."/>
    <n v="1000"/>
    <n v="128"/>
    <x v="2"/>
    <s v="GB"/>
    <s v="GBP"/>
    <n v="1383959939"/>
    <n v="1381364339"/>
    <b v="0"/>
    <x v="8"/>
    <b v="0"/>
    <s v="games/video games"/>
    <n v="0.128"/>
    <n v="10.666666666666666"/>
    <x v="6"/>
    <s v="video games"/>
    <x v="2138"/>
    <d v="2013-11-09T01:18:59"/>
  </r>
  <r>
    <x v="2139"/>
    <s v="Manorkept"/>
    <s v="An adventuring RPG with ghosts, mysteries, and flexible gameplay paths, Manorkept is a game that promises an unforgettable experience."/>
    <n v="30000"/>
    <n v="1626"/>
    <x v="2"/>
    <s v="US"/>
    <s v="USD"/>
    <n v="1478196008"/>
    <n v="1475604008"/>
    <b v="0"/>
    <x v="66"/>
    <b v="0"/>
    <s v="games/video games"/>
    <n v="5.4199999999999998E-2"/>
    <n v="29.035714285714285"/>
    <x v="6"/>
    <s v="video games"/>
    <x v="2139"/>
    <d v="2016-11-03T18:00:08"/>
  </r>
  <r>
    <x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1.1199999999999999E-3"/>
    <n v="50.909090909090907"/>
    <x v="6"/>
    <s v="video games"/>
    <x v="2140"/>
    <d v="2013-01-11T20:00:24"/>
  </r>
  <r>
    <x v="2141"/>
    <s v="King of Consoles"/>
    <s v="A place where people can test out the latest video games, for an hourly fee. It's cheaper than wasting money on a $60 game that sucked"/>
    <n v="15000"/>
    <n v="0"/>
    <x v="2"/>
    <s v="US"/>
    <s v="USD"/>
    <n v="1415947159"/>
    <n v="1413351559"/>
    <b v="0"/>
    <x v="78"/>
    <b v="0"/>
    <s v="games/video games"/>
    <n v="0"/>
    <s v="No Backers"/>
    <x v="6"/>
    <s v="video games"/>
    <x v="2141"/>
    <d v="2014-11-14T06:39:19"/>
  </r>
  <r>
    <x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41E-2"/>
    <n v="50.083333333333336"/>
    <x v="6"/>
    <s v="video games"/>
    <x v="2142"/>
    <d v="2015-12-30T16:50:10"/>
  </r>
  <r>
    <x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0.1125"/>
    <n v="45"/>
    <x v="6"/>
    <s v="video games"/>
    <x v="2143"/>
    <d v="2010-07-21T19:00:00"/>
  </r>
  <r>
    <x v="2144"/>
    <s v="Project Starborn"/>
    <s v="A thousand community-built sandbox games (and more!) with a fully-customizable game engine."/>
    <n v="35500"/>
    <n v="607"/>
    <x v="2"/>
    <s v="US"/>
    <s v="USD"/>
    <n v="1379164040"/>
    <n v="1376399240"/>
    <b v="0"/>
    <x v="54"/>
    <b v="0"/>
    <s v="games/video games"/>
    <n v="1.7098591549295775E-2"/>
    <n v="25.291666666666668"/>
    <x v="6"/>
    <s v="video games"/>
    <x v="2144"/>
    <d v="2013-09-14T13:07:20"/>
  </r>
  <r>
    <x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0.30433333333333334"/>
    <n v="51.292134831460672"/>
    <x v="6"/>
    <s v="video games"/>
    <x v="2145"/>
    <d v="2013-11-27T06:41:54"/>
  </r>
  <r>
    <x v="2146"/>
    <s v="Nanaue eSports"/>
    <s v="New professional gaming organization with a tournament winning Dota 2 team, &amp; divisions in all eSports games looking to re brand/expand"/>
    <n v="5000"/>
    <n v="1"/>
    <x v="2"/>
    <s v="US"/>
    <s v="USD"/>
    <n v="1455207510"/>
    <n v="1453997910"/>
    <b v="0"/>
    <x v="29"/>
    <b v="0"/>
    <s v="games/video games"/>
    <n v="2.0000000000000001E-4"/>
    <n v="1"/>
    <x v="6"/>
    <s v="video games"/>
    <x v="2146"/>
    <d v="2016-02-11T16:18:30"/>
  </r>
  <r>
    <x v="2147"/>
    <s v="Johnny Rocketfingers 3"/>
    <s v="A Point and Click Adventure on Steroids."/>
    <n v="390000"/>
    <n v="2716"/>
    <x v="2"/>
    <s v="US"/>
    <s v="USD"/>
    <n v="1416125148"/>
    <n v="1413356748"/>
    <b v="0"/>
    <x v="165"/>
    <b v="0"/>
    <s v="games/video games"/>
    <n v="6.9641025641025639E-3"/>
    <n v="49.381818181818183"/>
    <x v="6"/>
    <s v="video games"/>
    <x v="2147"/>
    <d v="2014-11-16T08:05:48"/>
  </r>
  <r>
    <x v="2148"/>
    <s v="ZomBlock's"/>
    <s v="zomblock's is a online zombie survival game where you can craft new weapons,find food and water to keep yourself alive."/>
    <n v="100"/>
    <n v="2"/>
    <x v="2"/>
    <s v="GB"/>
    <s v="GBP"/>
    <n v="1427992582"/>
    <n v="1425404182"/>
    <b v="0"/>
    <x v="84"/>
    <b v="0"/>
    <s v="games/video games"/>
    <n v="0.02"/>
    <n v="1"/>
    <x v="6"/>
    <s v="video games"/>
    <x v="2148"/>
    <d v="2015-04-02T16:36:22"/>
  </r>
  <r>
    <x v="2149"/>
    <s v="Project Gert on Xbox Live "/>
    <s v="Project Gert is a sequel to the Android game Project Gert, for Xbox Live.  One character embodying two personality's, and sets of abilities.  "/>
    <n v="2000"/>
    <n v="0"/>
    <x v="2"/>
    <s v="US"/>
    <s v="USD"/>
    <n v="1280534400"/>
    <n v="1277512556"/>
    <b v="0"/>
    <x v="78"/>
    <b v="0"/>
    <s v="games/video games"/>
    <n v="0"/>
    <s v="No Backers"/>
    <x v="6"/>
    <s v="video games"/>
    <x v="2149"/>
    <d v="2010-07-31T00:00:00"/>
  </r>
  <r>
    <x v="2150"/>
    <s v="The Unknown Door"/>
    <s v="A pixel styled open world detective game."/>
    <n v="50000"/>
    <n v="405"/>
    <x v="2"/>
    <s v="NO"/>
    <s v="NOK"/>
    <n v="1468392599"/>
    <n v="1465800599"/>
    <b v="0"/>
    <x v="80"/>
    <b v="0"/>
    <s v="games/video games"/>
    <n v="8.0999999999999996E-3"/>
    <n v="101.25"/>
    <x v="6"/>
    <s v="video games"/>
    <x v="2150"/>
    <d v="2016-07-13T06:49:59"/>
  </r>
  <r>
    <x v="2151"/>
    <s v="Handee Job for PS4 Gets on Shark Tank"/>
    <s v="Crazy Artist makes gaming more comfortable and fun for Playstation 4 users. I really want to give you a Handee Job!"/>
    <n v="45000"/>
    <n v="118"/>
    <x v="2"/>
    <s v="US"/>
    <s v="USD"/>
    <n v="1467231614"/>
    <n v="1464639614"/>
    <b v="0"/>
    <x v="79"/>
    <b v="0"/>
    <s v="games/video games"/>
    <n v="2.6222222222222224E-3"/>
    <n v="19.666666666666668"/>
    <x v="6"/>
    <s v="video games"/>
    <x v="2151"/>
    <d v="2016-06-29T20:20:14"/>
  </r>
  <r>
    <x v="2152"/>
    <s v="Space Shooter RPG+"/>
    <s v="Our game is going to be a space shooter that has RPG elements with New Game+! It will be unlike any space shooter ever played."/>
    <n v="30000"/>
    <n v="50"/>
    <x v="2"/>
    <s v="US"/>
    <s v="USD"/>
    <n v="1394909909"/>
    <n v="1392321509"/>
    <b v="0"/>
    <x v="80"/>
    <b v="0"/>
    <s v="games/video games"/>
    <n v="1.6666666666666668E-3"/>
    <n v="12.5"/>
    <x v="6"/>
    <s v="video games"/>
    <x v="2152"/>
    <d v="2014-03-15T18:58:29"/>
  </r>
  <r>
    <x v="2153"/>
    <s v="It's The GOD Complex"/>
    <s v="Crowdfunding the Gamers Way. An online game with real world consequences.Do you dare to play? Can you turn the world around?"/>
    <n v="372625"/>
    <n v="34"/>
    <x v="2"/>
    <s v="US"/>
    <s v="USD"/>
    <n v="1420876740"/>
    <n v="1417470718"/>
    <b v="0"/>
    <x v="80"/>
    <b v="0"/>
    <s v="games/video games"/>
    <n v="9.1244548809124457E-5"/>
    <n v="8.5"/>
    <x v="6"/>
    <s v="video games"/>
    <x v="2153"/>
    <d v="2015-01-10T07:59:00"/>
  </r>
  <r>
    <x v="2154"/>
    <s v="Demigods - Rise of the Children - Part 1 (Design)"/>
    <s v="A Real Time Strategy game based on Greek mythology in a fictional world."/>
    <n v="250"/>
    <n v="2"/>
    <x v="2"/>
    <s v="US"/>
    <s v="USD"/>
    <n v="1390921827"/>
    <n v="1389193827"/>
    <b v="0"/>
    <x v="84"/>
    <b v="0"/>
    <s v="games/video games"/>
    <n v="8.0000000000000002E-3"/>
    <n v="1"/>
    <x v="6"/>
    <s v="video games"/>
    <x v="2154"/>
    <d v="2014-01-28T15:10:27"/>
  </r>
  <r>
    <x v="2155"/>
    <s v="VoxelMaze"/>
    <s v="A Level Editor, Turned up to eleven. Infinite creativity in one package, solo or with up to 16 of your friends."/>
    <n v="5000"/>
    <n v="115"/>
    <x v="2"/>
    <s v="GB"/>
    <s v="GBP"/>
    <n v="1459443385"/>
    <n v="1456854985"/>
    <b v="0"/>
    <x v="81"/>
    <b v="0"/>
    <s v="games/video games"/>
    <n v="2.3E-2"/>
    <n v="23"/>
    <x v="6"/>
    <s v="video games"/>
    <x v="2155"/>
    <d v="2016-03-31T16:56:25"/>
  </r>
  <r>
    <x v="2156"/>
    <s v="Beyond Black Space"/>
    <s v="Captain and manage your ship along with your crew in this deep space adventure! (PC/Linux/Mac)"/>
    <n v="56000"/>
    <n v="1493"/>
    <x v="2"/>
    <s v="US"/>
    <s v="USD"/>
    <n v="1379363406"/>
    <n v="1375475406"/>
    <b v="0"/>
    <x v="183"/>
    <b v="0"/>
    <s v="games/video games"/>
    <n v="2.6660714285714284E-2"/>
    <n v="17.987951807228917"/>
    <x v="6"/>
    <s v="video games"/>
    <x v="2156"/>
    <d v="2013-09-16T20:30:06"/>
  </r>
  <r>
    <x v="2157"/>
    <s v="Nin"/>
    <s v="Gamers and 90's fans unite in this small tale of epic proportions!"/>
    <n v="75000"/>
    <n v="21144"/>
    <x v="2"/>
    <s v="US"/>
    <s v="USD"/>
    <n v="1482479940"/>
    <n v="1479684783"/>
    <b v="0"/>
    <x v="7"/>
    <b v="0"/>
    <s v="games/video games"/>
    <n v="0.28192"/>
    <n v="370.94736842105266"/>
    <x v="6"/>
    <s v="video games"/>
    <x v="2157"/>
    <d v="2016-12-23T07:59:00"/>
  </r>
  <r>
    <x v="2158"/>
    <s v="PerfectGolf"/>
    <s v="A next generation golf game with a course designer and a massively multiplayer online tour. Join the fun and help us create it"/>
    <n v="300000"/>
    <n v="19770.11"/>
    <x v="2"/>
    <s v="US"/>
    <s v="USD"/>
    <n v="1360009774"/>
    <n v="1356121774"/>
    <b v="0"/>
    <x v="409"/>
    <b v="0"/>
    <s v="games/video games"/>
    <n v="6.5900366666666668E-2"/>
    <n v="63.569485530546629"/>
    <x v="6"/>
    <s v="video games"/>
    <x v="2158"/>
    <d v="2013-02-04T20:29:34"/>
  </r>
  <r>
    <x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7.2222222222222219E-3"/>
    <n v="13"/>
    <x v="6"/>
    <s v="video games"/>
    <x v="2159"/>
    <d v="2011-07-16T17:32:54"/>
  </r>
  <r>
    <x v="2160"/>
    <s v="Army vs Aliens - Currently in Alpha"/>
    <s v="An awesome side-scroller tower defense game.  Think &quot;Plants vs Zombies&quot; but from a side-on perspective."/>
    <n v="10000"/>
    <n v="85"/>
    <x v="2"/>
    <s v="US"/>
    <s v="USD"/>
    <n v="1337447105"/>
    <n v="1334855105"/>
    <b v="0"/>
    <x v="38"/>
    <b v="0"/>
    <s v="games/video games"/>
    <n v="8.5000000000000006E-3"/>
    <n v="5.3125"/>
    <x v="6"/>
    <s v="video games"/>
    <x v="2160"/>
    <d v="2012-05-19T17:05:05"/>
  </r>
  <r>
    <x v="2161"/>
    <s v="CallMeGhost DEBUT ALBUM preorder!"/>
    <s v="We're trying to fund hard copies of our debut album!"/>
    <n v="400"/>
    <n v="463"/>
    <x v="0"/>
    <s v="US"/>
    <s v="USD"/>
    <n v="1443040059"/>
    <n v="1440448059"/>
    <b v="0"/>
    <x v="62"/>
    <b v="1"/>
    <s v="music/rock"/>
    <n v="1.1575"/>
    <n v="35.615384615384613"/>
    <x v="4"/>
    <s v="rock"/>
    <x v="2161"/>
    <d v="2015-09-23T20:27:39"/>
  </r>
  <r>
    <x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d v="2014-07-24T18:23:11"/>
  </r>
  <r>
    <x v="2163"/>
    <s v="Help MONGREL record our new cd !"/>
    <s v="Mongrel is looking to hit the studio once again in June so we can bring you a new cd later this year and we need your help!"/>
    <n v="2500"/>
    <n v="3305"/>
    <x v="0"/>
    <s v="US"/>
    <s v="USD"/>
    <n v="1433735400"/>
    <n v="1429306520"/>
    <b v="0"/>
    <x v="34"/>
    <b v="1"/>
    <s v="music/rock"/>
    <n v="1.3220000000000001"/>
    <n v="75.11363636363636"/>
    <x v="4"/>
    <s v="rock"/>
    <x v="2163"/>
    <d v="2015-06-08T03:50:00"/>
  </r>
  <r>
    <x v="2164"/>
    <s v="Rosaline debut record"/>
    <s v="South Florida roots country/rock outfit's long awaited debut record"/>
    <n v="5500"/>
    <n v="5645"/>
    <x v="0"/>
    <s v="US"/>
    <s v="USD"/>
    <n v="1466827140"/>
    <n v="1464196414"/>
    <b v="0"/>
    <x v="183"/>
    <b v="1"/>
    <s v="music/rock"/>
    <n v="1.0263636363636364"/>
    <n v="68.01204819277109"/>
    <x v="4"/>
    <s v="rock"/>
    <x v="2164"/>
    <d v="2016-06-25T03:59:00"/>
  </r>
  <r>
    <x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d v="2016-04-08T15:00:35"/>
  </r>
  <r>
    <x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x v="4"/>
    <s v="rock"/>
    <x v="2166"/>
    <d v="2014-12-05T21:06:58"/>
  </r>
  <r>
    <x v="2167"/>
    <s v="Planes and Planets needs to get their EP finished!!"/>
    <s v="We need YOUR HELP to take one more step to this make release sound amazing!"/>
    <n v="150"/>
    <n v="180"/>
    <x v="0"/>
    <s v="US"/>
    <s v="USD"/>
    <n v="1347672937"/>
    <n v="1346463337"/>
    <b v="0"/>
    <x v="22"/>
    <b v="1"/>
    <s v="music/rock"/>
    <n v="1.2"/>
    <n v="22.5"/>
    <x v="4"/>
    <s v="rock"/>
    <x v="2167"/>
    <d v="2012-09-15T01:35:37"/>
  </r>
  <r>
    <x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x v="4"/>
    <s v="rock"/>
    <x v="2168"/>
    <d v="2017-02-10T05:00:00"/>
  </r>
  <r>
    <x v="2169"/>
    <s v="Pedals and Effects Arena Corner"/>
    <s v="An innovative new YouTube series reviewing the HOT new music technology that people love. For Rockers, Jazzers, Rappers and everyone"/>
    <n v="153"/>
    <n v="153"/>
    <x v="0"/>
    <s v="US"/>
    <s v="USD"/>
    <n v="1488473351"/>
    <n v="1488214151"/>
    <b v="0"/>
    <x v="63"/>
    <b v="1"/>
    <s v="music/rock"/>
    <n v="1"/>
    <n v="21.857142857142858"/>
    <x v="4"/>
    <s v="rock"/>
    <x v="2169"/>
    <d v="2017-03-02T16:49:11"/>
  </r>
  <r>
    <x v="2170"/>
    <s v="STETSON'S NEW EP"/>
    <s v="We are a hard rock band from Northern California trying to raise $350 for our next EP. Be a part of our journey!"/>
    <n v="350"/>
    <n v="633"/>
    <x v="0"/>
    <s v="US"/>
    <s v="USD"/>
    <n v="1440266422"/>
    <n v="1436810422"/>
    <b v="0"/>
    <x v="10"/>
    <b v="1"/>
    <s v="music/rock"/>
    <n v="1.8085714285714285"/>
    <n v="33.315789473684212"/>
    <x v="4"/>
    <s v="rock"/>
    <x v="2170"/>
    <d v="2015-08-22T18:00:22"/>
  </r>
  <r>
    <x v="2171"/>
    <s v="Brainspoonâ€™s New Record"/>
    <s v="Like records? We do, too! Help this Los Angeles based rock 'n' roll band get their new album out on vinyl!"/>
    <n v="4000"/>
    <n v="4243"/>
    <x v="0"/>
    <s v="US"/>
    <s v="USD"/>
    <n v="1434949200"/>
    <n v="1431903495"/>
    <b v="0"/>
    <x v="5"/>
    <b v="1"/>
    <s v="music/rock"/>
    <n v="1.0607500000000001"/>
    <n v="90.276595744680847"/>
    <x v="4"/>
    <s v="rock"/>
    <x v="2171"/>
    <d v="2015-06-22T05:00:00"/>
  </r>
  <r>
    <x v="2172"/>
    <s v="Hollow point 9, Sins Of Yesterday CD"/>
    <s v="hey friends. We are Hollow Point 9._x000a_We are calling on you to help us._x000a_In our journey to make our debut album."/>
    <n v="1000"/>
    <n v="1000"/>
    <x v="0"/>
    <s v="US"/>
    <s v="USD"/>
    <n v="1429365320"/>
    <n v="1426773320"/>
    <b v="0"/>
    <x v="62"/>
    <b v="1"/>
    <s v="music/rock"/>
    <n v="1"/>
    <n v="76.92307692307692"/>
    <x v="4"/>
    <s v="rock"/>
    <x v="2172"/>
    <d v="2015-04-18T13:55:20"/>
  </r>
  <r>
    <x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4"/>
    <n v="59.233333333333334"/>
    <x v="4"/>
    <s v="rock"/>
    <x v="2173"/>
    <d v="2013-09-10T03:59:00"/>
  </r>
  <r>
    <x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x v="4"/>
    <s v="rock"/>
    <x v="2174"/>
    <d v="2016-05-05T13:01:47"/>
  </r>
  <r>
    <x v="2175"/>
    <s v="Repulsur's First Record"/>
    <s v="Trying to get the last bit of money together to finish recording the first full length Repulsur album, &quot;The After School Special&quot;."/>
    <n v="700"/>
    <n v="1750"/>
    <x v="0"/>
    <s v="US"/>
    <s v="USD"/>
    <n v="1469059986"/>
    <n v="1468455186"/>
    <b v="0"/>
    <x v="55"/>
    <b v="1"/>
    <s v="music/rock"/>
    <n v="2.5"/>
    <n v="67.307692307692307"/>
    <x v="4"/>
    <s v="rock"/>
    <x v="2175"/>
    <d v="2016-07-21T00:13:06"/>
  </r>
  <r>
    <x v="2176"/>
    <s v="Mike Farley Band - New Album!"/>
    <s v="The Mike Farley Band has re-assembled its original line up and needs your help to make a new full-length album!"/>
    <n v="5000"/>
    <n v="6301"/>
    <x v="0"/>
    <s v="US"/>
    <s v="USD"/>
    <n v="1430579509"/>
    <n v="1427987509"/>
    <b v="0"/>
    <x v="26"/>
    <b v="1"/>
    <s v="music/rock"/>
    <n v="1.2602"/>
    <n v="88.74647887323944"/>
    <x v="4"/>
    <s v="rock"/>
    <x v="2176"/>
    <d v="2015-05-02T15:11:49"/>
  </r>
  <r>
    <x v="2177"/>
    <s v="Nobody Rides For Free ~ Stone Horse"/>
    <s v="Stone Horse ~ _x000a_Doing what they do best, laying down honest and _x000a_proper Rock-n-Roll guaranteed to soothe your soul!"/>
    <n v="2500"/>
    <n v="2503"/>
    <x v="0"/>
    <s v="US"/>
    <s v="USD"/>
    <n v="1465192867"/>
    <n v="1463032867"/>
    <b v="0"/>
    <x v="44"/>
    <b v="1"/>
    <s v="music/rock"/>
    <n v="1.0012000000000001"/>
    <n v="65.868421052631575"/>
    <x v="4"/>
    <s v="rock"/>
    <x v="2177"/>
    <d v="2016-06-06T06:01:07"/>
  </r>
  <r>
    <x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d v="2017-01-18T15:16:37"/>
  </r>
  <r>
    <x v="2179"/>
    <s v="Woodhouse EP"/>
    <s v="Woodhouse is making an EP!  If you are a fan of whiskey and loud guitars, contribute to the cause!"/>
    <n v="1000"/>
    <n v="1614"/>
    <x v="0"/>
    <s v="US"/>
    <s v="USD"/>
    <n v="1428725192"/>
    <n v="1426133192"/>
    <b v="0"/>
    <x v="64"/>
    <b v="1"/>
    <s v="music/rock"/>
    <n v="1.6140000000000001"/>
    <n v="76.857142857142861"/>
    <x v="4"/>
    <s v="rock"/>
    <x v="2179"/>
    <d v="2015-04-11T04:06:32"/>
  </r>
  <r>
    <x v="2180"/>
    <s v="FOUR STAR MARY &quot;PIECES&quot;"/>
    <s v="Help fund the new record by independent alternative rockers FOUR STAR MARY &quot;PIECES&quot;"/>
    <n v="5000"/>
    <n v="5359.21"/>
    <x v="0"/>
    <s v="US"/>
    <s v="USD"/>
    <n v="1447434268"/>
    <n v="1443801868"/>
    <b v="0"/>
    <x v="76"/>
    <b v="1"/>
    <s v="music/rock"/>
    <n v="1.071842"/>
    <n v="68.707820512820518"/>
    <x v="4"/>
    <s v="rock"/>
    <x v="2180"/>
    <d v="2015-11-13T17:04:28"/>
  </r>
  <r>
    <x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09999999999999"/>
    <n v="57.773584905660378"/>
    <x v="6"/>
    <s v="tabletop games"/>
    <x v="2181"/>
    <d v="2017-02-21T00:07:33"/>
  </r>
  <r>
    <x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x v="6"/>
    <s v="tabletop games"/>
    <x v="2182"/>
    <d v="2014-10-02T21:37:05"/>
  </r>
  <r>
    <x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9"/>
    <n v="31.566308243727597"/>
    <x v="6"/>
    <s v="tabletop games"/>
    <x v="2183"/>
    <d v="2017-02-09T05:00:00"/>
  </r>
  <r>
    <x v="2184"/>
    <s v="Liguria"/>
    <s v="Trading beautiful colors on behalf of the bishop! Become the best merchant of the Fresco World in this innovative game by Queen Games."/>
    <n v="10000"/>
    <n v="28474"/>
    <x v="0"/>
    <s v="US"/>
    <s v="USD"/>
    <n v="1453737600"/>
    <n v="1452530041"/>
    <b v="1"/>
    <x v="161"/>
    <b v="1"/>
    <s v="games/tabletop games"/>
    <n v="2.8473999999999999"/>
    <n v="107.04511278195488"/>
    <x v="6"/>
    <s v="tabletop games"/>
    <x v="2184"/>
    <d v="2016-01-25T16:00:00"/>
  </r>
  <r>
    <x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00000000001"/>
    <n v="149.03451043338683"/>
    <x v="6"/>
    <s v="tabletop games"/>
    <x v="2185"/>
    <d v="2013-03-26T08:23:59"/>
  </r>
  <r>
    <x v="2186"/>
    <s v="Latitude 90Â° : The Origin"/>
    <s v="The real-time digital social deduction game where there's no moderator, no sleeping, and no dying."/>
    <n v="20000"/>
    <n v="21935"/>
    <x v="0"/>
    <s v="US"/>
    <s v="USD"/>
    <n v="1473213600"/>
    <n v="1470062743"/>
    <b v="0"/>
    <x v="413"/>
    <b v="1"/>
    <s v="games/tabletop games"/>
    <n v="1.0967499999999999"/>
    <n v="55.956632653061227"/>
    <x v="6"/>
    <s v="tabletop games"/>
    <x v="2186"/>
    <d v="2016-09-07T02:00:00"/>
  </r>
  <r>
    <x v="2187"/>
    <s v="Tesla vs. Edison"/>
    <s v="The War of Currents! 2-5 electricity innovators build routes, grow tech trees, and play the stock market in 20 minutes per player."/>
    <n v="20000"/>
    <n v="202928.5"/>
    <x v="0"/>
    <s v="US"/>
    <s v="USD"/>
    <n v="1428033540"/>
    <n v="1425531666"/>
    <b v="1"/>
    <x v="414"/>
    <b v="1"/>
    <s v="games/tabletop games"/>
    <n v="10.146425000000001"/>
    <n v="56.970381807973048"/>
    <x v="6"/>
    <s v="tabletop games"/>
    <x v="2187"/>
    <d v="2015-04-03T03:59:00"/>
  </r>
  <r>
    <x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6"/>
    <n v="44.056420233463037"/>
    <x v="6"/>
    <s v="tabletop games"/>
    <x v="2188"/>
    <d v="2016-10-25T17:00:00"/>
  </r>
  <r>
    <x v="2189"/>
    <s v="Odyssey: ARGONAUTS"/>
    <s v="Help me fund the Argonauts! Sculpted by Dave Kidd, based on concept art from Roberto Cirillo, created by Fet Milner and myself!"/>
    <n v="1200"/>
    <n v="6039"/>
    <x v="0"/>
    <s v="GB"/>
    <s v="GBP"/>
    <n v="1461276000"/>
    <n v="1460055300"/>
    <b v="0"/>
    <x v="106"/>
    <b v="1"/>
    <s v="games/tabletop games"/>
    <n v="5.0324999999999998"/>
    <n v="68.625"/>
    <x v="6"/>
    <s v="tabletop games"/>
    <x v="2189"/>
    <d v="2016-04-21T22:00:00"/>
  </r>
  <r>
    <x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7"/>
    <n v="65.318435754189949"/>
    <x v="6"/>
    <s v="tabletop games"/>
    <x v="2190"/>
    <d v="2016-03-23T06:59:00"/>
  </r>
  <r>
    <x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4"/>
    <n v="35.92"/>
    <x v="6"/>
    <s v="tabletop games"/>
    <x v="2191"/>
    <d v="2017-02-14T20:00:27"/>
  </r>
  <r>
    <x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8"/>
    <n v="40.070667078443485"/>
    <x v="6"/>
    <s v="tabletop games"/>
    <x v="2192"/>
    <d v="2016-12-15T23:00:00"/>
  </r>
  <r>
    <x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4"/>
    <n v="75.647714604236342"/>
    <x v="6"/>
    <s v="tabletop games"/>
    <x v="2193"/>
    <d v="2016-11-21T04:59:00"/>
  </r>
  <r>
    <x v="2194"/>
    <s v="Monster Lab"/>
    <s v="LAST CHANCE! A fast paced card game for people who like to play god, build hybrid cat monsters and add flamethrowers to space dragons."/>
    <n v="10000"/>
    <n v="53737"/>
    <x v="0"/>
    <s v="US"/>
    <s v="USD"/>
    <n v="1459012290"/>
    <n v="1456423890"/>
    <b v="0"/>
    <x v="419"/>
    <b v="1"/>
    <s v="games/tabletop games"/>
    <n v="5.3737000000000004"/>
    <n v="61.203872437357631"/>
    <x v="6"/>
    <s v="tabletop games"/>
    <x v="2194"/>
    <d v="2016-03-26T17:11:30"/>
  </r>
  <r>
    <x v="2195"/>
    <s v="Purgatoria: City of Angels"/>
    <s v="A gritty, noir tabletop RPG with a fast-paced combo-based battle system."/>
    <n v="4600"/>
    <n v="5535"/>
    <x v="0"/>
    <s v="US"/>
    <s v="USD"/>
    <n v="1439317900"/>
    <n v="1436725900"/>
    <b v="0"/>
    <x v="248"/>
    <b v="1"/>
    <s v="games/tabletop games"/>
    <n v="1.2032608695652174"/>
    <n v="48.130434782608695"/>
    <x v="6"/>
    <s v="tabletop games"/>
    <x v="2195"/>
    <d v="2015-08-11T18:31:40"/>
  </r>
  <r>
    <x v="2196"/>
    <s v="LACORSA Grand Prix Game (relaunch)"/>
    <s v="Race your friends in style with this classic Grand Prix game."/>
    <n v="14000"/>
    <n v="15937"/>
    <x v="0"/>
    <s v="US"/>
    <s v="USD"/>
    <n v="1480662000"/>
    <n v="1478000502"/>
    <b v="0"/>
    <x v="302"/>
    <b v="1"/>
    <s v="games/tabletop games"/>
    <n v="1.1383571428571428"/>
    <n v="68.106837606837601"/>
    <x v="6"/>
    <s v="tabletop games"/>
    <x v="2196"/>
    <d v="2016-12-02T07:00:00"/>
  </r>
  <r>
    <x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7"/>
    <n v="65.891300230946882"/>
    <x v="6"/>
    <s v="tabletop games"/>
    <x v="2197"/>
    <d v="2015-02-28T14:00:59"/>
  </r>
  <r>
    <x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9"/>
    <n v="81.654377880184327"/>
    <x v="6"/>
    <s v="tabletop games"/>
    <x v="2198"/>
    <d v="2015-11-14T13:20:00"/>
  </r>
  <r>
    <x v="2199"/>
    <s v="Decadolo. Flip it!"/>
    <s v="A new strategic board game designed to flip out your opponent."/>
    <n v="9000"/>
    <n v="13228"/>
    <x v="0"/>
    <s v="IE"/>
    <s v="EUR"/>
    <n v="1444903198"/>
    <n v="1442311198"/>
    <b v="1"/>
    <x v="140"/>
    <b v="1"/>
    <s v="games/tabletop games"/>
    <n v="1.4697777777777778"/>
    <n v="52.701195219123505"/>
    <x v="6"/>
    <s v="tabletop games"/>
    <x v="2199"/>
    <d v="2015-10-15T09:59:58"/>
  </r>
  <r>
    <x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d v="2015-07-06T03:00:00"/>
  </r>
  <r>
    <x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2"/>
    <n v="15.035357142857142"/>
    <x v="4"/>
    <s v="electronic music"/>
    <x v="2201"/>
    <d v="2013-01-16T20:19:25"/>
  </r>
  <r>
    <x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x v="4"/>
    <s v="electronic music"/>
    <x v="2202"/>
    <d v="2012-11-01T20:22:48"/>
  </r>
  <r>
    <x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4999999999999"/>
    <n v="43.82"/>
    <x v="4"/>
    <s v="electronic music"/>
    <x v="2203"/>
    <d v="2015-09-24T20:38:02"/>
  </r>
  <r>
    <x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d v="2013-03-09T07:28:39"/>
  </r>
  <r>
    <x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d v="2012-06-01T19:43:09"/>
  </r>
  <r>
    <x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d v="2012-04-16T06:10:24"/>
  </r>
  <r>
    <x v="2207"/>
    <s v="Piece of Happy"/>
    <s v="Each piece has a story behind it. Not of some life drama but of an experience you live whilst listening; Happiness evoking"/>
    <n v="2000"/>
    <n v="2000"/>
    <x v="0"/>
    <s v="US"/>
    <s v="USD"/>
    <n v="1384580373"/>
    <n v="1381984773"/>
    <b v="0"/>
    <x v="63"/>
    <b v="1"/>
    <s v="music/electronic music"/>
    <n v="1"/>
    <n v="285.71428571428572"/>
    <x v="4"/>
    <s v="electronic music"/>
    <x v="2207"/>
    <d v="2013-11-16T05:39:33"/>
  </r>
  <r>
    <x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d v="2012-04-07T04:00:00"/>
  </r>
  <r>
    <x v="2209"/>
    <s v="NYPC's North American (+ Colombia!) Tour May 2014 - Part 2"/>
    <s v="Support us and pledge for rewards on our new bigger Tour of the US, Canada and Colombia!"/>
    <n v="500"/>
    <n v="754"/>
    <x v="0"/>
    <s v="GB"/>
    <s v="GBP"/>
    <n v="1397516400"/>
    <n v="1396524644"/>
    <b v="0"/>
    <x v="41"/>
    <b v="1"/>
    <s v="music/electronic music"/>
    <n v="1.508"/>
    <n v="50.266666666666666"/>
    <x v="4"/>
    <s v="electronic music"/>
    <x v="2209"/>
    <d v="2014-04-14T23:00:00"/>
  </r>
  <r>
    <x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d v="2012-04-14T17:36:00"/>
  </r>
  <r>
    <x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x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d v="2013-11-04T01:00:00"/>
  </r>
  <r>
    <x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
    <n v="10"/>
    <x v="4"/>
    <s v="electronic music"/>
    <x v="2213"/>
    <d v="2015-05-15T19:49:39"/>
  </r>
  <r>
    <x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6"/>
    <n v="73.125416666666666"/>
    <x v="4"/>
    <s v="electronic music"/>
    <x v="2214"/>
    <d v="2014-02-06T19:00:48"/>
  </r>
  <r>
    <x v="2215"/>
    <s v="&quot;Something to See, Not to Say&quot; - Anemometer's First EP Album"/>
    <s v="Ambient Electro Grind-fest!"/>
    <n v="550"/>
    <n v="860"/>
    <x v="0"/>
    <s v="US"/>
    <s v="USD"/>
    <n v="1331621940"/>
    <n v="1329671572"/>
    <b v="0"/>
    <x v="51"/>
    <b v="1"/>
    <s v="music/electronic music"/>
    <n v="1.5636363636363637"/>
    <n v="26.060606060606062"/>
    <x v="4"/>
    <s v="electronic music"/>
    <x v="2215"/>
    <d v="2012-03-13T06:59:00"/>
  </r>
  <r>
    <x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d v="2015-07-23T18:02:25"/>
  </r>
  <r>
    <x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d v="2015-11-02T08:00:00"/>
  </r>
  <r>
    <x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299999999999"/>
    <n v="32.324473684210524"/>
    <x v="4"/>
    <s v="electronic music"/>
    <x v="2218"/>
    <d v="2012-08-29T00:00:00"/>
  </r>
  <r>
    <x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d v="2015-08-19T17:15:12"/>
  </r>
  <r>
    <x v="2220"/>
    <s v="Be Part of Darkpine's Debut EP"/>
    <s v="Darkpine is recording and releasing a 5-track EP within the coming months this summer and hopes for your support."/>
    <n v="3500"/>
    <n v="3540"/>
    <x v="0"/>
    <s v="US"/>
    <s v="USD"/>
    <n v="1374888436"/>
    <n v="1372296436"/>
    <b v="0"/>
    <x v="50"/>
    <b v="1"/>
    <s v="music/electronic music"/>
    <n v="1.0114285714285713"/>
    <n v="51.304347826086953"/>
    <x v="4"/>
    <s v="electronic music"/>
    <x v="2220"/>
    <d v="2013-07-27T01:27:16"/>
  </r>
  <r>
    <x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d v="2016-04-23T00:00:00"/>
  </r>
  <r>
    <x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59999999999999"/>
    <n v="27.1"/>
    <x v="6"/>
    <s v="tabletop games"/>
    <x v="2222"/>
    <d v="2012-01-28T18:54:07"/>
  </r>
  <r>
    <x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x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2"/>
    <n v="82.145270270270274"/>
    <x v="6"/>
    <s v="tabletop games"/>
    <x v="2224"/>
    <d v="2016-10-29T19:00:00"/>
  </r>
  <r>
    <x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6"/>
    <n v="164.79651993355483"/>
    <x v="6"/>
    <s v="tabletop games"/>
    <x v="2225"/>
    <d v="2014-09-21T19:00:15"/>
  </r>
  <r>
    <x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3"/>
    <n v="60.820280373831778"/>
    <x v="6"/>
    <s v="tabletop games"/>
    <x v="2226"/>
    <d v="2016-02-12T04:59:00"/>
  </r>
  <r>
    <x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d v="2013-11-13T20:22:35"/>
  </r>
  <r>
    <x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899999999999"/>
    <n v="81.561805555555551"/>
    <x v="6"/>
    <s v="tabletop games"/>
    <x v="2228"/>
    <d v="2015-08-16T06:40:36"/>
  </r>
  <r>
    <x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d v="2013-09-03T04:00:00"/>
  </r>
  <r>
    <x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8"/>
    <n v="21.497991967871485"/>
    <x v="6"/>
    <s v="tabletop games"/>
    <x v="2230"/>
    <d v="2014-04-25T21:08:47"/>
  </r>
  <r>
    <x v="2231"/>
    <s v="Kingdom"/>
    <s v="A game about communities by Ben Robbins, creator of Microscope. Do you change the Kingdom or does the Kingdom change you?"/>
    <n v="2500"/>
    <n v="30303.24"/>
    <x v="0"/>
    <s v="US"/>
    <s v="USD"/>
    <n v="1372136400"/>
    <n v="1369864301"/>
    <b v="0"/>
    <x v="426"/>
    <b v="1"/>
    <s v="games/tabletop games"/>
    <n v="12.121296000000001"/>
    <n v="27.226630727762803"/>
    <x v="6"/>
    <s v="tabletop games"/>
    <x v="2231"/>
    <d v="2013-06-25T05:00:00"/>
  </r>
  <r>
    <x v="2232"/>
    <s v="Backstory Cards"/>
    <s v="Backstory Cards help you and your friends create vibrant backstories for roleplaying games, no matter the system or genre."/>
    <n v="5000"/>
    <n v="24790"/>
    <x v="0"/>
    <s v="US"/>
    <s v="USD"/>
    <n v="1405738800"/>
    <n v="1402945408"/>
    <b v="0"/>
    <x v="427"/>
    <b v="1"/>
    <s v="games/tabletop games"/>
    <n v="4.9580000000000002"/>
    <n v="25.091093117408906"/>
    <x v="6"/>
    <s v="tabletop games"/>
    <x v="2232"/>
    <d v="2014-07-19T03:00:00"/>
  </r>
  <r>
    <x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8"/>
    <n v="21.230179028132991"/>
    <x v="6"/>
    <s v="tabletop games"/>
    <x v="2233"/>
    <d v="2015-12-14T00:00:00"/>
  </r>
  <r>
    <x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d v="2017-01-05T19:47:27"/>
  </r>
  <r>
    <x v="2235"/>
    <s v="Miniature Scenery Terrain for Tabletop gaming and Wargames"/>
    <s v="An amazing set of sceneries to create unique atmospheres for your tabletop gaming."/>
    <n v="13000"/>
    <n v="19931"/>
    <x v="0"/>
    <s v="CA"/>
    <s v="CAD"/>
    <n v="1427585511"/>
    <n v="1424997111"/>
    <b v="0"/>
    <x v="206"/>
    <b v="1"/>
    <s v="games/tabletop games"/>
    <n v="1.5331538461538461"/>
    <n v="135.58503401360545"/>
    <x v="6"/>
    <s v="tabletop games"/>
    <x v="2235"/>
    <d v="2015-03-28T23:31:51"/>
  </r>
  <r>
    <x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7"/>
    <n v="22.116176470588236"/>
    <x v="6"/>
    <s v="tabletop games"/>
    <x v="2236"/>
    <d v="2016-02-01T14:48:43"/>
  </r>
  <r>
    <x v="2237"/>
    <s v="Monster Mansion"/>
    <s v="A real-time cooperative adventure for 2-8 players. Defeat legendary monsters to earn gold and escape before the time RUNS OUT!"/>
    <n v="18000"/>
    <n v="63527"/>
    <x v="0"/>
    <s v="US"/>
    <s v="USD"/>
    <n v="1415779140"/>
    <n v="1412294683"/>
    <b v="0"/>
    <x v="429"/>
    <b v="1"/>
    <s v="games/tabletop games"/>
    <n v="3.5292777777777777"/>
    <n v="64.625635808748726"/>
    <x v="6"/>
    <s v="tabletop games"/>
    <x v="2237"/>
    <d v="2014-11-12T07:59:00"/>
  </r>
  <r>
    <x v="2238"/>
    <s v="28mm Fantasy Miniature range Feral Orcs!"/>
    <s v="28mm Fantasy Miniature Range in leadfree white metal: Orcs, wolves and more."/>
    <n v="4000"/>
    <n v="5496"/>
    <x v="0"/>
    <s v="DE"/>
    <s v="EUR"/>
    <n v="1489157716"/>
    <n v="1486565716"/>
    <b v="0"/>
    <x v="1"/>
    <b v="1"/>
    <s v="games/tabletop games"/>
    <n v="1.3740000000000001"/>
    <n v="69.569620253164558"/>
    <x v="6"/>
    <s v="tabletop games"/>
    <x v="2238"/>
    <d v="2017-03-10T14:55:16"/>
  </r>
  <r>
    <x v="2239"/>
    <s v="Pro Tabletop Gaming Audio Collection"/>
    <s v="Next stretch goal unlocks at $33,000 and/or 500 backers unlocks 2 bonus stretch goals."/>
    <n v="25000"/>
    <n v="32006.67"/>
    <x v="0"/>
    <s v="US"/>
    <s v="USD"/>
    <n v="1385870520"/>
    <n v="1382742014"/>
    <b v="0"/>
    <x v="374"/>
    <b v="1"/>
    <s v="games/tabletop games"/>
    <n v="1.2802667999999999"/>
    <n v="75.133028169014082"/>
    <x v="6"/>
    <s v="tabletop games"/>
    <x v="2239"/>
    <d v="2013-12-01T04:02:00"/>
  </r>
  <r>
    <x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7999999999999"/>
    <n v="140.97916666666666"/>
    <x v="6"/>
    <s v="tabletop games"/>
    <x v="2240"/>
    <d v="2016-04-22T19:49:04"/>
  </r>
  <r>
    <x v="2241"/>
    <s v="Savage Worlds Zombie Squad"/>
    <s v="You are Ex- Military criminals sent on suicide missions on the edge of space. Science Fiction Tabletop RPG using Savage Worlds"/>
    <n v="1000"/>
    <n v="8064"/>
    <x v="0"/>
    <s v="GB"/>
    <s v="GBP"/>
    <n v="1488484300"/>
    <n v="1485892300"/>
    <b v="0"/>
    <x v="430"/>
    <b v="1"/>
    <s v="games/tabletop games"/>
    <n v="8.0640000000000001"/>
    <n v="49.472392638036808"/>
    <x v="6"/>
    <s v="tabletop games"/>
    <x v="2241"/>
    <d v="2017-03-02T19:51:40"/>
  </r>
  <r>
    <x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x v="6"/>
    <s v="tabletop games"/>
    <x v="2242"/>
    <d v="2013-11-27T03:02:00"/>
  </r>
  <r>
    <x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
    <n v="4.5712530712530715"/>
    <x v="6"/>
    <s v="tabletop games"/>
    <x v="2243"/>
    <d v="2017-03-13T03:00:00"/>
  </r>
  <r>
    <x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d v="2016-10-16T20:30:00"/>
  </r>
  <r>
    <x v="2245"/>
    <s v="TimeWatch: GUMSHOE Investigative Time Travel RPG"/>
    <s v="You've got a time machine, high-powered weapons and a whole lot of history to save. Welcome to TimeWatch!"/>
    <n v="4000"/>
    <n v="105881"/>
    <x v="0"/>
    <s v="US"/>
    <s v="USD"/>
    <n v="1393005600"/>
    <n v="1390323617"/>
    <b v="0"/>
    <x v="433"/>
    <b v="1"/>
    <s v="games/tabletop games"/>
    <n v="26.47025"/>
    <n v="53.475252525252522"/>
    <x v="6"/>
    <s v="tabletop games"/>
    <x v="2245"/>
    <d v="2014-02-21T18:00:00"/>
  </r>
  <r>
    <x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000000000001"/>
    <n v="43.912280701754383"/>
    <x v="6"/>
    <s v="tabletop games"/>
    <x v="2246"/>
    <d v="2015-09-04T19:00:10"/>
  </r>
  <r>
    <x v="2247"/>
    <s v="Foragers"/>
    <s v="Take on the role of an ancient forager in this fun strategy game from the designer of Biblios."/>
    <n v="18500"/>
    <n v="19324"/>
    <x v="0"/>
    <s v="US"/>
    <s v="USD"/>
    <n v="1438185565"/>
    <n v="1436975965"/>
    <b v="0"/>
    <x v="434"/>
    <b v="1"/>
    <s v="games/tabletop games"/>
    <n v="1.0445405405405406"/>
    <n v="50.852631578947367"/>
    <x v="6"/>
    <s v="tabletop games"/>
    <x v="2247"/>
    <d v="2015-07-29T15:59:25"/>
  </r>
  <r>
    <x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d v="2016-12-14T21:01:18"/>
  </r>
  <r>
    <x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x v="6"/>
    <s v="tabletop games"/>
    <x v="2249"/>
    <d v="2013-04-02T15:52:45"/>
  </r>
  <r>
    <x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2"/>
    <n v="426.93169877408059"/>
    <x v="6"/>
    <s v="tabletop games"/>
    <x v="2250"/>
    <d v="2016-12-03T01:07:53"/>
  </r>
  <r>
    <x v="2251"/>
    <s v="Werewolf: Full Moon Expansion"/>
    <s v="A great game full of lying, scheming, and werewolves.  Now with additional characters to add even more mayhem!"/>
    <n v="8500"/>
    <n v="11428.19"/>
    <x v="0"/>
    <s v="US"/>
    <s v="USD"/>
    <n v="1408177077"/>
    <n v="1406362677"/>
    <b v="0"/>
    <x v="436"/>
    <b v="1"/>
    <s v="games/tabletop games"/>
    <n v="1.3444929411764706"/>
    <n v="23.808729166666669"/>
    <x v="6"/>
    <s v="tabletop games"/>
    <x v="2251"/>
    <d v="2014-08-16T08:17:57"/>
  </r>
  <r>
    <x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8"/>
    <n v="98.413654618473899"/>
    <x v="6"/>
    <s v="tabletop games"/>
    <x v="2252"/>
    <d v="2016-08-06T07:52:18"/>
  </r>
  <r>
    <x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0000000001"/>
    <n v="107.32142857142857"/>
    <x v="6"/>
    <s v="tabletop games"/>
    <x v="2253"/>
    <d v="2015-11-18T16:09:07"/>
  </r>
  <r>
    <x v="2254"/>
    <s v="Green Couch Games Limited: FrogFlip!"/>
    <s v="A dexterity microgame by father/daughter team, Jason and Claire Kotarski. Make 100 project."/>
    <n v="500"/>
    <n v="2299"/>
    <x v="0"/>
    <s v="US"/>
    <s v="USD"/>
    <n v="1485271968"/>
    <n v="1484667168"/>
    <b v="0"/>
    <x v="438"/>
    <b v="1"/>
    <s v="games/tabletop games"/>
    <n v="4.5979999999999999"/>
    <n v="11.67005076142132"/>
    <x v="6"/>
    <s v="tabletop games"/>
    <x v="2254"/>
    <d v="2017-01-24T15:32:48"/>
  </r>
  <r>
    <x v="2255"/>
    <s v="Jumbo Jets - Jet Set Expansion Set #2"/>
    <s v="This is the second set of 5 expansions for our route-building game, Jet Set!"/>
    <n v="3950"/>
    <n v="11323"/>
    <x v="0"/>
    <s v="US"/>
    <s v="USD"/>
    <n v="1462661451"/>
    <n v="1460069451"/>
    <b v="0"/>
    <x v="197"/>
    <b v="1"/>
    <s v="games/tabletop games"/>
    <n v="2.8665822784810127"/>
    <n v="41.782287822878232"/>
    <x v="6"/>
    <s v="tabletop games"/>
    <x v="2255"/>
    <d v="2016-05-07T22:50:51"/>
  </r>
  <r>
    <x v="2256"/>
    <s v="Bitcoin Empire"/>
    <s v="Build your crypto-currency empire and sabotage your opponents. A deck building, card game. 2-4 players. 15 minutes."/>
    <n v="480"/>
    <n v="1069"/>
    <x v="0"/>
    <s v="GB"/>
    <s v="GBP"/>
    <n v="1479811846"/>
    <n v="1478602246"/>
    <b v="0"/>
    <x v="133"/>
    <b v="1"/>
    <s v="games/tabletop games"/>
    <n v="2.2270833333333333"/>
    <n v="21.38"/>
    <x v="6"/>
    <s v="tabletop games"/>
    <x v="2256"/>
    <d v="2016-11-22T10:50:46"/>
  </r>
  <r>
    <x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3999999999997"/>
    <n v="94.103550295857985"/>
    <x v="6"/>
    <s v="tabletop games"/>
    <x v="2257"/>
    <d v="2016-06-19T23:00:00"/>
  </r>
  <r>
    <x v="2258"/>
    <s v="A Sundered World"/>
    <s v="A Dungeon World campaign setting that takes place after the end of the worlds."/>
    <n v="2200"/>
    <n v="3223"/>
    <x v="0"/>
    <s v="US"/>
    <s v="USD"/>
    <n v="1434045687"/>
    <n v="1431453687"/>
    <b v="0"/>
    <x v="242"/>
    <b v="1"/>
    <s v="games/tabletop games"/>
    <n v="1.4650000000000001"/>
    <n v="15.721951219512196"/>
    <x v="6"/>
    <s v="tabletop games"/>
    <x v="2258"/>
    <d v="2015-06-11T18:01:27"/>
  </r>
  <r>
    <x v="2259"/>
    <s v="The Second Breakfast"/>
    <s v="More Halfmen, more goats, more guns, and most of all some neat buildings and structures for the little fellas to hang out in!"/>
    <n v="1000"/>
    <n v="18671"/>
    <x v="0"/>
    <s v="GB"/>
    <s v="GBP"/>
    <n v="1481224736"/>
    <n v="1480360736"/>
    <b v="0"/>
    <x v="190"/>
    <b v="1"/>
    <s v="games/tabletop games"/>
    <n v="18.670999999999999"/>
    <n v="90.635922330097088"/>
    <x v="6"/>
    <s v="tabletop games"/>
    <x v="2259"/>
    <d v="2016-12-08T19:18:56"/>
  </r>
  <r>
    <x v="2260"/>
    <s v="Cryptex Dice Vault"/>
    <s v="A fine wood cryptex dice vault to store your favorite dice. Designed to hold a standard set of 7 polyhedrals for your favorite RPG."/>
    <n v="2500"/>
    <n v="8173"/>
    <x v="0"/>
    <s v="US"/>
    <s v="USD"/>
    <n v="1395876250"/>
    <n v="1393287850"/>
    <b v="0"/>
    <x v="87"/>
    <b v="1"/>
    <s v="games/tabletop games"/>
    <n v="3.2692000000000001"/>
    <n v="97.297619047619051"/>
    <x v="6"/>
    <s v="tabletop games"/>
    <x v="2260"/>
    <d v="2014-03-26T23:24:10"/>
  </r>
  <r>
    <x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49999999999999"/>
    <n v="37.11904761904762"/>
    <x v="6"/>
    <s v="tabletop games"/>
    <x v="2261"/>
    <d v="2017-02-14T17:23:40"/>
  </r>
  <r>
    <x v="2262"/>
    <s v="Riders: A Game About Cheating Doomsday"/>
    <s v="An RPG about mortal servants of the Horsemen of the Apocalypse deciding to not end the world."/>
    <n v="3300"/>
    <n v="5087"/>
    <x v="0"/>
    <s v="US"/>
    <s v="USD"/>
    <n v="1416268800"/>
    <n v="1413295358"/>
    <b v="0"/>
    <x v="331"/>
    <b v="1"/>
    <s v="games/tabletop games"/>
    <n v="1.5415151515151515"/>
    <n v="28.104972375690608"/>
    <x v="6"/>
    <s v="tabletop games"/>
    <x v="2262"/>
    <d v="2014-11-18T00:00:00"/>
  </r>
  <r>
    <x v="2263"/>
    <s v="Corvus Corax Miniatures - Outcasts"/>
    <s v="These are degenerated men who have, since birth, suffered the effect of mutation and turned into something wicked!"/>
    <n v="7500"/>
    <n v="8666"/>
    <x v="0"/>
    <s v="SE"/>
    <s v="SEK"/>
    <n v="1422734313"/>
    <n v="1420919913"/>
    <b v="0"/>
    <x v="65"/>
    <b v="1"/>
    <s v="games/tabletop games"/>
    <n v="1.1554666666666666"/>
    <n v="144.43333333333334"/>
    <x v="6"/>
    <s v="tabletop games"/>
    <x v="2263"/>
    <d v="2015-01-31T19:58:33"/>
  </r>
  <r>
    <x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d v="2016-05-23T03:00:00"/>
  </r>
  <r>
    <x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49999999999999"/>
    <n v="35.117647058823529"/>
    <x v="6"/>
    <s v="tabletop games"/>
    <x v="2265"/>
    <d v="2016-11-22T20:28:27"/>
  </r>
  <r>
    <x v="2266"/>
    <s v="GOAT LORDS."/>
    <s v="Want to be LORD OF THE GOATS? Start building your herd using thievery, magic, bombs and mostly goats."/>
    <n v="1500"/>
    <n v="4804"/>
    <x v="0"/>
    <s v="US"/>
    <s v="USD"/>
    <n v="1461722400"/>
    <n v="1460235592"/>
    <b v="0"/>
    <x v="441"/>
    <b v="1"/>
    <s v="games/tabletop games"/>
    <n v="3.2026666666666666"/>
    <n v="24.762886597938145"/>
    <x v="6"/>
    <s v="tabletop games"/>
    <x v="2266"/>
    <d v="2016-04-27T02:00:00"/>
  </r>
  <r>
    <x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5"/>
    <n v="188.37871287128712"/>
    <x v="6"/>
    <s v="tabletop games"/>
    <x v="2267"/>
    <d v="2014-12-21T01:00:00"/>
  </r>
  <r>
    <x v="2268"/>
    <s v="Chardonnay Go"/>
    <s v="Chardonnay Go, the viral video with 23 million views, is now a hilarious board game for wine lovers, moms and other shameless people."/>
    <n v="28000"/>
    <n v="28728"/>
    <x v="0"/>
    <s v="US"/>
    <s v="USD"/>
    <n v="1489283915"/>
    <n v="1486691915"/>
    <b v="0"/>
    <x v="441"/>
    <b v="1"/>
    <s v="games/tabletop games"/>
    <n v="1.026"/>
    <n v="148.08247422680412"/>
    <x v="6"/>
    <s v="tabletop games"/>
    <x v="2268"/>
    <d v="2017-03-12T01:58:35"/>
  </r>
  <r>
    <x v="2269"/>
    <s v="Treasure Decks for 5th Edition - Only $12!"/>
    <s v="Add exciting loot drops to your CR 1-4, 5-8, 9-12, 13-16, and 17-20 encounters! Each deck has over 200 possible outcomes!"/>
    <n v="2500"/>
    <n v="45041"/>
    <x v="0"/>
    <s v="US"/>
    <s v="USD"/>
    <n v="1488862800"/>
    <n v="1486745663"/>
    <b v="0"/>
    <x v="443"/>
    <b v="1"/>
    <s v="games/tabletop games"/>
    <n v="18.016400000000001"/>
    <n v="49.934589800443462"/>
    <x v="6"/>
    <s v="tabletop games"/>
    <x v="2269"/>
    <d v="2017-03-07T05:00:00"/>
  </r>
  <r>
    <x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4"/>
    <n v="107.82155688622754"/>
    <x v="6"/>
    <s v="tabletop games"/>
    <x v="2270"/>
    <d v="2017-01-10T21:59:00"/>
  </r>
  <r>
    <x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2"/>
    <n v="42.63403614457831"/>
    <x v="6"/>
    <s v="tabletop games"/>
    <x v="2271"/>
    <d v="2016-12-10T00:00:04"/>
  </r>
  <r>
    <x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d v="2015-12-07T16:47:16"/>
  </r>
  <r>
    <x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8"/>
    <n v="37.476190476190474"/>
    <x v="6"/>
    <s v="tabletop games"/>
    <x v="2273"/>
    <d v="2017-03-12T12:10:42"/>
  </r>
  <r>
    <x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d v="2014-02-23T12:00:57"/>
  </r>
  <r>
    <x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9"/>
    <n v="33.550632911392405"/>
    <x v="6"/>
    <s v="tabletop games"/>
    <x v="2275"/>
    <d v="2014-12-22T14:47:59"/>
  </r>
  <r>
    <x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d v="2014-01-05T15:38:09"/>
  </r>
  <r>
    <x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d v="2012-02-27T16:17:03"/>
  </r>
  <r>
    <x v="2278"/>
    <s v="Eternity Dice - Regular and D6 Charms Edition"/>
    <s v="Dice forged from stone one by one entirely by hand for demanding Gamers and Collectors."/>
    <n v="2000"/>
    <n v="5414"/>
    <x v="0"/>
    <s v="IT"/>
    <s v="EUR"/>
    <n v="1451861940"/>
    <n v="1448902867"/>
    <b v="0"/>
    <x v="332"/>
    <b v="1"/>
    <s v="games/tabletop games"/>
    <n v="2.7069999999999999"/>
    <n v="53.078431372549019"/>
    <x v="6"/>
    <s v="tabletop games"/>
    <x v="2278"/>
    <d v="2016-01-03T22:59:00"/>
  </r>
  <r>
    <x v="2279"/>
    <s v="Zombie Apocalypse Geocaching"/>
    <s v="The Zombie Apocalypse has begun! Fortunately, YOU have your priorities straight. What could be more important than Geocaching?"/>
    <n v="1000"/>
    <n v="1538"/>
    <x v="0"/>
    <s v="US"/>
    <s v="USD"/>
    <n v="1423022400"/>
    <n v="1421436099"/>
    <b v="0"/>
    <x v="58"/>
    <b v="1"/>
    <s v="games/tabletop games"/>
    <n v="1.538"/>
    <n v="48.0625"/>
    <x v="6"/>
    <s v="tabletop games"/>
    <x v="2279"/>
    <d v="2015-02-04T04:00:00"/>
  </r>
  <r>
    <x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d v="2015-09-17T14:59:51"/>
  </r>
  <r>
    <x v="2281"/>
    <s v="Lewis Robertson Band EP!"/>
    <s v="I am trying to get a new band off the ground, and in order to be taken seriously and get gigs, we need some killer recordings!"/>
    <n v="300"/>
    <n v="555"/>
    <x v="0"/>
    <s v="US"/>
    <s v="USD"/>
    <n v="1311576600"/>
    <n v="1306219897"/>
    <b v="0"/>
    <x v="202"/>
    <b v="1"/>
    <s v="music/rock"/>
    <n v="1.85"/>
    <n v="50.454545454545453"/>
    <x v="4"/>
    <s v="rock"/>
    <x v="2281"/>
    <d v="2011-07-25T06:50:00"/>
  </r>
  <r>
    <x v="2282"/>
    <s v="Sage King's Debut Album"/>
    <s v="Sage King is recording his debut album and wants YOU to be a part of the creation process"/>
    <n v="750"/>
    <n v="1390"/>
    <x v="0"/>
    <s v="US"/>
    <s v="USD"/>
    <n v="1452744686"/>
    <n v="1447560686"/>
    <b v="0"/>
    <x v="8"/>
    <b v="1"/>
    <s v="music/rock"/>
    <n v="1.8533333333333333"/>
    <n v="115.83333333333333"/>
    <x v="4"/>
    <s v="rock"/>
    <x v="2282"/>
    <d v="2016-01-14T04:11:26"/>
  </r>
  <r>
    <x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d v="2012-05-09T02:00:04"/>
  </r>
  <r>
    <x v="2284"/>
    <s v="Make a record, write a song, take the Vinyl Skyway. "/>
    <s v="The Vinyl Skyway reunite to make a third album. "/>
    <n v="6000"/>
    <n v="6373.27"/>
    <x v="0"/>
    <s v="US"/>
    <s v="USD"/>
    <n v="1299902400"/>
    <n v="1297451245"/>
    <b v="0"/>
    <x v="211"/>
    <b v="1"/>
    <s v="music/rock"/>
    <n v="1.0622116666666668"/>
    <n v="108.02152542372882"/>
    <x v="4"/>
    <s v="rock"/>
    <x v="2284"/>
    <d v="2011-03-12T04:00:00"/>
  </r>
  <r>
    <x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d v="2012-06-29T04:27:23"/>
  </r>
  <r>
    <x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d v="2013-09-06T03:59:00"/>
  </r>
  <r>
    <x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6"/>
    <n v="50.9338679245283"/>
    <x v="4"/>
    <s v="rock"/>
    <x v="2287"/>
    <d v="2014-06-23T16:01:00"/>
  </r>
  <r>
    <x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09999999999999"/>
    <n v="40.04"/>
    <x v="4"/>
    <s v="rock"/>
    <x v="2288"/>
    <d v="2012-06-26T18:00:00"/>
  </r>
  <r>
    <x v="2289"/>
    <s v="Blind Man Deaf Boy Tour!"/>
    <s v="Blind Man Deaf Boy is a Folk Punk band from Denver, we need money to get ourselves a van and take it on tour around the west coast."/>
    <n v="1500"/>
    <n v="1611"/>
    <x v="0"/>
    <s v="US"/>
    <s v="USD"/>
    <n v="1386372120"/>
    <n v="1382659060"/>
    <b v="0"/>
    <x v="20"/>
    <b v="1"/>
    <s v="music/rock"/>
    <n v="1.0740000000000001"/>
    <n v="64.44"/>
    <x v="4"/>
    <s v="rock"/>
    <x v="2289"/>
    <d v="2013-12-06T23:22:00"/>
  </r>
  <r>
    <x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x v="4"/>
    <s v="rock"/>
    <x v="2290"/>
    <d v="2009-12-01T17:00:00"/>
  </r>
  <r>
    <x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x v="4"/>
    <s v="rock"/>
    <x v="2291"/>
    <d v="2012-04-23T04:00:00"/>
  </r>
  <r>
    <x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d v="2012-04-18T16:44:36"/>
  </r>
  <r>
    <x v="2293"/>
    <s v="&quot;Hurt N' Wrong&quot; New Album Fundraiser!"/>
    <s v="Donate here to be a part of the upcoming album. Every little bit helps!"/>
    <n v="850"/>
    <n v="920"/>
    <x v="0"/>
    <s v="US"/>
    <s v="USD"/>
    <n v="1348545540"/>
    <n v="1346345999"/>
    <b v="0"/>
    <x v="74"/>
    <b v="1"/>
    <s v="music/rock"/>
    <n v="1.0823529411764705"/>
    <n v="34.074074074074076"/>
    <x v="4"/>
    <s v="rock"/>
    <x v="2293"/>
    <d v="2012-09-25T03:59:00"/>
  </r>
  <r>
    <x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9"/>
    <n v="65.214642857142863"/>
    <x v="4"/>
    <s v="rock"/>
    <x v="2294"/>
    <d v="2013-01-20T17:21:20"/>
  </r>
  <r>
    <x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4999999999999"/>
    <n v="44.205882352941174"/>
    <x v="4"/>
    <s v="rock"/>
    <x v="2295"/>
    <d v="2013-01-26T22:54:16"/>
  </r>
  <r>
    <x v="2296"/>
    <s v="HAMELL ON TRIAL IS RECORDING AN ALBUM"/>
    <s v="Ed Hamell AKA Hamell on Trial is recording an album titled The Happiest Man in the World. He needs your help."/>
    <n v="7000"/>
    <n v="10435"/>
    <x v="0"/>
    <s v="US"/>
    <s v="USD"/>
    <n v="1330018426"/>
    <n v="1326994426"/>
    <b v="0"/>
    <x v="108"/>
    <b v="1"/>
    <s v="music/rock"/>
    <n v="1.4907142857142857"/>
    <n v="71.965517241379317"/>
    <x v="4"/>
    <s v="rock"/>
    <x v="2296"/>
    <d v="2012-02-23T17:33:46"/>
  </r>
  <r>
    <x v="2297"/>
    <s v="Company Company: Debut EP"/>
    <s v="New Jersey Alternative Rock band COCO needs YOUR help self-releasing debut EP!"/>
    <n v="1000"/>
    <n v="1006"/>
    <x v="0"/>
    <s v="US"/>
    <s v="USD"/>
    <n v="1331697540"/>
    <n v="1328749249"/>
    <b v="0"/>
    <x v="10"/>
    <b v="1"/>
    <s v="music/rock"/>
    <n v="1.006"/>
    <n v="52.94736842105263"/>
    <x v="4"/>
    <s v="rock"/>
    <x v="2297"/>
    <d v="2012-03-14T03:59:00"/>
  </r>
  <r>
    <x v="2298"/>
    <s v="Jonny Gray: First Full Length Album"/>
    <s v="My name is Jonny Gray, and my friends and I are working together to raise funds for my debut album"/>
    <n v="30000"/>
    <n v="31522"/>
    <x v="0"/>
    <s v="US"/>
    <s v="USD"/>
    <n v="1395861033"/>
    <n v="1393272633"/>
    <b v="0"/>
    <x v="449"/>
    <b v="1"/>
    <s v="music/rock"/>
    <n v="1.0507333333333333"/>
    <n v="109.45138888888889"/>
    <x v="4"/>
    <s v="rock"/>
    <x v="2298"/>
    <d v="2014-03-26T19:10:33"/>
  </r>
  <r>
    <x v="2299"/>
    <s v="HELP FLY RADIO FINISH THEIR FULL LENGTH ALBUM!"/>
    <s v="Fly Radio has finished tracking their album now all that is left is the mixing/mastering and duplication!"/>
    <n v="300"/>
    <n v="1050.5"/>
    <x v="0"/>
    <s v="US"/>
    <s v="USD"/>
    <n v="1296953209"/>
    <n v="1295657209"/>
    <b v="0"/>
    <x v="25"/>
    <b v="1"/>
    <s v="music/rock"/>
    <n v="3.5016666666666665"/>
    <n v="75.035714285714292"/>
    <x v="4"/>
    <s v="rock"/>
    <x v="2299"/>
    <d v="2011-02-06T00:46:49"/>
  </r>
  <r>
    <x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x v="4"/>
    <s v="rock"/>
    <x v="2300"/>
    <d v="2012-06-28T17:26:56"/>
  </r>
  <r>
    <x v="2301"/>
    <s v="Time Crash"/>
    <s v="We are America's first trock band, and we're ready to bring you our first album!"/>
    <n v="5000"/>
    <n v="6680.22"/>
    <x v="0"/>
    <s v="US"/>
    <s v="USD"/>
    <n v="1371785496"/>
    <n v="1369193496"/>
    <b v="1"/>
    <x v="263"/>
    <b v="1"/>
    <s v="music/indie rock"/>
    <n v="1.336044"/>
    <n v="31.659810426540286"/>
    <x v="4"/>
    <s v="indie rock"/>
    <x v="2301"/>
    <d v="2013-06-21T03:31:36"/>
  </r>
  <r>
    <x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8"/>
    <n v="46.176470588235297"/>
    <x v="4"/>
    <s v="indie rock"/>
    <x v="2302"/>
    <d v="2013-12-31T07:00:00"/>
  </r>
  <r>
    <x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d v="2011-12-13T03:39:56"/>
  </r>
  <r>
    <x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d v="2011-01-01T04:59:00"/>
  </r>
  <r>
    <x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8"/>
    <n v="109.10778443113773"/>
    <x v="4"/>
    <s v="indie rock"/>
    <x v="2305"/>
    <d v="2014-08-08T18:00:00"/>
  </r>
  <r>
    <x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4"/>
    <n v="51.185616438356163"/>
    <x v="4"/>
    <s v="indie rock"/>
    <x v="2306"/>
    <d v="2012-03-10T04:02:09"/>
  </r>
  <r>
    <x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d v="2012-05-05T19:15:28"/>
  </r>
  <r>
    <x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d v="2014-08-29T01:00:00"/>
  </r>
  <r>
    <x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x v="4"/>
    <s v="indie rock"/>
    <x v="2309"/>
    <d v="2013-03-09T23:42:17"/>
  </r>
  <r>
    <x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8"/>
    <n v="64.816470588235291"/>
    <x v="4"/>
    <s v="indie rock"/>
    <x v="2310"/>
    <d v="2013-03-21T18:03:35"/>
  </r>
  <r>
    <x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d v="2014-05-07T00:06:29"/>
  </r>
  <r>
    <x v="2312"/>
    <s v="DINOWALRUS: 3RD RECORD ON VINYL"/>
    <s v="Help Brooklyn psychedelic synth rockers DINOWALRUS release their 3rd Record, COMPLEXION, on vinyl!"/>
    <n v="3000"/>
    <n v="3236"/>
    <x v="0"/>
    <s v="US"/>
    <s v="USD"/>
    <n v="1397862000"/>
    <n v="1395155478"/>
    <b v="1"/>
    <x v="1"/>
    <b v="1"/>
    <s v="music/indie rock"/>
    <n v="1.0786666666666667"/>
    <n v="40.962025316455694"/>
    <x v="4"/>
    <s v="indie rock"/>
    <x v="2312"/>
    <d v="2014-04-18T23:00:00"/>
  </r>
  <r>
    <x v="2313"/>
    <s v="A SUNNY DAY IN GLASGOW"/>
    <s v="A Sunny Day in Glasgow are recording a new album and we need your help!"/>
    <n v="5000"/>
    <n v="8792.02"/>
    <x v="0"/>
    <s v="US"/>
    <s v="USD"/>
    <n v="1336086026"/>
    <n v="1333494026"/>
    <b v="1"/>
    <x v="328"/>
    <b v="1"/>
    <s v="music/indie rock"/>
    <n v="1.7584040000000001"/>
    <n v="56.000127388535034"/>
    <x v="4"/>
    <s v="indie rock"/>
    <x v="2313"/>
    <d v="2012-05-03T23:00:26"/>
  </r>
  <r>
    <x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000000000001"/>
    <n v="37.672800000000002"/>
    <x v="4"/>
    <s v="indie rock"/>
    <x v="2314"/>
    <d v="2012-06-07T13:14:17"/>
  </r>
  <r>
    <x v="2315"/>
    <s v="RICE Presses Their Debut Album 'Keep Warm' On Vinyl"/>
    <s v="Rice invites you to be a part of the creation of their first album and spread their message of love."/>
    <n v="2500"/>
    <n v="2565"/>
    <x v="0"/>
    <s v="US"/>
    <s v="USD"/>
    <n v="1336238743"/>
    <n v="1333646743"/>
    <b v="1"/>
    <x v="31"/>
    <b v="1"/>
    <s v="music/indie rock"/>
    <n v="1.026"/>
    <n v="40.078125"/>
    <x v="4"/>
    <s v="indie rock"/>
    <x v="2315"/>
    <d v="2012-05-05T17:25:43"/>
  </r>
  <r>
    <x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d v="2009-12-09T18:24:00"/>
  </r>
  <r>
    <x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x v="4"/>
    <s v="indie rock"/>
    <x v="2317"/>
    <d v="2010-02-15T05:00:00"/>
  </r>
  <r>
    <x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d v="2009-09-26T03:59:00"/>
  </r>
  <r>
    <x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7"/>
    <n v="41.961038961038959"/>
    <x v="4"/>
    <s v="indie rock"/>
    <x v="2319"/>
    <d v="2013-12-15T01:58:05"/>
  </r>
  <r>
    <x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d v="2014-04-02T18:36:40"/>
  </r>
  <r>
    <x v="2321"/>
    <s v="WienerWÃ¼rze"/>
    <s v="Universal organic liquid seasoning brewed all natural from lupine, oat, salt and water for soups, salads, stews and more"/>
    <n v="10557"/>
    <n v="4130"/>
    <x v="3"/>
    <s v="AT"/>
    <s v="EUR"/>
    <n v="1491282901"/>
    <n v="1488694501"/>
    <b v="0"/>
    <x v="31"/>
    <b v="0"/>
    <s v="food/small batch"/>
    <n v="0.39120962394619685"/>
    <n v="64.53125"/>
    <x v="7"/>
    <s v="small batch"/>
    <x v="2321"/>
    <d v="2017-04-04T05:15:01"/>
  </r>
  <r>
    <x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8E-2"/>
    <n v="21.25"/>
    <x v="7"/>
    <s v="small batch"/>
    <x v="2322"/>
    <d v="2017-04-09T20:29:29"/>
  </r>
  <r>
    <x v="2323"/>
    <s v="Beef Sticks, the Ultimate Protein Snack"/>
    <s v="You can never go wrong with a Beef Stick, great taste with no fillers and can easily goes with you everywhere."/>
    <n v="250"/>
    <n v="120"/>
    <x v="3"/>
    <s v="US"/>
    <s v="USD"/>
    <n v="1490033247"/>
    <n v="1489428447"/>
    <b v="0"/>
    <x v="80"/>
    <b v="0"/>
    <s v="food/small batch"/>
    <n v="0.48"/>
    <n v="30"/>
    <x v="7"/>
    <s v="small batch"/>
    <x v="2323"/>
    <d v="2017-03-20T18:07:27"/>
  </r>
  <r>
    <x v="2324"/>
    <s v="Pies not Lies"/>
    <s v="A city centre shop selling great locally made food with room to chat and learn about eachother."/>
    <n v="7500"/>
    <n v="1555"/>
    <x v="3"/>
    <s v="GB"/>
    <s v="GBP"/>
    <n v="1490559285"/>
    <n v="1487970885"/>
    <b v="0"/>
    <x v="42"/>
    <b v="0"/>
    <s v="food/small batch"/>
    <n v="0.20733333333333334"/>
    <n v="25.491803278688526"/>
    <x v="7"/>
    <s v="small batch"/>
    <x v="2324"/>
    <d v="2017-03-26T20:14:45"/>
  </r>
  <r>
    <x v="2325"/>
    <s v="MAGA Private Label Spicy Sauce"/>
    <s v="Do you like to Maga? Do you like hot sauce as spicy as your memes? Do you like sexy frogs? Of course you do were all adults here."/>
    <n v="1000"/>
    <n v="80"/>
    <x v="3"/>
    <s v="US"/>
    <s v="USD"/>
    <n v="1490830331"/>
    <n v="1488241931"/>
    <b v="0"/>
    <x v="63"/>
    <b v="0"/>
    <s v="food/small batch"/>
    <n v="0.08"/>
    <n v="11.428571428571429"/>
    <x v="7"/>
    <s v="small batch"/>
    <x v="2325"/>
    <d v="2017-03-29T23:32:11"/>
  </r>
  <r>
    <x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7.1999999999999998E-3"/>
    <n v="108"/>
    <x v="7"/>
    <s v="small batch"/>
    <x v="2326"/>
    <d v="2017-04-30T17:00:00"/>
  </r>
  <r>
    <x v="2327"/>
    <s v="Kraut Source - Fermentation Made Simple"/>
    <s v="Gourmet Fermentation in a Mason Jar. Create delicious, nutritious fermented foods at home."/>
    <n v="35000"/>
    <n v="184133.01"/>
    <x v="0"/>
    <s v="US"/>
    <s v="USD"/>
    <n v="1409090440"/>
    <n v="1406066440"/>
    <b v="1"/>
    <x v="453"/>
    <b v="1"/>
    <s v="food/small batch"/>
    <n v="5.2609431428571432"/>
    <n v="54.883162444113267"/>
    <x v="7"/>
    <s v="small batch"/>
    <x v="2327"/>
    <d v="2014-08-26T22:00:40"/>
  </r>
  <r>
    <x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d v="2015-06-14T18:45:37"/>
  </r>
  <r>
    <x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x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d v="2015-12-25T00:00:00"/>
  </r>
  <r>
    <x v="2331"/>
    <s v="Meadowlands Chocolate"/>
    <s v="Handcrafted, organic, single-origin, bean-to-bar, dark chocolate. Like fine wine, the secret is in the terroir."/>
    <n v="8000"/>
    <n v="11545.1"/>
    <x v="0"/>
    <s v="US"/>
    <s v="USD"/>
    <n v="1408320490"/>
    <n v="1405728490"/>
    <b v="1"/>
    <x v="454"/>
    <b v="1"/>
    <s v="food/small batch"/>
    <n v="1.4431375"/>
    <n v="40.795406360424032"/>
    <x v="7"/>
    <s v="small batch"/>
    <x v="2331"/>
    <d v="2014-08-18T00:08:10"/>
  </r>
  <r>
    <x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
    <n v="75.502840909090907"/>
    <x v="7"/>
    <s v="small batch"/>
    <x v="2332"/>
    <d v="2015-02-06T15:04:31"/>
  </r>
  <r>
    <x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d v="2014-05-29T17:50:00"/>
  </r>
  <r>
    <x v="2334"/>
    <s v="Picnic Pops in Your Grocery Store!"/>
    <s v="Help us get our delicious, organic, artisanal frozen pops on grocery store shelves in the Baltimore &amp; DC areas."/>
    <n v="4000"/>
    <n v="4078"/>
    <x v="0"/>
    <s v="US"/>
    <s v="USD"/>
    <n v="1415208840"/>
    <n v="1412611498"/>
    <b v="1"/>
    <x v="85"/>
    <b v="1"/>
    <s v="food/small batch"/>
    <n v="1.0195000000000001"/>
    <n v="60.865671641791046"/>
    <x v="7"/>
    <s v="small batch"/>
    <x v="2334"/>
    <d v="2014-11-05T17:34:00"/>
  </r>
  <r>
    <x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d v="2014-06-11T13:44:03"/>
  </r>
  <r>
    <x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6"/>
    <n v="48.104623556581984"/>
    <x v="7"/>
    <s v="small batch"/>
    <x v="2336"/>
    <d v="2014-03-08T22:11:35"/>
  </r>
  <r>
    <x v="2337"/>
    <s v="The Hudson Standard Bitters and Shrubs"/>
    <s v="We make small batch, locally sourced bitters and shrubs for cocktails and cooking."/>
    <n v="12000"/>
    <n v="13279"/>
    <x v="0"/>
    <s v="US"/>
    <s v="USD"/>
    <n v="1403796143"/>
    <n v="1401204143"/>
    <b v="1"/>
    <x v="122"/>
    <b v="1"/>
    <s v="food/small batch"/>
    <n v="1.1065833333333333"/>
    <n v="74.184357541899445"/>
    <x v="7"/>
    <s v="small batch"/>
    <x v="2337"/>
    <d v="2014-06-26T15:22:23"/>
  </r>
  <r>
    <x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4"/>
    <n v="123.34552845528455"/>
    <x v="7"/>
    <s v="small batch"/>
    <x v="2338"/>
    <d v="2014-06-29T21:31:24"/>
  </r>
  <r>
    <x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8"/>
    <n v="66.623188405797094"/>
    <x v="7"/>
    <s v="small batch"/>
    <x v="2339"/>
    <d v="2016-12-19T07:59:00"/>
  </r>
  <r>
    <x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d v="2016-10-30T15:25:38"/>
  </r>
  <r>
    <x v="2341"/>
    <s v="Cutting Edge Fitness Website (Canceled)"/>
    <s v="This website will serve as an interface to change lives and have a community routing for your success!"/>
    <n v="5000"/>
    <n v="0"/>
    <x v="1"/>
    <s v="US"/>
    <s v="USD"/>
    <n v="1436729504"/>
    <n v="1434137504"/>
    <b v="0"/>
    <x v="78"/>
    <b v="0"/>
    <s v="technology/web"/>
    <n v="0"/>
    <s v="No Backers"/>
    <x v="2"/>
    <s v="web"/>
    <x v="2341"/>
    <d v="2015-07-12T19:31:44"/>
  </r>
  <r>
    <x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s v="No Backers"/>
    <x v="2"/>
    <s v="web"/>
    <x v="2342"/>
    <d v="2014-10-06T05:00:00"/>
  </r>
  <r>
    <x v="2343"/>
    <s v="Mobile Excellence Awards (Canceled)"/>
    <s v="The most influential and prestigious awards program that honors innovation and leadership in mobile technology and entertainment"/>
    <n v="10000"/>
    <n v="300"/>
    <x v="1"/>
    <s v="US"/>
    <s v="USD"/>
    <n v="1452282420"/>
    <n v="1447962505"/>
    <b v="0"/>
    <x v="29"/>
    <b v="0"/>
    <s v="technology/web"/>
    <n v="0.03"/>
    <n v="300"/>
    <x v="2"/>
    <s v="web"/>
    <x v="2343"/>
    <d v="2016-01-08T19:47:00"/>
  </r>
  <r>
    <x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1E-3"/>
    <n v="1"/>
    <x v="2"/>
    <s v="web"/>
    <x v="2344"/>
    <d v="2016-06-24T17:27:49"/>
  </r>
  <r>
    <x v="2345"/>
    <s v="Social Media Website (Canceled)"/>
    <s v="My team and I are creating a social media website for pet lovers across the world! Fashion, animal shows, adoptions, and more."/>
    <n v="3000"/>
    <n v="0"/>
    <x v="1"/>
    <s v="US"/>
    <s v="USD"/>
    <n v="1427845140"/>
    <n v="1424822556"/>
    <b v="0"/>
    <x v="78"/>
    <b v="0"/>
    <s v="technology/web"/>
    <n v="0"/>
    <s v="No Backers"/>
    <x v="2"/>
    <s v="web"/>
    <x v="2345"/>
    <d v="2015-03-31T23:39:00"/>
  </r>
  <r>
    <x v="2346"/>
    <s v="Ez 2c 3D Viewers (Canceled)"/>
    <s v="Watch and Make FREE 3D Videos &amp; Pics - No Viewer needed. To Help Learn we have Training and Instant 3D viewers."/>
    <n v="60000"/>
    <n v="39"/>
    <x v="1"/>
    <s v="US"/>
    <s v="USD"/>
    <n v="1476731431"/>
    <n v="1472843431"/>
    <b v="0"/>
    <x v="83"/>
    <b v="0"/>
    <s v="technology/web"/>
    <n v="6.4999999999999997E-4"/>
    <n v="13"/>
    <x v="2"/>
    <s v="web"/>
    <x v="2346"/>
    <d v="2016-10-17T19:10:31"/>
  </r>
  <r>
    <x v="2347"/>
    <s v="Course: Create Complete Web Apps without Coding (Canceled)"/>
    <s v="Back this project and get access to a course about building COMPLETE web applications without coding."/>
    <n v="1000"/>
    <n v="15"/>
    <x v="1"/>
    <s v="US"/>
    <s v="USD"/>
    <n v="1472135676"/>
    <n v="1469543676"/>
    <b v="0"/>
    <x v="29"/>
    <b v="0"/>
    <s v="technology/web"/>
    <n v="1.4999999999999999E-2"/>
    <n v="15"/>
    <x v="2"/>
    <s v="web"/>
    <x v="2347"/>
    <d v="2016-08-25T14:34:36"/>
  </r>
  <r>
    <x v="2348"/>
    <s v="Business &amp; Entertainment In 3D World! (Canceled)"/>
    <s v="Own, Buy, Sell 3D property! 3D games, 3D traveling and earn in one virtual 3D NEASPACE, Best for Oculus Rift environment."/>
    <n v="70000"/>
    <n v="270"/>
    <x v="1"/>
    <s v="US"/>
    <s v="USD"/>
    <n v="1456006938"/>
    <n v="1450822938"/>
    <b v="0"/>
    <x v="81"/>
    <b v="0"/>
    <s v="technology/web"/>
    <n v="3.8571428571428572E-3"/>
    <n v="54"/>
    <x v="2"/>
    <s v="web"/>
    <x v="2348"/>
    <d v="2016-02-20T22:22:18"/>
  </r>
  <r>
    <x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s v="No Backers"/>
    <x v="2"/>
    <s v="web"/>
    <x v="2349"/>
    <d v="2015-08-11T18:37:08"/>
  </r>
  <r>
    <x v="2350"/>
    <s v="HoxWi - Simple and reliable online customer services (Canceled)"/>
    <s v="HoxWi are the future for real time interaction with on-line customers via chat or video conference."/>
    <n v="50000"/>
    <n v="0"/>
    <x v="1"/>
    <s v="IE"/>
    <s v="EUR"/>
    <n v="1483474370"/>
    <n v="1480882370"/>
    <b v="0"/>
    <x v="78"/>
    <b v="0"/>
    <s v="technology/web"/>
    <n v="0"/>
    <s v="No Backers"/>
    <x v="2"/>
    <s v="web"/>
    <x v="2350"/>
    <d v="2017-01-03T20:12:50"/>
  </r>
  <r>
    <x v="2351"/>
    <s v="NZ Auction site.  No listing or success fees. Only $2 p/m"/>
    <s v="Donate $30 or more and receive a free selfie stick."/>
    <n v="18900"/>
    <n v="108"/>
    <x v="1"/>
    <s v="NZ"/>
    <s v="NZD"/>
    <n v="1430360739"/>
    <n v="1427768739"/>
    <b v="0"/>
    <x v="63"/>
    <b v="0"/>
    <s v="technology/web"/>
    <n v="5.7142857142857143E-3"/>
    <n v="15.428571428571429"/>
    <x v="2"/>
    <s v="web"/>
    <x v="2351"/>
    <d v="2015-04-30T02:25:39"/>
  </r>
  <r>
    <x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s v="No Backers"/>
    <x v="2"/>
    <s v="web"/>
    <x v="2352"/>
    <d v="2015-06-06T15:12:32"/>
  </r>
  <r>
    <x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s v="No Backers"/>
    <x v="2"/>
    <s v="web"/>
    <x v="2353"/>
    <d v="2015-04-21T16:13:42"/>
  </r>
  <r>
    <x v="2354"/>
    <s v="Dissertation (Canceled)"/>
    <s v="Almost done with doctorate degree but need funding of $35,000 to complete research of project."/>
    <n v="35000"/>
    <n v="25"/>
    <x v="1"/>
    <s v="US"/>
    <s v="USD"/>
    <n v="1420910460"/>
    <n v="1415726460"/>
    <b v="0"/>
    <x v="29"/>
    <b v="0"/>
    <s v="technology/web"/>
    <n v="7.1428571428571429E-4"/>
    <n v="25"/>
    <x v="2"/>
    <s v="web"/>
    <x v="2354"/>
    <d v="2015-01-10T17:21:00"/>
  </r>
  <r>
    <x v="2355"/>
    <s v="PriceItUpPlease (Canceled)"/>
    <s v="PriceItUpPlease will be an easy to use website that estimates the amount of your startup costs for that great idea you have!"/>
    <n v="8000"/>
    <n v="55"/>
    <x v="1"/>
    <s v="AU"/>
    <s v="AUD"/>
    <n v="1430604136"/>
    <n v="1428012136"/>
    <b v="0"/>
    <x v="84"/>
    <b v="0"/>
    <s v="technology/web"/>
    <n v="6.875E-3"/>
    <n v="27.5"/>
    <x v="2"/>
    <s v="web"/>
    <x v="2355"/>
    <d v="2015-05-02T22:02:16"/>
  </r>
  <r>
    <x v="2356"/>
    <s v="HardstyleUnited.com (Canceled)"/>
    <s v="HardstyleUnited.com The Global Hardstyle community. Your Hardstyle community."/>
    <n v="10000"/>
    <n v="0"/>
    <x v="1"/>
    <s v="NL"/>
    <s v="EUR"/>
    <n v="1433530104"/>
    <n v="1430938104"/>
    <b v="0"/>
    <x v="78"/>
    <b v="0"/>
    <s v="technology/web"/>
    <n v="0"/>
    <s v="No Backers"/>
    <x v="2"/>
    <s v="web"/>
    <x v="2356"/>
    <d v="2015-06-05T18:48:24"/>
  </r>
  <r>
    <x v="2357"/>
    <s v="Online therapist directory - Click For Therapy (Canceled)"/>
    <s v="Click For Therapy is a website that was created to connect consumers and therapists across the UK."/>
    <n v="27000"/>
    <n v="0"/>
    <x v="1"/>
    <s v="GB"/>
    <s v="GBP"/>
    <n v="1445093578"/>
    <n v="1442501578"/>
    <b v="0"/>
    <x v="78"/>
    <b v="0"/>
    <s v="technology/web"/>
    <n v="0"/>
    <s v="No Backers"/>
    <x v="2"/>
    <s v="web"/>
    <x v="2357"/>
    <d v="2015-10-17T14:52:58"/>
  </r>
  <r>
    <x v="2358"/>
    <s v="Auction, Sell Swap without excessive fees, the next ebay."/>
    <s v="A website to auction, sell and swap items in the uk without a charge, without excess fees, the next ebay."/>
    <n v="1500"/>
    <n v="0"/>
    <x v="1"/>
    <s v="GB"/>
    <s v="GBP"/>
    <n v="1422664740"/>
    <n v="1417818036"/>
    <b v="0"/>
    <x v="78"/>
    <b v="0"/>
    <s v="technology/web"/>
    <n v="0"/>
    <s v="No Backers"/>
    <x v="2"/>
    <s v="web"/>
    <x v="2358"/>
    <d v="2015-01-31T00:39:00"/>
  </r>
  <r>
    <x v="2359"/>
    <s v="crowd-funded public genome sequencing (Canceled)"/>
    <s v="I want to crowdfund the sequencing of my own genome to make it publicly available with crowd-sourced interpretation."/>
    <n v="7500"/>
    <n v="1101"/>
    <x v="1"/>
    <s v="US"/>
    <s v="USD"/>
    <n v="1438616124"/>
    <n v="1433432124"/>
    <b v="0"/>
    <x v="83"/>
    <b v="0"/>
    <s v="technology/web"/>
    <n v="0.14680000000000001"/>
    <n v="367"/>
    <x v="2"/>
    <s v="web"/>
    <x v="2359"/>
    <d v="2015-08-03T15:35:24"/>
  </r>
  <r>
    <x v="2360"/>
    <s v="Bee Bay Microjobs (Canceled)"/>
    <s v="Welcome to Bee Bay Canada, your commission free microjobs website.  Sell at any price and keep 100% of what you earn!"/>
    <n v="5000"/>
    <n v="2"/>
    <x v="1"/>
    <s v="CA"/>
    <s v="CAD"/>
    <n v="1454864280"/>
    <n v="1452272280"/>
    <b v="0"/>
    <x v="29"/>
    <b v="0"/>
    <s v="technology/web"/>
    <n v="4.0000000000000002E-4"/>
    <n v="2"/>
    <x v="2"/>
    <s v="web"/>
    <x v="2360"/>
    <d v="2016-02-07T16:58:00"/>
  </r>
  <r>
    <x v="2361"/>
    <s v="Lemme Grab it (Canceled)"/>
    <s v="A website for email/sms alerts of your personal selection, comparison of prices,consolidated database, best deals around for clothing."/>
    <n v="200"/>
    <n v="0"/>
    <x v="1"/>
    <s v="CA"/>
    <s v="CAD"/>
    <n v="1462053600"/>
    <n v="1459975008"/>
    <b v="0"/>
    <x v="78"/>
    <b v="0"/>
    <s v="technology/web"/>
    <n v="0"/>
    <s v="No Backers"/>
    <x v="2"/>
    <s v="web"/>
    <x v="2361"/>
    <d v="2016-04-30T22:00:00"/>
  </r>
  <r>
    <x v="2362"/>
    <s v="Help CRB obtain 501(c)(3) status! (Canceled)"/>
    <s v="The Columbus Ruby Brigade has brought monthly ruby goodness and camaraderie to all participants."/>
    <n v="420"/>
    <n v="120"/>
    <x v="1"/>
    <s v="US"/>
    <s v="USD"/>
    <n v="1418315470"/>
    <n v="1415723470"/>
    <b v="0"/>
    <x v="84"/>
    <b v="0"/>
    <s v="technology/web"/>
    <n v="0.2857142857142857"/>
    <n v="60"/>
    <x v="2"/>
    <s v="web"/>
    <x v="2362"/>
    <d v="2014-12-11T16:31:10"/>
  </r>
  <r>
    <x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s v="No Backers"/>
    <x v="2"/>
    <s v="web"/>
    <x v="2363"/>
    <d v="2015-12-29T00:16:40"/>
  </r>
  <r>
    <x v="2364"/>
    <s v="Minecraft Server and Website Help (Name: Forge Realms)"/>
    <s v="Making a Minecraft server and Website and I need your help to fund it. Thanks in Advance!"/>
    <n v="128"/>
    <n v="0"/>
    <x v="1"/>
    <s v="US"/>
    <s v="USD"/>
    <n v="1445898356"/>
    <n v="1441146356"/>
    <b v="0"/>
    <x v="78"/>
    <b v="0"/>
    <s v="technology/web"/>
    <n v="0"/>
    <s v="No Backers"/>
    <x v="2"/>
    <s v="web"/>
    <x v="2364"/>
    <d v="2015-10-26T22:25:56"/>
  </r>
  <r>
    <x v="2365"/>
    <s v="IMI - It's My Identity (Canceled)"/>
    <s v="A website that could group all your social 'identities' and online property together and find new followers or creators to follow"/>
    <n v="1000"/>
    <n v="0"/>
    <x v="1"/>
    <s v="IT"/>
    <s v="EUR"/>
    <n v="1453071600"/>
    <n v="1449596425"/>
    <b v="0"/>
    <x v="78"/>
    <b v="0"/>
    <s v="technology/web"/>
    <n v="0"/>
    <s v="No Backers"/>
    <x v="2"/>
    <s v="web"/>
    <x v="2365"/>
    <d v="2016-01-17T23:00:00"/>
  </r>
  <r>
    <x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0.1052"/>
    <n v="97.407407407407405"/>
    <x v="2"/>
    <s v="web"/>
    <x v="2366"/>
    <d v="2015-10-21T12:45:33"/>
  </r>
  <r>
    <x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E-2"/>
    <n v="47.857142857142854"/>
    <x v="2"/>
    <s v="web"/>
    <x v="2367"/>
    <d v="2016-04-25T22:16:56"/>
  </r>
  <r>
    <x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2.5000000000000001E-3"/>
    <n v="50"/>
    <x v="2"/>
    <s v="web"/>
    <x v="2368"/>
    <d v="2015-04-14T16:19:25"/>
  </r>
  <r>
    <x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s v="No Backers"/>
    <x v="2"/>
    <s v="web"/>
    <x v="2369"/>
    <d v="2016-02-10T19:30:11"/>
  </r>
  <r>
    <x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3.2799999999999999E-3"/>
    <n v="20.5"/>
    <x v="2"/>
    <s v="web"/>
    <x v="2370"/>
    <d v="2014-12-18T04:32:21"/>
  </r>
  <r>
    <x v="2371"/>
    <s v="ProjectPetal.com (Canceled)"/>
    <s v="ProjectPetal.com is an all in one website for all Makers to share projects and ideas. A Facebook(R) Twitter(R) &amp; Github(R) all in one."/>
    <n v="2000"/>
    <n v="0"/>
    <x v="1"/>
    <s v="US"/>
    <s v="USD"/>
    <n v="1435257596"/>
    <n v="1432665596"/>
    <b v="0"/>
    <x v="78"/>
    <b v="0"/>
    <s v="technology/web"/>
    <n v="0"/>
    <s v="No Backers"/>
    <x v="2"/>
    <s v="web"/>
    <x v="2371"/>
    <d v="2015-06-25T18:39:56"/>
  </r>
  <r>
    <x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3E-2"/>
    <n v="30"/>
    <x v="2"/>
    <s v="web"/>
    <x v="2372"/>
    <d v="2015-04-24T01:39:31"/>
  </r>
  <r>
    <x v="2373"/>
    <s v="Cykelauktion.com (Canceled)"/>
    <s v="We want to create a safe marketplace for buying and selling bicycles."/>
    <n v="850000"/>
    <n v="50"/>
    <x v="1"/>
    <s v="SE"/>
    <s v="SEK"/>
    <n v="1440863624"/>
    <n v="1438271624"/>
    <b v="0"/>
    <x v="29"/>
    <b v="0"/>
    <s v="technology/web"/>
    <n v="5.8823529411764708E-5"/>
    <n v="50"/>
    <x v="2"/>
    <s v="web"/>
    <x v="2373"/>
    <d v="2015-08-29T15:53:44"/>
  </r>
  <r>
    <x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5E-4"/>
    <n v="10"/>
    <x v="2"/>
    <s v="web"/>
    <x v="2374"/>
    <d v="2015-02-12T20:14:20"/>
  </r>
  <r>
    <x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s v="No Backers"/>
    <x v="2"/>
    <s v="web"/>
    <x v="2375"/>
    <d v="2016-09-09T20:03:57"/>
  </r>
  <r>
    <x v="2376"/>
    <s v="Phone Tags: lost and found stickers (Canceled)"/>
    <s v="Tough, pre-manufactured lost and found stickers that forward messages to the owners email and cellphone."/>
    <n v="3000"/>
    <n v="326.33"/>
    <x v="1"/>
    <s v="US"/>
    <s v="USD"/>
    <n v="1449785566"/>
    <n v="1447193566"/>
    <b v="0"/>
    <x v="80"/>
    <b v="0"/>
    <s v="technology/web"/>
    <n v="0.10877666666666666"/>
    <n v="81.582499999999996"/>
    <x v="2"/>
    <s v="web"/>
    <x v="2376"/>
    <d v="2015-12-10T22:12:46"/>
  </r>
  <r>
    <x v="2377"/>
    <s v="Fluttify - New Canadian Tech Start Up (Canceled)"/>
    <s v="Fluttify is an Online Video Sharing Platform allowing friends to share their favorite Trending Content with each other."/>
    <n v="2500"/>
    <n v="0"/>
    <x v="1"/>
    <s v="CA"/>
    <s v="CAD"/>
    <n v="1480110783"/>
    <n v="1477515183"/>
    <b v="0"/>
    <x v="78"/>
    <b v="0"/>
    <s v="technology/web"/>
    <n v="0"/>
    <s v="No Backers"/>
    <x v="2"/>
    <s v="web"/>
    <x v="2377"/>
    <d v="2016-11-25T21:53:03"/>
  </r>
  <r>
    <x v="2378"/>
    <s v="KEEPUP INC (Canceled)"/>
    <s v="KEEPUP allows you to extend your social circle by introducing you to new people via your friends."/>
    <n v="110000"/>
    <n v="0"/>
    <x v="1"/>
    <s v="US"/>
    <s v="USD"/>
    <n v="1440548330"/>
    <n v="1438042730"/>
    <b v="0"/>
    <x v="78"/>
    <b v="0"/>
    <s v="technology/web"/>
    <n v="0"/>
    <s v="No Backers"/>
    <x v="2"/>
    <s v="web"/>
    <x v="2378"/>
    <d v="2015-08-26T00:18:50"/>
  </r>
  <r>
    <x v="2379"/>
    <s v="SelectCooks.com (Canceled)"/>
    <s v="Selectcooks.com is a community marketplace for people to list, find and hire chefs."/>
    <n v="30000"/>
    <n v="0"/>
    <x v="1"/>
    <s v="US"/>
    <s v="USD"/>
    <n v="1444004616"/>
    <n v="1440116616"/>
    <b v="0"/>
    <x v="78"/>
    <b v="0"/>
    <s v="technology/web"/>
    <n v="0"/>
    <s v="No Backers"/>
    <x v="2"/>
    <s v="web"/>
    <x v="2379"/>
    <d v="2015-10-05T00:23:36"/>
  </r>
  <r>
    <x v="2380"/>
    <s v="Finit - Hashtag Chatting (Canceled)"/>
    <s v="Tired of waiting for likes? Here is a brand new social network centered on real-time hashtag chatting. Just chat and enjoy!"/>
    <n v="15000"/>
    <n v="55"/>
    <x v="1"/>
    <s v="US"/>
    <s v="USD"/>
    <n v="1443726142"/>
    <n v="1441134142"/>
    <b v="0"/>
    <x v="83"/>
    <b v="0"/>
    <s v="technology/web"/>
    <n v="3.6666666666666666E-3"/>
    <n v="18.333333333333332"/>
    <x v="2"/>
    <s v="web"/>
    <x v="2380"/>
    <d v="2015-10-01T19:02:22"/>
  </r>
  <r>
    <x v="2381"/>
    <s v="Cannabis Connection (Canceled)"/>
    <s v="Social Media Platform for the Marijuana Industry to create professionalism and a stable lasting market."/>
    <n v="86350"/>
    <n v="1571"/>
    <x v="1"/>
    <s v="US"/>
    <s v="USD"/>
    <n v="1428704848"/>
    <n v="1426112848"/>
    <b v="0"/>
    <x v="63"/>
    <b v="0"/>
    <s v="technology/web"/>
    <n v="1.8193398957730169E-2"/>
    <n v="224.42857142857142"/>
    <x v="2"/>
    <s v="web"/>
    <x v="2381"/>
    <d v="2015-04-10T22:27:28"/>
  </r>
  <r>
    <x v="2382"/>
    <s v="These Easy Days (Canceled)"/>
    <s v="Netiquette classes to teach our youth how make proper use of computer-mediated communications for personal and educational success."/>
    <n v="3000"/>
    <n v="75"/>
    <x v="1"/>
    <s v="US"/>
    <s v="USD"/>
    <n v="1438662603"/>
    <n v="1436502603"/>
    <b v="0"/>
    <x v="84"/>
    <b v="0"/>
    <s v="technology/web"/>
    <n v="2.5000000000000001E-2"/>
    <n v="37.5"/>
    <x v="2"/>
    <s v="web"/>
    <x v="2382"/>
    <d v="2015-08-04T04:30:03"/>
  </r>
  <r>
    <x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7E-2"/>
    <n v="145"/>
    <x v="2"/>
    <s v="web"/>
    <x v="2383"/>
    <d v="2015-02-22T01:21:47"/>
  </r>
  <r>
    <x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8.0000000000000002E-3"/>
    <n v="1"/>
    <x v="2"/>
    <s v="web"/>
    <x v="2384"/>
    <d v="2014-11-14T02:37:23"/>
  </r>
  <r>
    <x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4E-2"/>
    <n v="112.57142857142857"/>
    <x v="2"/>
    <s v="web"/>
    <x v="2385"/>
    <d v="2015-08-05T16:50:32"/>
  </r>
  <r>
    <x v="2386"/>
    <s v="Realjobmatch.com (Canceled)"/>
    <s v="Realjobmatch is not just a job search site but a matching site , matching the right jobseekers with the best jobs."/>
    <n v="30000"/>
    <n v="0"/>
    <x v="1"/>
    <s v="CA"/>
    <s v="CAD"/>
    <n v="1420920424"/>
    <n v="1415736424"/>
    <b v="0"/>
    <x v="78"/>
    <b v="0"/>
    <s v="technology/web"/>
    <n v="0"/>
    <s v="No Backers"/>
    <x v="2"/>
    <s v="web"/>
    <x v="2386"/>
    <d v="2015-01-10T20:07:04"/>
  </r>
  <r>
    <x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6.8399999999999997E-3"/>
    <n v="342"/>
    <x v="2"/>
    <s v="web"/>
    <x v="2387"/>
    <d v="2016-07-22T15:02:20"/>
  </r>
  <r>
    <x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3E-2"/>
    <n v="57.875"/>
    <x v="2"/>
    <s v="web"/>
    <x v="2388"/>
    <d v="2015-01-15T19:29:00"/>
  </r>
  <r>
    <x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1.8749999999999999E-3"/>
    <n v="30"/>
    <x v="2"/>
    <s v="web"/>
    <x v="2389"/>
    <d v="2015-07-25T21:59:00"/>
  </r>
  <r>
    <x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s v="No Backers"/>
    <x v="2"/>
    <s v="web"/>
    <x v="2390"/>
    <d v="2015-01-04T06:17:44"/>
  </r>
  <r>
    <x v="2391"/>
    <s v="oToBOTS.com - Freedom from high cost auto repairs (Canceled)"/>
    <s v="Using the power of internet to help people save hundreds in car repair."/>
    <n v="20000"/>
    <n v="25"/>
    <x v="1"/>
    <s v="US"/>
    <s v="USD"/>
    <n v="1427825044"/>
    <n v="1425236644"/>
    <b v="0"/>
    <x v="29"/>
    <b v="0"/>
    <s v="technology/web"/>
    <n v="1.25E-3"/>
    <n v="25"/>
    <x v="2"/>
    <s v="web"/>
    <x v="2391"/>
    <d v="2015-03-31T18:04:04"/>
  </r>
  <r>
    <x v="2392"/>
    <s v="WILLAMETTE EXTRA BOARD (Canceled)"/>
    <s v="I am asking for $4,200 to launch a unique website serving professionals in any and all industries seeking additional income in Oregon."/>
    <n v="4200"/>
    <n v="0"/>
    <x v="1"/>
    <s v="US"/>
    <s v="USD"/>
    <n v="1446087223"/>
    <n v="1443495223"/>
    <b v="0"/>
    <x v="78"/>
    <b v="0"/>
    <s v="technology/web"/>
    <n v="0"/>
    <s v="No Backers"/>
    <x v="2"/>
    <s v="web"/>
    <x v="2392"/>
    <d v="2015-10-29T02:53:43"/>
  </r>
  <r>
    <x v="2393"/>
    <s v="Game Swapper (Canceled)"/>
    <s v="Imagine a world where you can swap a video game you're tired of playing for a video game you actually want to play for just $1.50!"/>
    <n v="100000"/>
    <n v="50"/>
    <x v="1"/>
    <s v="US"/>
    <s v="USD"/>
    <n v="1439048017"/>
    <n v="1436456017"/>
    <b v="0"/>
    <x v="29"/>
    <b v="0"/>
    <s v="technology/web"/>
    <n v="5.0000000000000001E-4"/>
    <n v="50"/>
    <x v="2"/>
    <s v="web"/>
    <x v="2393"/>
    <d v="2015-08-08T15:33:37"/>
  </r>
  <r>
    <x v="2394"/>
    <s v="Wriyon - WRIte Your Own (Canceled)"/>
    <s v="We want to create the &quot;Facebook&quot; for Writers. We are working on a new world for people who like to write. Check out more wriyon.com"/>
    <n v="5000"/>
    <n v="3"/>
    <x v="1"/>
    <s v="IE"/>
    <s v="EUR"/>
    <n v="1424940093"/>
    <n v="1422348093"/>
    <b v="0"/>
    <x v="84"/>
    <b v="0"/>
    <s v="technology/web"/>
    <n v="5.9999999999999995E-4"/>
    <n v="1.5"/>
    <x v="2"/>
    <s v="web"/>
    <x v="2394"/>
    <d v="2015-02-26T08:41:33"/>
  </r>
  <r>
    <x v="2395"/>
    <s v="VENT it out (Canceled)"/>
    <s v="I am making a social website where people can anonymously or openly vent, All walks of life all over the world"/>
    <n v="33000"/>
    <n v="0"/>
    <x v="1"/>
    <s v="US"/>
    <s v="USD"/>
    <n v="1484038620"/>
    <n v="1481597687"/>
    <b v="0"/>
    <x v="78"/>
    <b v="0"/>
    <s v="technology/web"/>
    <n v="0"/>
    <s v="No Backers"/>
    <x v="2"/>
    <s v="web"/>
    <x v="2395"/>
    <d v="2017-01-10T08:57:00"/>
  </r>
  <r>
    <x v="2396"/>
    <s v="Projektwebseite (Canceled)"/>
    <s v="I'm creating a website with projects which I'll create later / Ich erstelle eine Webseite mit Projekten, welche ich spÃ¤ter erstelle."/>
    <n v="5000"/>
    <n v="10"/>
    <x v="1"/>
    <s v="CH"/>
    <s v="CHF"/>
    <n v="1444940558"/>
    <n v="1442348558"/>
    <b v="0"/>
    <x v="29"/>
    <b v="0"/>
    <s v="technology/web"/>
    <n v="2E-3"/>
    <n v="10"/>
    <x v="2"/>
    <s v="web"/>
    <x v="2396"/>
    <d v="2015-10-15T20:22:38"/>
  </r>
  <r>
    <x v="2397"/>
    <s v="#ADOPTROHINGYA PROJECT (Canceled)"/>
    <s v="Matching refugees with sponsors in the US for 5 years. Our goal is to assist 300 Rohingya refugee families with supportive communities."/>
    <n v="124000"/>
    <n v="0"/>
    <x v="1"/>
    <s v="US"/>
    <s v="USD"/>
    <n v="1420233256"/>
    <n v="1417641256"/>
    <b v="0"/>
    <x v="78"/>
    <b v="0"/>
    <s v="technology/web"/>
    <n v="0"/>
    <s v="No Backers"/>
    <x v="2"/>
    <s v="web"/>
    <x v="2397"/>
    <d v="2015-01-02T21:14:16"/>
  </r>
  <r>
    <x v="2398"/>
    <s v="Roekee.com (Canceled)"/>
    <s v="The internets new search engine. Looking for funding to develop our backend web indexing software with an emphasis on automation."/>
    <n v="4000"/>
    <n v="0"/>
    <x v="1"/>
    <s v="US"/>
    <s v="USD"/>
    <n v="1435874384"/>
    <n v="1433282384"/>
    <b v="0"/>
    <x v="78"/>
    <b v="0"/>
    <s v="technology/web"/>
    <n v="0"/>
    <s v="No Backers"/>
    <x v="2"/>
    <s v="web"/>
    <x v="2398"/>
    <d v="2015-07-02T21:59:44"/>
  </r>
  <r>
    <x v="2399"/>
    <s v="SheLifts - the #1 Female Bodybuilding HUB (Canceled)"/>
    <s v="SheLifts is going to be the number One international social HUB &amp; information resource for women into weight lifting"/>
    <n v="13000"/>
    <n v="0"/>
    <x v="1"/>
    <s v="SE"/>
    <s v="SEK"/>
    <n v="1418934506"/>
    <n v="1415910506"/>
    <b v="0"/>
    <x v="78"/>
    <b v="0"/>
    <s v="technology/web"/>
    <n v="0"/>
    <s v="No Backers"/>
    <x v="2"/>
    <s v="web"/>
    <x v="2399"/>
    <d v="2014-12-18T20:28:26"/>
  </r>
  <r>
    <x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s v="No Backers"/>
    <x v="2"/>
    <s v="web"/>
    <x v="2400"/>
    <d v="2016-04-14T06:26:04"/>
  </r>
  <r>
    <x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7.1785714285714283E-3"/>
    <n v="22.333333333333332"/>
    <x v="7"/>
    <s v="food trucks"/>
    <x v="2401"/>
    <d v="2016-03-05T19:44:56"/>
  </r>
  <r>
    <x v="2402"/>
    <s v="Cupcake Truck Unite"/>
    <s v="Small town, delicious treats, and a mobile truck"/>
    <n v="12000"/>
    <n v="52"/>
    <x v="2"/>
    <s v="US"/>
    <s v="USD"/>
    <n v="1431533931"/>
    <n v="1428941931"/>
    <b v="0"/>
    <x v="29"/>
    <b v="0"/>
    <s v="food/food trucks"/>
    <n v="4.3333333333333331E-3"/>
    <n v="52"/>
    <x v="7"/>
    <s v="food trucks"/>
    <x v="2402"/>
    <d v="2015-05-13T16:18:51"/>
  </r>
  <r>
    <x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0.16833333333333333"/>
    <n v="16.833333333333332"/>
    <x v="7"/>
    <s v="food trucks"/>
    <x v="2403"/>
    <d v="2016-03-30T20:10:58"/>
  </r>
  <r>
    <x v="2404"/>
    <s v="Square Donuts Truck"/>
    <s v="We would love another Donut Food Truck for your famous Square Donuts.  We have one successful truck and retail store open already!"/>
    <n v="15000"/>
    <n v="0"/>
    <x v="2"/>
    <s v="US"/>
    <s v="USD"/>
    <n v="1451782607"/>
    <n v="1449190607"/>
    <b v="0"/>
    <x v="78"/>
    <b v="0"/>
    <s v="food/food trucks"/>
    <n v="0"/>
    <s v="No Backers"/>
    <x v="7"/>
    <s v="food trucks"/>
    <x v="2404"/>
    <d v="2016-01-03T00:56:47"/>
  </r>
  <r>
    <x v="2405"/>
    <s v="JoyShtick Food Truck"/>
    <s v="We are the first gaming-themed food truck, bringing gourmet pub fare to the Jacksonville area."/>
    <n v="5000"/>
    <n v="1126"/>
    <x v="2"/>
    <s v="US"/>
    <s v="USD"/>
    <n v="1472911375"/>
    <n v="1471096975"/>
    <b v="0"/>
    <x v="9"/>
    <b v="0"/>
    <s v="food/food trucks"/>
    <n v="0.22520000000000001"/>
    <n v="56.3"/>
    <x v="7"/>
    <s v="food trucks"/>
    <x v="2405"/>
    <d v="2016-09-03T14:02:55"/>
  </r>
  <r>
    <x v="2406"/>
    <s v="Arnold's Happy Days Food Truck"/>
    <s v="Be a part of something BIG, support us in opening the best burger truck in Tacoma! ~ &quot;So I donâ€™t have to dream alone!&quot;"/>
    <n v="3250"/>
    <n v="1345"/>
    <x v="2"/>
    <s v="US"/>
    <s v="USD"/>
    <n v="1421635190"/>
    <n v="1418179190"/>
    <b v="0"/>
    <x v="38"/>
    <b v="0"/>
    <s v="food/food trucks"/>
    <n v="0.41384615384615386"/>
    <n v="84.0625"/>
    <x v="7"/>
    <s v="food trucks"/>
    <x v="2406"/>
    <d v="2015-01-19T02:39:50"/>
  </r>
  <r>
    <x v="2407"/>
    <s v="&quot;PASHUT&quot;-(Means â€˜simpleâ€™ in Hebrew)"/>
    <s v="Hummus-mediterranean diet, real food, organic, vegan, kosher._x000a_An original great health oriented street food in Santa Fe NM."/>
    <n v="22000"/>
    <n v="5557"/>
    <x v="2"/>
    <s v="US"/>
    <s v="USD"/>
    <n v="1428732000"/>
    <n v="1426772928"/>
    <b v="0"/>
    <x v="51"/>
    <b v="0"/>
    <s v="food/food trucks"/>
    <n v="0.25259090909090909"/>
    <n v="168.39393939393941"/>
    <x v="7"/>
    <s v="food trucks"/>
    <x v="2407"/>
    <d v="2015-04-11T06:00:00"/>
  </r>
  <r>
    <x v="2408"/>
    <s v="Sabroso On Wheels"/>
    <s v="A US Army Vet trying to get a Peruvian food truck going! Really good Peruvian food now mobile!"/>
    <n v="15000"/>
    <n v="30"/>
    <x v="2"/>
    <s v="US"/>
    <s v="USD"/>
    <n v="1415247757"/>
    <n v="1412652157"/>
    <b v="0"/>
    <x v="84"/>
    <b v="0"/>
    <s v="food/food trucks"/>
    <n v="2E-3"/>
    <n v="15"/>
    <x v="7"/>
    <s v="food trucks"/>
    <x v="2408"/>
    <d v="2014-11-06T04:22:37"/>
  </r>
  <r>
    <x v="2409"/>
    <s v="Johnny's Food Truck a Puerto Rican and BBQ infusion"/>
    <s v="I am looking to start a food truck with an infusion of my Puerto Rican heritage and my love for BBQ."/>
    <n v="25000"/>
    <n v="460"/>
    <x v="2"/>
    <s v="US"/>
    <s v="USD"/>
    <n v="1439931675"/>
    <n v="1437339675"/>
    <b v="0"/>
    <x v="79"/>
    <b v="0"/>
    <s v="food/food trucks"/>
    <n v="1.84E-2"/>
    <n v="76.666666666666671"/>
    <x v="7"/>
    <s v="food trucks"/>
    <x v="2409"/>
    <d v="2015-08-18T21:01:15"/>
  </r>
  <r>
    <x v="2410"/>
    <s v="Websters grill truck       slow cooked meats"/>
    <s v="Websters grill truck the best slow cooked meats on hot coals_x000a_Beef bisket, roast Lamb, roast chicken, Ribs, burgers, sliders,"/>
    <n v="15000"/>
    <n v="0"/>
    <x v="2"/>
    <s v="AU"/>
    <s v="AUD"/>
    <n v="1441619275"/>
    <n v="1439027275"/>
    <b v="0"/>
    <x v="78"/>
    <b v="0"/>
    <s v="food/food trucks"/>
    <n v="0"/>
    <s v="No Backers"/>
    <x v="7"/>
    <s v="food trucks"/>
    <x v="2410"/>
    <d v="2015-09-07T09:47:55"/>
  </r>
  <r>
    <x v="2411"/>
    <s v="Was ist das"/>
    <s v="I want to create an authentic German food truck to travel all over the US. Spreading amazing German Food to Summer Time Music Festivals"/>
    <n v="25000"/>
    <n v="151"/>
    <x v="2"/>
    <s v="US"/>
    <s v="USD"/>
    <n v="1440524082"/>
    <n v="1437932082"/>
    <b v="0"/>
    <x v="83"/>
    <b v="0"/>
    <s v="food/food trucks"/>
    <n v="6.0400000000000002E-3"/>
    <n v="50.333333333333336"/>
    <x v="7"/>
    <s v="food trucks"/>
    <x v="2411"/>
    <d v="2015-08-25T17:34:42"/>
  </r>
  <r>
    <x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s v="No Backers"/>
    <x v="7"/>
    <s v="food trucks"/>
    <x v="2412"/>
    <d v="2016-11-26T18:41:13"/>
  </r>
  <r>
    <x v="2413"/>
    <s v="Lone Pine Coffee Brewery"/>
    <s v="Lone Pine Coffee Brewery will be a portable third-wave coffee shop available for wedding receptions and other events!"/>
    <n v="3000"/>
    <n v="25"/>
    <x v="2"/>
    <s v="US"/>
    <s v="USD"/>
    <n v="1401579000"/>
    <n v="1398911882"/>
    <b v="0"/>
    <x v="83"/>
    <b v="0"/>
    <s v="food/food trucks"/>
    <n v="8.3333333333333332E-3"/>
    <n v="8.3333333333333339"/>
    <x v="7"/>
    <s v="food trucks"/>
    <x v="2413"/>
    <d v="2014-05-31T23:30:00"/>
  </r>
  <r>
    <x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5E-2"/>
    <n v="35.384615384615387"/>
    <x v="7"/>
    <s v="food trucks"/>
    <x v="2414"/>
    <d v="2015-08-22T03:59:00"/>
  </r>
  <r>
    <x v="2415"/>
    <s v="Local Food Truck is Off the Hoof!"/>
    <s v="It will be ridiculously easy to become addicted to the full, rich flavor of locally raised beef, pork, and more..."/>
    <n v="60000"/>
    <n v="335"/>
    <x v="2"/>
    <s v="US"/>
    <s v="USD"/>
    <n v="1468615346"/>
    <n v="1466023346"/>
    <b v="0"/>
    <x v="79"/>
    <b v="0"/>
    <s v="food/food trucks"/>
    <n v="5.5833333333333334E-3"/>
    <n v="55.833333333333336"/>
    <x v="7"/>
    <s v="food trucks"/>
    <x v="2415"/>
    <d v="2016-07-15T20:42:26"/>
  </r>
  <r>
    <x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4"/>
    <n v="5"/>
    <x v="7"/>
    <s v="food trucks"/>
    <x v="2416"/>
    <d v="2015-03-14T15:00:00"/>
  </r>
  <r>
    <x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s v="No Backers"/>
    <x v="7"/>
    <s v="food trucks"/>
    <x v="2417"/>
    <d v="2014-08-10T21:13:07"/>
  </r>
  <r>
    <x v="2418"/>
    <s v="Mexican food truck"/>
    <s v="I want to start my food truck business."/>
    <n v="25000"/>
    <n v="5"/>
    <x v="2"/>
    <s v="US"/>
    <s v="USD"/>
    <n v="1427225644"/>
    <n v="1422045244"/>
    <b v="0"/>
    <x v="81"/>
    <b v="0"/>
    <s v="food/food trucks"/>
    <n v="2.0000000000000001E-4"/>
    <n v="1"/>
    <x v="7"/>
    <s v="food trucks"/>
    <x v="2418"/>
    <d v="2015-03-24T19:34:04"/>
  </r>
  <r>
    <x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s v="No Backers"/>
    <x v="7"/>
    <s v="food trucks"/>
    <x v="2419"/>
    <d v="2015-02-18T17:43:09"/>
  </r>
  <r>
    <x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0.14825133372851215"/>
    <n v="69.472222222222229"/>
    <x v="7"/>
    <s v="food trucks"/>
    <x v="2420"/>
    <d v="2014-11-10T01:41:35"/>
  </r>
  <r>
    <x v="2421"/>
    <s v="hot dog cart"/>
    <s v="help me start Merrill's first hot dog cart in this empty lot"/>
    <n v="6000"/>
    <n v="1"/>
    <x v="2"/>
    <s v="US"/>
    <s v="USD"/>
    <n v="1424536196"/>
    <n v="1421944196"/>
    <b v="0"/>
    <x v="29"/>
    <b v="0"/>
    <s v="food/food trucks"/>
    <n v="1.6666666666666666E-4"/>
    <n v="1"/>
    <x v="7"/>
    <s v="food trucks"/>
    <x v="2421"/>
    <d v="2015-02-21T16:29:56"/>
  </r>
  <r>
    <x v="2422"/>
    <s v="Help starting a family owned food truck"/>
    <s v="Family owned business serving BBQ and seafood to the public"/>
    <n v="500"/>
    <n v="1"/>
    <x v="2"/>
    <s v="US"/>
    <s v="USD"/>
    <n v="1426091036"/>
    <n v="1423502636"/>
    <b v="0"/>
    <x v="29"/>
    <b v="0"/>
    <s v="food/food trucks"/>
    <n v="2E-3"/>
    <n v="1"/>
    <x v="7"/>
    <s v="food trucks"/>
    <x v="2422"/>
    <d v="2015-03-11T16:23:56"/>
  </r>
  <r>
    <x v="2423"/>
    <s v="FBTR BBQ"/>
    <s v="FBTR is a Texas-style, North Carolina based, homemade BBQ company looking to bring good meat to the masses."/>
    <n v="60000"/>
    <n v="8"/>
    <x v="2"/>
    <s v="US"/>
    <s v="USD"/>
    <n v="1420044890"/>
    <n v="1417452890"/>
    <b v="0"/>
    <x v="29"/>
    <b v="0"/>
    <s v="food/food trucks"/>
    <n v="1.3333333333333334E-4"/>
    <n v="8"/>
    <x v="7"/>
    <s v="food trucks"/>
    <x v="2423"/>
    <d v="2014-12-31T16:54:50"/>
  </r>
  <r>
    <x v="2424"/>
    <s v="Lily and Memphs"/>
    <s v="Great and creative food from the heart in the form of a sweet food truck!"/>
    <n v="25000"/>
    <n v="310"/>
    <x v="2"/>
    <s v="US"/>
    <s v="USD"/>
    <n v="1414445108"/>
    <n v="1411853108"/>
    <b v="0"/>
    <x v="82"/>
    <b v="0"/>
    <s v="food/food trucks"/>
    <n v="1.24E-2"/>
    <n v="34.444444444444443"/>
    <x v="7"/>
    <s v="food trucks"/>
    <x v="2424"/>
    <d v="2014-10-27T21:25:08"/>
  </r>
  <r>
    <x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4"/>
    <n v="1"/>
    <x v="7"/>
    <s v="food trucks"/>
    <x v="2425"/>
    <d v="2016-05-27T22:04:00"/>
  </r>
  <r>
    <x v="2426"/>
    <s v="The Low-Calorie Food Truck"/>
    <s v="Aspiring to create a food truck with many delicious low calorie meals to encourage healthy eating while enjoying every bite."/>
    <n v="20000"/>
    <n v="0"/>
    <x v="2"/>
    <s v="US"/>
    <s v="USD"/>
    <n v="1439006692"/>
    <n v="1433822692"/>
    <b v="0"/>
    <x v="78"/>
    <b v="0"/>
    <s v="food/food trucks"/>
    <n v="0"/>
    <s v="No Backers"/>
    <x v="7"/>
    <s v="food trucks"/>
    <x v="2426"/>
    <d v="2015-08-08T04:04:52"/>
  </r>
  <r>
    <x v="2427"/>
    <s v="Wraps in a snap. Fast lunch with a gourmet punch!"/>
    <s v="Fast and simple lunches for those on the go.  All (lunch) deals $10 or less."/>
    <n v="50000"/>
    <n v="1"/>
    <x v="2"/>
    <s v="US"/>
    <s v="USD"/>
    <n v="1458715133"/>
    <n v="1455262733"/>
    <b v="0"/>
    <x v="29"/>
    <b v="0"/>
    <s v="food/food trucks"/>
    <n v="2.0000000000000002E-5"/>
    <n v="1"/>
    <x v="7"/>
    <s v="food trucks"/>
    <x v="2427"/>
    <d v="2016-03-23T06:38:53"/>
  </r>
  <r>
    <x v="2428"/>
    <s v="Premium Burgers"/>
    <s v="From Moo 2 You! We want to offer premium burgers to a taco flooded environment."/>
    <n v="35000"/>
    <n v="1"/>
    <x v="2"/>
    <s v="US"/>
    <s v="USD"/>
    <n v="1426182551"/>
    <n v="1423594151"/>
    <b v="0"/>
    <x v="29"/>
    <b v="0"/>
    <s v="food/food trucks"/>
    <n v="2.8571428571428571E-5"/>
    <n v="1"/>
    <x v="7"/>
    <s v="food trucks"/>
    <x v="2428"/>
    <d v="2015-03-12T17:49:11"/>
  </r>
  <r>
    <x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E-2"/>
    <n v="501.25"/>
    <x v="7"/>
    <s v="food trucks"/>
    <x v="2429"/>
    <d v="2017-02-05T16:44:00"/>
  </r>
  <r>
    <x v="2430"/>
    <s v="It's so cute! - Great food!"/>
    <s v="This little guy will be circling the streets of Brickell &amp; Wynwood in Miami serving Venezuelan dishes. It needs TLC and some equipment"/>
    <n v="3000"/>
    <n v="21"/>
    <x v="2"/>
    <s v="US"/>
    <s v="USD"/>
    <n v="1455246504"/>
    <n v="1452654504"/>
    <b v="0"/>
    <x v="84"/>
    <b v="0"/>
    <s v="food/food trucks"/>
    <n v="7.0000000000000001E-3"/>
    <n v="10.5"/>
    <x v="7"/>
    <s v="food trucks"/>
    <x v="2430"/>
    <d v="2016-02-12T03:08:24"/>
  </r>
  <r>
    <x v="2431"/>
    <s v="Murphy's good eatin'"/>
    <s v="Go to Colorado and run a food truck with homemade food of all kinds."/>
    <n v="100000"/>
    <n v="2"/>
    <x v="2"/>
    <s v="US"/>
    <s v="USD"/>
    <n v="1467080613"/>
    <n v="1461896613"/>
    <b v="0"/>
    <x v="84"/>
    <b v="0"/>
    <s v="food/food trucks"/>
    <n v="2.0000000000000002E-5"/>
    <n v="1"/>
    <x v="7"/>
    <s v="food trucks"/>
    <x v="2431"/>
    <d v="2016-06-28T02:23:33"/>
  </r>
  <r>
    <x v="2432"/>
    <s v="funding for bbq trailer"/>
    <s v="Looking to start competition cooking and need start-up help.  Offering brisket tasting to all contributors."/>
    <n v="14000"/>
    <n v="2"/>
    <x v="2"/>
    <s v="US"/>
    <s v="USD"/>
    <n v="1425791697"/>
    <n v="1423199697"/>
    <b v="0"/>
    <x v="84"/>
    <b v="0"/>
    <s v="food/food trucks"/>
    <n v="1.4285714285714287E-4"/>
    <n v="1"/>
    <x v="7"/>
    <s v="food trucks"/>
    <x v="2432"/>
    <d v="2015-03-08T05:14:57"/>
  </r>
  <r>
    <x v="2433"/>
    <s v="TWIZTID CREATIONS"/>
    <s v="I want to create an amazing menu that no one eals has.I have great ideas like a non-traditional pb&amp;j thats wraped in an eggroll &amp; fried"/>
    <n v="10000"/>
    <n v="0"/>
    <x v="2"/>
    <s v="US"/>
    <s v="USD"/>
    <n v="1456608943"/>
    <n v="1454016943"/>
    <b v="0"/>
    <x v="78"/>
    <b v="0"/>
    <s v="food/food trucks"/>
    <n v="0"/>
    <s v="No Backers"/>
    <x v="7"/>
    <s v="food trucks"/>
    <x v="2433"/>
    <d v="2016-02-27T21:35:43"/>
  </r>
  <r>
    <x v="2434"/>
    <s v="Fresh fruit and veggies for the hood!"/>
    <s v="Mobile food truck loaded with locally grown fresh fruits and veggies. Caters to the inner-city and zip codes known as food deserts."/>
    <n v="20000"/>
    <n v="26"/>
    <x v="2"/>
    <s v="US"/>
    <s v="USD"/>
    <n v="1438662474"/>
    <n v="1435206474"/>
    <b v="0"/>
    <x v="84"/>
    <b v="0"/>
    <s v="food/food trucks"/>
    <n v="1.2999999999999999E-3"/>
    <n v="13"/>
    <x v="7"/>
    <s v="food trucks"/>
    <x v="2434"/>
    <d v="2015-08-04T04:27:54"/>
  </r>
  <r>
    <x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4.8960000000000002E-3"/>
    <n v="306"/>
    <x v="7"/>
    <s v="food trucks"/>
    <x v="2435"/>
    <d v="2015-10-05T06:39:46"/>
  </r>
  <r>
    <x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2E-4"/>
    <n v="22.5"/>
    <x v="7"/>
    <s v="food trucks"/>
    <x v="2436"/>
    <d v="2016-01-29T14:46:10"/>
  </r>
  <r>
    <x v="2437"/>
    <s v="Cuppa Gumbos"/>
    <s v="Homemade Gumbo, Stews and Curry to be served hot and fresh everyday at any festival or concert we can attend."/>
    <n v="8000"/>
    <n v="0"/>
    <x v="2"/>
    <s v="US"/>
    <s v="USD"/>
    <n v="1426615200"/>
    <n v="1422400188"/>
    <b v="0"/>
    <x v="78"/>
    <b v="0"/>
    <s v="food/food trucks"/>
    <n v="0"/>
    <s v="No Backers"/>
    <x v="7"/>
    <s v="food trucks"/>
    <x v="2437"/>
    <d v="2015-03-17T18:00:00"/>
  </r>
  <r>
    <x v="2438"/>
    <s v="FOOD|Art"/>
    <s v="I'm starting a catering and food truck business of southern comfort food. My FOOD is my Art!  _x000a_Thanks for you help!"/>
    <n v="15000"/>
    <n v="50"/>
    <x v="2"/>
    <s v="US"/>
    <s v="USD"/>
    <n v="1449529062"/>
    <n v="1444341462"/>
    <b v="0"/>
    <x v="29"/>
    <b v="0"/>
    <s v="food/food trucks"/>
    <n v="3.3333333333333335E-3"/>
    <n v="50"/>
    <x v="7"/>
    <s v="food trucks"/>
    <x v="2438"/>
    <d v="2015-12-07T22:57:42"/>
  </r>
  <r>
    <x v="2439"/>
    <s v="Pillow Puffs Concessions"/>
    <s v="Expand cotton candy concession to include other foods and purchase a trailer to haul._x000a_Purchase unstuffed pets to fill with cotton candy"/>
    <n v="10000"/>
    <n v="0"/>
    <x v="2"/>
    <s v="US"/>
    <s v="USD"/>
    <n v="1445197129"/>
    <n v="1442605129"/>
    <b v="0"/>
    <x v="78"/>
    <b v="0"/>
    <s v="food/food trucks"/>
    <n v="0"/>
    <s v="No Backers"/>
    <x v="7"/>
    <s v="food trucks"/>
    <x v="2439"/>
    <d v="2015-10-18T19:38:49"/>
  </r>
  <r>
    <x v="2440"/>
    <s v="The first green Food Truck in Phnom Penh"/>
    <s v="Starting a entire clean energy food truck and set a new standard for Cambodia"/>
    <n v="5000"/>
    <n v="10"/>
    <x v="2"/>
    <s v="BE"/>
    <s v="EUR"/>
    <n v="1455399313"/>
    <n v="1452807313"/>
    <b v="0"/>
    <x v="84"/>
    <b v="0"/>
    <s v="food/food trucks"/>
    <n v="2E-3"/>
    <n v="5"/>
    <x v="7"/>
    <s v="food trucks"/>
    <x v="2440"/>
    <d v="2016-02-13T21:35:13"/>
  </r>
  <r>
    <x v="2441"/>
    <s v="Bring Alchemy Pops to the People!"/>
    <s v="YOU can help Alchemy Pops POP up on a street near you!"/>
    <n v="7500"/>
    <n v="8091"/>
    <x v="0"/>
    <s v="US"/>
    <s v="USD"/>
    <n v="1437627540"/>
    <n v="1435806054"/>
    <b v="0"/>
    <x v="280"/>
    <b v="1"/>
    <s v="food/small batch"/>
    <n v="1.0788"/>
    <n v="74.22935779816514"/>
    <x v="7"/>
    <s v="small batch"/>
    <x v="2441"/>
    <d v="2015-07-23T04:59:00"/>
  </r>
  <r>
    <x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x v="7"/>
    <s v="small batch"/>
    <x v="2442"/>
    <d v="2015-03-19T15:00:28"/>
  </r>
  <r>
    <x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4999999999"/>
    <n v="130.23469453376205"/>
    <x v="7"/>
    <s v="small batch"/>
    <x v="2443"/>
    <d v="2014-08-15T15:00:22"/>
  </r>
  <r>
    <x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d v="2016-05-25T18:06:31"/>
  </r>
  <r>
    <x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d v="2015-09-26T04:33:41"/>
  </r>
  <r>
    <x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d v="2016-11-26T15:27:51"/>
  </r>
  <r>
    <x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2"/>
    <n v="31.691394658753708"/>
    <x v="7"/>
    <s v="small batch"/>
    <x v="2447"/>
    <d v="2016-11-12T04:00:00"/>
  </r>
  <r>
    <x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d v="2016-08-31T05:36:00"/>
  </r>
  <r>
    <x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x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d v="2014-10-28T03:11:00"/>
  </r>
  <r>
    <x v="2451"/>
    <s v="Boss Balls Protein Balls"/>
    <s v="Meet the best tasting high protein, low sugar protein snack on the planet. Guaranteed to turn you into a stone cold fox."/>
    <n v="10000"/>
    <n v="11545"/>
    <x v="0"/>
    <s v="US"/>
    <s v="USD"/>
    <n v="1488750490"/>
    <n v="1487022490"/>
    <b v="0"/>
    <x v="153"/>
    <b v="1"/>
    <s v="food/small batch"/>
    <n v="1.1545000000000001"/>
    <n v="62.06989247311828"/>
    <x v="7"/>
    <s v="small batch"/>
    <x v="2451"/>
    <d v="2017-03-05T21:48:10"/>
  </r>
  <r>
    <x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x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d v="2017-02-02T16:36:49"/>
  </r>
  <r>
    <x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d v="2017-03-11T04:50:08"/>
  </r>
  <r>
    <x v="2455"/>
    <s v="Yo Mama's Sauces &amp; Rubs"/>
    <s v="Mama wants everyone to try her secret recipes for sauces and rubs. She uses only the freshest ingredients for them."/>
    <n v="300"/>
    <n v="546"/>
    <x v="0"/>
    <s v="US"/>
    <s v="USD"/>
    <n v="1461177950"/>
    <n v="1458758750"/>
    <b v="0"/>
    <x v="38"/>
    <b v="1"/>
    <s v="food/small batch"/>
    <n v="1.82"/>
    <n v="34.125"/>
    <x v="7"/>
    <s v="small batch"/>
    <x v="2455"/>
    <d v="2016-04-20T18:45:50"/>
  </r>
  <r>
    <x v="2456"/>
    <s v="Beef Sticks to Chomp On!!"/>
    <s v="These beef sticks will make your taste buds dance with happiness. Plus they are healthier than most available today!"/>
    <n v="1500"/>
    <n v="2713"/>
    <x v="0"/>
    <s v="US"/>
    <s v="USD"/>
    <n v="1488063839"/>
    <n v="1485471839"/>
    <b v="0"/>
    <x v="85"/>
    <b v="1"/>
    <s v="food/small batch"/>
    <n v="1.8086666666666666"/>
    <n v="40.492537313432834"/>
    <x v="7"/>
    <s v="small batch"/>
    <x v="2456"/>
    <d v="2017-02-25T23:03:59"/>
  </r>
  <r>
    <x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x v="7"/>
    <s v="small batch"/>
    <x v="2457"/>
    <d v="2016-03-24T13:27:36"/>
  </r>
  <r>
    <x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d v="2016-06-09T19:00:00"/>
  </r>
  <r>
    <x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d v="2016-03-23T14:18:05"/>
  </r>
  <r>
    <x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5"/>
    <n v="125.98529411764706"/>
    <x v="7"/>
    <s v="small batch"/>
    <x v="2460"/>
    <d v="2017-01-03T04:17:00"/>
  </r>
  <r>
    <x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d v="2011-10-01T03:00:00"/>
  </r>
  <r>
    <x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d v="2012-07-19T04:28:16"/>
  </r>
  <r>
    <x v="2463"/>
    <s v="Emma Ate the Lion &quot;Songs Two Count Too&quot;"/>
    <s v="Emma Ate The Lion's debut full length album"/>
    <n v="2000"/>
    <n v="2325"/>
    <x v="0"/>
    <s v="US"/>
    <s v="USD"/>
    <n v="1366138800"/>
    <n v="1362710425"/>
    <b v="0"/>
    <x v="11"/>
    <b v="1"/>
    <s v="music/indie rock"/>
    <n v="1.1625000000000001"/>
    <n v="31"/>
    <x v="4"/>
    <s v="indie rock"/>
    <x v="2463"/>
    <d v="2013-04-16T19:00:00"/>
  </r>
  <r>
    <x v="2464"/>
    <s v="The Enemy Feathers NEW EP"/>
    <s v="The Enemy Feathers are passing the proverbial hat to see if we can raise enough money to complete Our NEW EP"/>
    <n v="2000"/>
    <n v="2222"/>
    <x v="0"/>
    <s v="CA"/>
    <s v="CAD"/>
    <n v="1443641340"/>
    <n v="1441143397"/>
    <b v="0"/>
    <x v="68"/>
    <b v="1"/>
    <s v="music/indie rock"/>
    <n v="1.111"/>
    <n v="51.674418604651166"/>
    <x v="4"/>
    <s v="indie rock"/>
    <x v="2464"/>
    <d v="2015-09-30T19:29:00"/>
  </r>
  <r>
    <x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x v="4"/>
    <s v="indie rock"/>
    <x v="2465"/>
    <d v="2012-09-23T17:15:48"/>
  </r>
  <r>
    <x v="2466"/>
    <s v="Jesse Alexander's Independent Debut Album"/>
    <s v="With big dreams and big sounds, Jesse Alexander's Debut album titled &quot;For Once&quot; brings Indie Rock to a whole new level."/>
    <n v="2500"/>
    <n v="2500"/>
    <x v="0"/>
    <s v="US"/>
    <s v="USD"/>
    <n v="1368066453"/>
    <n v="1365474453"/>
    <b v="0"/>
    <x v="47"/>
    <b v="1"/>
    <s v="music/indie rock"/>
    <n v="1"/>
    <n v="48.07692307692308"/>
    <x v="4"/>
    <s v="indie rock"/>
    <x v="2466"/>
    <d v="2013-05-09T02:27:33"/>
  </r>
  <r>
    <x v="2467"/>
    <s v="Nature Boy Explorer EP"/>
    <s v="We've finished our first EP and we're taking it on the road in three weeks! Help us fund manufacturing?"/>
    <n v="1000"/>
    <n v="1185"/>
    <x v="0"/>
    <s v="US"/>
    <s v="USD"/>
    <n v="1336669200"/>
    <n v="1335473931"/>
    <b v="0"/>
    <x v="68"/>
    <b v="1"/>
    <s v="music/indie rock"/>
    <n v="1.1850000000000001"/>
    <n v="27.558139534883722"/>
    <x v="4"/>
    <s v="indie rock"/>
    <x v="2467"/>
    <d v="2012-05-10T17:00:00"/>
  </r>
  <r>
    <x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x v="4"/>
    <s v="indie rock"/>
    <x v="2468"/>
    <d v="2012-10-28T05:00:00"/>
  </r>
  <r>
    <x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d v="2011-02-08T10:18:49"/>
  </r>
  <r>
    <x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1"/>
    <n v="28.65666666666667"/>
    <x v="4"/>
    <s v="indie rock"/>
    <x v="2470"/>
    <d v="2012-05-24T01:47:35"/>
  </r>
  <r>
    <x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d v="2012-01-25T23:49:52"/>
  </r>
  <r>
    <x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d v="2010-09-04T01:03:00"/>
  </r>
  <r>
    <x v="2473"/>
    <s v="Mike Midwestern &quot;Oh My Soul&quot; Album"/>
    <s v="Wrote some new songs and it turned into an album. I even have a title already, &quot;Oh My Soul&quot;. Would love your support!"/>
    <n v="2000"/>
    <n v="2000"/>
    <x v="0"/>
    <s v="US"/>
    <s v="USD"/>
    <n v="1352573869"/>
    <n v="1349978269"/>
    <b v="0"/>
    <x v="5"/>
    <b v="1"/>
    <s v="music/indie rock"/>
    <n v="1"/>
    <n v="42.553191489361701"/>
    <x v="4"/>
    <s v="indie rock"/>
    <x v="2473"/>
    <d v="2012-11-10T18:57:49"/>
  </r>
  <r>
    <x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1"/>
    <n v="131.58368421052631"/>
    <x v="4"/>
    <s v="indie rock"/>
    <x v="2474"/>
    <d v="2010-10-11T00:16:16"/>
  </r>
  <r>
    <x v="2475"/>
    <s v="BRANDTSON - &quot;Send Us A Signal&quot; Vinyl LP"/>
    <s v="Help BRANDTSON and DREAMOVERrecords press their 2004 record, &quot;Send Us A Signal&quot;."/>
    <n v="2500"/>
    <n v="2618"/>
    <x v="0"/>
    <s v="US"/>
    <s v="USD"/>
    <n v="1278799200"/>
    <n v="1273647255"/>
    <b v="0"/>
    <x v="75"/>
    <b v="1"/>
    <s v="music/indie rock"/>
    <n v="1.0471999999999999"/>
    <n v="32.320987654320987"/>
    <x v="4"/>
    <s v="indie rock"/>
    <x v="2475"/>
    <d v="2010-07-10T22:00:00"/>
  </r>
  <r>
    <x v="2476"/>
    <s v="Arts &amp; Crafts"/>
    <s v="Eleven songs, the accumulation of several memorable occurrences in a sleepy town; stories of fiction &amp; fact."/>
    <n v="3200"/>
    <n v="3360.72"/>
    <x v="0"/>
    <s v="US"/>
    <s v="USD"/>
    <n v="1415004770"/>
    <n v="1412149970"/>
    <b v="0"/>
    <x v="165"/>
    <b v="1"/>
    <s v="music/indie rock"/>
    <n v="1.050225"/>
    <n v="61.103999999999999"/>
    <x v="4"/>
    <s v="indie rock"/>
    <x v="2476"/>
    <d v="2014-11-03T08:52:50"/>
  </r>
  <r>
    <x v="2477"/>
    <s v="Debut Album"/>
    <s v="Releasing my first album in August, and I need your help in order to get it done!"/>
    <n v="750"/>
    <n v="1285"/>
    <x v="0"/>
    <s v="US"/>
    <s v="USD"/>
    <n v="1344789345"/>
    <n v="1340901345"/>
    <b v="0"/>
    <x v="14"/>
    <b v="1"/>
    <s v="music/indie rock"/>
    <n v="1.7133333333333334"/>
    <n v="31.341463414634145"/>
    <x v="4"/>
    <s v="indie rock"/>
    <x v="2477"/>
    <d v="2012-08-12T16:35:45"/>
  </r>
  <r>
    <x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d v="2013-01-13T22:48:33"/>
  </r>
  <r>
    <x v="2479"/>
    <s v="FUEL FAKE NATIVES"/>
    <s v="Fake Natives is headed on tour this summer. Help them fill their tank with fossil fuels."/>
    <n v="300"/>
    <n v="400.33"/>
    <x v="0"/>
    <s v="US"/>
    <s v="USD"/>
    <n v="1343440800"/>
    <n v="1342545994"/>
    <b v="0"/>
    <x v="38"/>
    <b v="1"/>
    <s v="music/indie rock"/>
    <n v="1.3344333333333334"/>
    <n v="25.020624999999999"/>
    <x v="4"/>
    <s v="indie rock"/>
    <x v="2479"/>
    <d v="2012-07-28T02:00:00"/>
  </r>
  <r>
    <x v="2480"/>
    <s v="Either, Either EP"/>
    <s v="We are a band from Long Beach, Ca looking to record our first EP. Any little bit counts and your support would mean the world to us!"/>
    <n v="2000"/>
    <n v="2000"/>
    <x v="0"/>
    <s v="US"/>
    <s v="USD"/>
    <n v="1444516084"/>
    <n v="1439332084"/>
    <b v="0"/>
    <x v="22"/>
    <b v="1"/>
    <s v="music/indie rock"/>
    <n v="1"/>
    <n v="250"/>
    <x v="4"/>
    <s v="indie rock"/>
    <x v="2480"/>
    <d v="2015-10-10T22:28:04"/>
  </r>
  <r>
    <x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8"/>
    <n v="47.541473684210523"/>
    <x v="4"/>
    <s v="indie rock"/>
    <x v="2481"/>
    <d v="2012-04-30T15:30:08"/>
  </r>
  <r>
    <x v="2482"/>
    <s v="Journey to Japan"/>
    <s v="Singer Jude Roberts has been asked to perform his song &quot;The Flood&quot;  in Hiroshima.  You can assist in making this opportunity a reality."/>
    <n v="1000"/>
    <n v="1001"/>
    <x v="0"/>
    <s v="US"/>
    <s v="USD"/>
    <n v="1312224383"/>
    <n v="1308336383"/>
    <b v="0"/>
    <x v="20"/>
    <b v="1"/>
    <s v="music/indie rock"/>
    <n v="1.0009999999999999"/>
    <n v="40.04"/>
    <x v="4"/>
    <s v="indie rock"/>
    <x v="2482"/>
    <d v="2011-08-01T18:46:23"/>
  </r>
  <r>
    <x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x v="4"/>
    <s v="indie rock"/>
    <x v="2483"/>
    <d v="2012-05-01T17:00:03"/>
  </r>
  <r>
    <x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d v="2011-09-15T22:00:03"/>
  </r>
  <r>
    <x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d v="2011-10-12T23:57:59"/>
  </r>
  <r>
    <x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7"/>
    <n v="26.566666666666666"/>
    <x v="4"/>
    <s v="indie rock"/>
    <x v="2486"/>
    <d v="2012-04-22T16:59:36"/>
  </r>
  <r>
    <x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d v="2012-05-27T01:59:57"/>
  </r>
  <r>
    <x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d v="2011-11-16T16:11:48"/>
  </r>
  <r>
    <x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7"/>
    <n v="62.38"/>
    <x v="4"/>
    <s v="indie rock"/>
    <x v="2489"/>
    <d v="2013-05-09T16:33:59"/>
  </r>
  <r>
    <x v="2490"/>
    <s v="The Offbeats Summer Tour 2012"/>
    <s v="We are trying to fund our first multi-state tour this summer in an effort to get our music out to as many people as possible."/>
    <n v="500"/>
    <n v="607"/>
    <x v="0"/>
    <s v="US"/>
    <s v="USD"/>
    <n v="1340429276"/>
    <n v="1335245276"/>
    <b v="0"/>
    <x v="38"/>
    <b v="1"/>
    <s v="music/indie rock"/>
    <n v="1.214"/>
    <n v="37.9375"/>
    <x v="4"/>
    <s v="indie rock"/>
    <x v="2490"/>
    <d v="2012-06-23T05:27:56"/>
  </r>
  <r>
    <x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x v="2492"/>
    <s v="SUPER NICE EP 2012"/>
    <s v="We're a band from Hawaii trying to produce our first EP and we need help!"/>
    <n v="600"/>
    <n v="750"/>
    <x v="0"/>
    <s v="US"/>
    <s v="USD"/>
    <n v="1339840740"/>
    <n v="1335397188"/>
    <b v="0"/>
    <x v="74"/>
    <b v="1"/>
    <s v="music/indie rock"/>
    <n v="1.25"/>
    <n v="27.777777777777779"/>
    <x v="4"/>
    <s v="indie rock"/>
    <x v="2492"/>
    <d v="2012-06-16T09:59:00"/>
  </r>
  <r>
    <x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d v="2013-04-29T04:02:20"/>
  </r>
  <r>
    <x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2"/>
    <n v="38.848205128205123"/>
    <x v="4"/>
    <s v="indie rock"/>
    <x v="2494"/>
    <d v="2012-05-23T15:29:04"/>
  </r>
  <r>
    <x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d v="2012-06-06T22:42:55"/>
  </r>
  <r>
    <x v="2496"/>
    <s v="Lynn Haven - The First Album, &quot;Fair Weather Friends&quot;"/>
    <s v="Be a part of making the first Lynn Haven album, &quot;Fair Weather Friends.&quot;"/>
    <n v="6000"/>
    <n v="6000"/>
    <x v="0"/>
    <s v="US"/>
    <s v="USD"/>
    <n v="1364597692"/>
    <n v="1361577292"/>
    <b v="0"/>
    <x v="73"/>
    <b v="1"/>
    <s v="music/indie rock"/>
    <n v="1"/>
    <n v="600"/>
    <x v="4"/>
    <s v="indie rock"/>
    <x v="2496"/>
    <d v="2013-03-29T22:54:52"/>
  </r>
  <r>
    <x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d v="2011-08-05T21:05:38"/>
  </r>
  <r>
    <x v="2498"/>
    <s v="Race Bandit's Debut EP Validated"/>
    <s v="We've been working hard on getting our music out and we are taking the final steps to releasing our EP, but we need your help."/>
    <n v="1000"/>
    <n v="1056"/>
    <x v="0"/>
    <s v="US"/>
    <s v="USD"/>
    <n v="1422400387"/>
    <n v="1421190787"/>
    <b v="0"/>
    <x v="9"/>
    <b v="1"/>
    <s v="music/indie rock"/>
    <n v="1.056"/>
    <n v="52.8"/>
    <x v="4"/>
    <s v="indie rock"/>
    <x v="2498"/>
    <d v="2015-01-27T23:13:07"/>
  </r>
  <r>
    <x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00000000001"/>
    <n v="47.676470588235297"/>
    <x v="4"/>
    <s v="indie rock"/>
    <x v="2499"/>
    <d v="2012-12-31T18:00:00"/>
  </r>
  <r>
    <x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d v="2012-06-23T18:32:55"/>
  </r>
  <r>
    <x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5E-2"/>
    <n v="40.142857142857146"/>
    <x v="7"/>
    <s v="restaurants"/>
    <x v="2501"/>
    <d v="2015-09-27T18:38:24"/>
  </r>
  <r>
    <x v="2502"/>
    <s v="Cupcake Chaos"/>
    <s v="A small sweet shop featuring the cupcake variety offered by Cupcake Chaos, candy, cotton candy, shakes and malts, located in Dalhart,TX"/>
    <n v="110000"/>
    <n v="86"/>
    <x v="2"/>
    <s v="US"/>
    <s v="USD"/>
    <n v="1411328918"/>
    <n v="1407440918"/>
    <b v="0"/>
    <x v="81"/>
    <b v="0"/>
    <s v="food/restaurants"/>
    <n v="7.8181818181818181E-4"/>
    <n v="17.2"/>
    <x v="7"/>
    <s v="restaurants"/>
    <x v="2502"/>
    <d v="2014-09-21T19:48:38"/>
  </r>
  <r>
    <x v="2503"/>
    <s v="Cardinal Bistro BYOB Start Up"/>
    <s v="Cardinal Bistro will be Contemporary American dinning establishment based in Ventnor, NJ featuring local, seasonal ingredients."/>
    <n v="10000"/>
    <n v="0"/>
    <x v="2"/>
    <s v="US"/>
    <s v="USD"/>
    <n v="1465333560"/>
    <n v="1462743308"/>
    <b v="0"/>
    <x v="78"/>
    <b v="0"/>
    <s v="food/restaurants"/>
    <n v="0"/>
    <s v="No Backers"/>
    <x v="7"/>
    <s v="restaurants"/>
    <x v="2503"/>
    <d v="2016-06-07T21:06:00"/>
  </r>
  <r>
    <x v="2504"/>
    <s v="Halal Restaurant and Internet Cafe"/>
    <s v="Halal Restaurant and Internet Cafe 20 percent of profits will go to building masjids."/>
    <n v="35000"/>
    <n v="0"/>
    <x v="2"/>
    <s v="US"/>
    <s v="USD"/>
    <n v="1416014534"/>
    <n v="1413418934"/>
    <b v="0"/>
    <x v="78"/>
    <b v="0"/>
    <s v="food/restaurants"/>
    <n v="0"/>
    <s v="No Backers"/>
    <x v="7"/>
    <s v="restaurants"/>
    <x v="2504"/>
    <d v="2014-11-15T01:22:14"/>
  </r>
  <r>
    <x v="2505"/>
    <s v="PASTATUTION"/>
    <s v="PASTATUTION- The act or practice of engaging in Pasta Making for money.  _x000a__x000a_Help us get the Arcobaleno Pasta Extruder!"/>
    <n v="7000"/>
    <n v="0"/>
    <x v="2"/>
    <s v="US"/>
    <s v="USD"/>
    <n v="1426292416"/>
    <n v="1423704016"/>
    <b v="0"/>
    <x v="78"/>
    <b v="0"/>
    <s v="food/restaurants"/>
    <n v="0"/>
    <s v="No Backers"/>
    <x v="7"/>
    <s v="restaurants"/>
    <x v="2505"/>
    <d v="2015-03-14T00:20:16"/>
  </r>
  <r>
    <x v="2506"/>
    <s v="Bowlz Cafe, Hull"/>
    <s v="Love cereal as much as we do? Then we need your help! We are opening a worldwide cereal cafe, serving the best in imported cereals!"/>
    <n v="5000"/>
    <n v="30"/>
    <x v="2"/>
    <s v="GB"/>
    <s v="GBP"/>
    <n v="1443906000"/>
    <n v="1441955269"/>
    <b v="0"/>
    <x v="84"/>
    <b v="0"/>
    <s v="food/restaurants"/>
    <n v="6.0000000000000001E-3"/>
    <n v="15"/>
    <x v="7"/>
    <s v="restaurants"/>
    <x v="2506"/>
    <d v="2015-10-03T21:00:00"/>
  </r>
  <r>
    <x v="2507"/>
    <s v="Help Cafe Talavera get a New Kitchen!"/>
    <s v="Unique dishes for a unique city!."/>
    <n v="42850"/>
    <n v="0"/>
    <x v="2"/>
    <s v="US"/>
    <s v="USD"/>
    <n v="1431308704"/>
    <n v="1428716704"/>
    <b v="0"/>
    <x v="78"/>
    <b v="0"/>
    <s v="food/restaurants"/>
    <n v="0"/>
    <s v="No Backers"/>
    <x v="7"/>
    <s v="restaurants"/>
    <x v="2507"/>
    <d v="2015-05-11T01:45:04"/>
  </r>
  <r>
    <x v="2508"/>
    <s v="Silver Linning Gourmet Fudge"/>
    <s v="I make Amazing homemade fudge available in 18 flavors. I want to open my own business to be able to let my area eat my incredible fudge"/>
    <n v="20000"/>
    <n v="0"/>
    <x v="2"/>
    <s v="US"/>
    <s v="USD"/>
    <n v="1408056634"/>
    <n v="1405464634"/>
    <b v="0"/>
    <x v="78"/>
    <b v="0"/>
    <s v="food/restaurants"/>
    <n v="0"/>
    <s v="No Backers"/>
    <x v="7"/>
    <s v="restaurants"/>
    <x v="2508"/>
    <d v="2014-08-14T22:50:34"/>
  </r>
  <r>
    <x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E-2"/>
    <n v="35.714285714285715"/>
    <x v="7"/>
    <s v="restaurants"/>
    <x v="2509"/>
    <d v="2015-04-20T18:25:49"/>
  </r>
  <r>
    <x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1.5E-3"/>
    <n v="37.5"/>
    <x v="7"/>
    <s v="restaurants"/>
    <x v="2510"/>
    <d v="2015-05-14T23:56:12"/>
  </r>
  <r>
    <x v="2511"/>
    <s v="loluli's"/>
    <s v="Fresh Fast Food. A bbq ramen bar thats healthy, tasty and made to order right in front of your eyes....... From flame to bowl"/>
    <n v="100000"/>
    <n v="0"/>
    <x v="2"/>
    <s v="GB"/>
    <s v="GBP"/>
    <n v="1454323413"/>
    <n v="1451731413"/>
    <b v="0"/>
    <x v="78"/>
    <b v="0"/>
    <s v="food/restaurants"/>
    <n v="0"/>
    <s v="No Backers"/>
    <x v="7"/>
    <s v="restaurants"/>
    <x v="2511"/>
    <d v="2016-02-01T10:43:33"/>
  </r>
  <r>
    <x v="2512"/>
    <s v="Somethin' Tasty"/>
    <s v="Somethin' Tasty is a unique coffee, pastry &amp; retail store. We consign from all local sources: pottery, glass &amp; art."/>
    <n v="1150"/>
    <n v="0"/>
    <x v="2"/>
    <s v="US"/>
    <s v="USD"/>
    <n v="1418504561"/>
    <n v="1417208561"/>
    <b v="0"/>
    <x v="78"/>
    <b v="0"/>
    <s v="food/restaurants"/>
    <n v="0"/>
    <s v="No Backers"/>
    <x v="7"/>
    <s v="restaurants"/>
    <x v="2512"/>
    <d v="2014-12-13T21:02:41"/>
  </r>
  <r>
    <x v="2513"/>
    <s v="Yahu Restaurants"/>
    <s v="Wir wollen einen Ort erschaffen an dem man sich wohlfÃ¼hlen kann, ein Ort an dem die Gedanken frei sind und man das Essen genieÃŸen kann."/>
    <n v="180000"/>
    <n v="0"/>
    <x v="2"/>
    <s v="DE"/>
    <s v="EUR"/>
    <n v="1488067789"/>
    <n v="1482883789"/>
    <b v="0"/>
    <x v="78"/>
    <b v="0"/>
    <s v="food/restaurants"/>
    <n v="0"/>
    <s v="No Backers"/>
    <x v="7"/>
    <s v="restaurants"/>
    <x v="2513"/>
    <d v="2017-02-26T00:09:49"/>
  </r>
  <r>
    <x v="2514"/>
    <s v="Lunch For Tots"/>
    <s v="My little cafe has been challenged to provide healthy, fun lunches to kids at a Montessori School. Local/organic as much as possible."/>
    <n v="12000"/>
    <n v="210"/>
    <x v="2"/>
    <s v="US"/>
    <s v="USD"/>
    <n v="1408526477"/>
    <n v="1407057677"/>
    <b v="0"/>
    <x v="80"/>
    <b v="0"/>
    <s v="food/restaurants"/>
    <n v="1.7500000000000002E-2"/>
    <n v="52.5"/>
    <x v="7"/>
    <s v="restaurants"/>
    <x v="2514"/>
    <d v="2014-08-20T09:21:17"/>
  </r>
  <r>
    <x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0.186"/>
    <n v="77.5"/>
    <x v="7"/>
    <s v="restaurants"/>
    <x v="2515"/>
    <d v="2015-02-22T20:09:13"/>
  </r>
  <r>
    <x v="2516"/>
    <s v="Morning Glory"/>
    <s v="Hi, everyone my name is Alex, and i want to create not just a cafe spot, but a place that gives everyone a nice warm homey feeling."/>
    <n v="22000"/>
    <n v="0"/>
    <x v="2"/>
    <s v="US"/>
    <s v="USD"/>
    <n v="1417279252"/>
    <n v="1414683652"/>
    <b v="0"/>
    <x v="78"/>
    <b v="0"/>
    <s v="food/restaurants"/>
    <n v="0"/>
    <s v="No Backers"/>
    <x v="7"/>
    <s v="restaurants"/>
    <x v="2516"/>
    <d v="2014-11-29T16:40:52"/>
  </r>
  <r>
    <x v="2517"/>
    <s v="The Canteen"/>
    <s v="KICK START US! Chef-driven dining experience offering a multi-course tasteful and playful menu that hems in familiar seasonal comfort."/>
    <n v="18000"/>
    <n v="1767"/>
    <x v="2"/>
    <s v="CA"/>
    <s v="CAD"/>
    <n v="1426788930"/>
    <n v="1424200530"/>
    <b v="0"/>
    <x v="51"/>
    <b v="0"/>
    <s v="food/restaurants"/>
    <n v="9.8166666666666666E-2"/>
    <n v="53.545454545454547"/>
    <x v="7"/>
    <s v="restaurants"/>
    <x v="2517"/>
    <d v="2015-03-19T18:15:30"/>
  </r>
  <r>
    <x v="2518"/>
    <s v="Southern California's Backroad Eateries"/>
    <s v="I am traveling the backroads of Southern California, to discover the best out-of-the-way eateries the area has to offer"/>
    <n v="5000"/>
    <n v="0"/>
    <x v="2"/>
    <s v="US"/>
    <s v="USD"/>
    <n v="1415899228"/>
    <n v="1413303628"/>
    <b v="0"/>
    <x v="78"/>
    <b v="0"/>
    <s v="food/restaurants"/>
    <n v="0"/>
    <s v="No Backers"/>
    <x v="7"/>
    <s v="restaurants"/>
    <x v="2518"/>
    <d v="2014-11-13T17:20:28"/>
  </r>
  <r>
    <x v="2519"/>
    <s v="Kelli's Kitchen"/>
    <s v="Better than your mom's, better than Cracker Barrel, only at Kelli's Kitchen (all from scratch)."/>
    <n v="150000"/>
    <n v="65"/>
    <x v="2"/>
    <s v="US"/>
    <s v="USD"/>
    <n v="1405741404"/>
    <n v="1403149404"/>
    <b v="0"/>
    <x v="80"/>
    <b v="0"/>
    <s v="food/restaurants"/>
    <n v="4.3333333333333331E-4"/>
    <n v="16.25"/>
    <x v="7"/>
    <s v="restaurants"/>
    <x v="2519"/>
    <d v="2014-07-19T03:43:24"/>
  </r>
  <r>
    <x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s v="No Backers"/>
    <x v="7"/>
    <s v="restaurants"/>
    <x v="2520"/>
    <d v="2016-10-15T19:21:00"/>
  </r>
  <r>
    <x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000000001"/>
    <n v="103.68174242424243"/>
    <x v="4"/>
    <s v="classical music"/>
    <x v="2521"/>
    <d v="2015-10-13T23:13:41"/>
  </r>
  <r>
    <x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
    <n v="185.18518518518519"/>
    <x v="4"/>
    <s v="classical music"/>
    <x v="2522"/>
    <d v="2016-04-22T14:52:00"/>
  </r>
  <r>
    <x v="2523"/>
    <s v="Pater Noster Project"/>
    <s v="PATER NOSTER (2003) by Thomas Oboe Lee, scored for baritone solo and string quartet.  Hauntingly beautiful, yet never performed."/>
    <n v="900"/>
    <n v="1408"/>
    <x v="0"/>
    <s v="US"/>
    <s v="USD"/>
    <n v="1416270292"/>
    <n v="1413674692"/>
    <b v="0"/>
    <x v="55"/>
    <b v="1"/>
    <s v="music/classical music"/>
    <n v="1.5644444444444445"/>
    <n v="54.153846153846153"/>
    <x v="4"/>
    <s v="classical music"/>
    <x v="2523"/>
    <d v="2014-11-18T00:24:52"/>
  </r>
  <r>
    <x v="2524"/>
    <s v="Les Bostonades' First CD"/>
    <s v="We're bringing some of our favorite music from the past 10 years to disc for the first time ever."/>
    <n v="7500"/>
    <n v="7620"/>
    <x v="0"/>
    <s v="US"/>
    <s v="USD"/>
    <n v="1419136200"/>
    <n v="1416338557"/>
    <b v="0"/>
    <x v="68"/>
    <b v="1"/>
    <s v="music/classical music"/>
    <n v="1.016"/>
    <n v="177.2093023255814"/>
    <x v="4"/>
    <s v="classical music"/>
    <x v="2524"/>
    <d v="2014-12-21T04:30:00"/>
  </r>
  <r>
    <x v="2525"/>
    <s v="Jenny &amp; Rossâ”‚To Sing in Germany"/>
    <s v="Husband and wife operatic team specializing in German opera. Fundraising for an audition tour of Germany."/>
    <n v="8000"/>
    <n v="8026"/>
    <x v="0"/>
    <s v="US"/>
    <s v="USD"/>
    <n v="1340914571"/>
    <n v="1338322571"/>
    <b v="0"/>
    <x v="144"/>
    <b v="1"/>
    <s v="music/classical music"/>
    <n v="1.00325"/>
    <n v="100.325"/>
    <x v="4"/>
    <s v="classical music"/>
    <x v="2525"/>
    <d v="2012-06-28T20:16:11"/>
  </r>
  <r>
    <x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d v="2014-12-08T04:59:00"/>
  </r>
  <r>
    <x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x v="4"/>
    <s v="classical music"/>
    <x v="2527"/>
    <d v="2013-10-18T03:59:00"/>
  </r>
  <r>
    <x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d v="2015-08-20T11:00:00"/>
  </r>
  <r>
    <x v="2529"/>
    <s v="UrbanArias is DC's Contemporary Opera Company"/>
    <s v="Opera. Short. New."/>
    <n v="6000"/>
    <n v="6257"/>
    <x v="0"/>
    <s v="US"/>
    <s v="USD"/>
    <n v="1332636975"/>
    <n v="1328752575"/>
    <b v="0"/>
    <x v="88"/>
    <b v="1"/>
    <s v="music/classical music"/>
    <n v="1.0428333333333333"/>
    <n v="82.328947368421055"/>
    <x v="4"/>
    <s v="classical music"/>
    <x v="2529"/>
    <d v="2012-03-25T00:56:15"/>
  </r>
  <r>
    <x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
    <n v="135.41666666666666"/>
    <x v="4"/>
    <s v="classical music"/>
    <x v="2530"/>
    <d v="2015-04-20T04:50:00"/>
  </r>
  <r>
    <x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d v="2015-08-15T03:59:00"/>
  </r>
  <r>
    <x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d v="2012-08-16T20:22:46"/>
  </r>
  <r>
    <x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x v="2535"/>
    <s v="Mark Hayes Requiem Recording"/>
    <s v="Mark Hayes: Requiem Recording"/>
    <n v="20000"/>
    <n v="20755"/>
    <x v="0"/>
    <s v="US"/>
    <s v="USD"/>
    <n v="1417463945"/>
    <n v="1414781945"/>
    <b v="0"/>
    <x v="76"/>
    <b v="1"/>
    <s v="music/classical music"/>
    <n v="1.03775"/>
    <n v="266.08974358974359"/>
    <x v="4"/>
    <s v="classical music"/>
    <x v="2535"/>
    <d v="2014-12-01T19:59:05"/>
  </r>
  <r>
    <x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x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x v="2538"/>
    <s v="Me, Myself and Albinoni"/>
    <s v="I will record 2 of Tomaso Albinoni's concertos for 2 oboes playing both parts myself."/>
    <n v="18000"/>
    <n v="20343.169999999998"/>
    <x v="0"/>
    <s v="US"/>
    <s v="USD"/>
    <n v="1361681940"/>
    <n v="1359029661"/>
    <b v="0"/>
    <x v="333"/>
    <b v="1"/>
    <s v="music/classical music"/>
    <n v="1.130176111111111"/>
    <n v="109.96308108108107"/>
    <x v="4"/>
    <s v="classical music"/>
    <x v="2538"/>
    <d v="2013-02-24T04:59:00"/>
  </r>
  <r>
    <x v="2539"/>
    <s v="The Flying Gambas"/>
    <s v="Help ABS Academy musicians get their cellos, gambas, &amp; contrabasses to San Francisco by supporting their instruments' travel."/>
    <n v="10000"/>
    <n v="10025"/>
    <x v="0"/>
    <s v="US"/>
    <s v="USD"/>
    <n v="1422913152"/>
    <n v="1417729152"/>
    <b v="0"/>
    <x v="211"/>
    <b v="1"/>
    <s v="music/classical music"/>
    <n v="1.0024999999999999"/>
    <n v="169.91525423728814"/>
    <x v="4"/>
    <s v="classical music"/>
    <x v="2539"/>
    <d v="2015-02-02T21:39:12"/>
  </r>
  <r>
    <x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d v="2011-10-29T16:12:01"/>
  </r>
  <r>
    <x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3"/>
    <n v="59.460317460317462"/>
    <x v="4"/>
    <s v="classical music"/>
    <x v="2541"/>
    <d v="2013-09-26T10:46:58"/>
  </r>
  <r>
    <x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d v="2013-10-01T03:59:00"/>
  </r>
  <r>
    <x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0000000000001"/>
    <n v="30.076923076923077"/>
    <x v="4"/>
    <s v="classical music"/>
    <x v="2543"/>
    <d v="2011-01-02T03:00:00"/>
  </r>
  <r>
    <x v="2544"/>
    <s v="Singing City Children's Choir"/>
    <s v="Bringing choral music and performance opportunities to under-served youth in West Philadelphia"/>
    <n v="5000"/>
    <n v="5041"/>
    <x v="0"/>
    <s v="US"/>
    <s v="USD"/>
    <n v="1341750569"/>
    <n v="1339158569"/>
    <b v="0"/>
    <x v="7"/>
    <b v="1"/>
    <s v="music/classical music"/>
    <n v="1.0082"/>
    <n v="88.438596491228068"/>
    <x v="4"/>
    <s v="classical music"/>
    <x v="2544"/>
    <d v="2012-07-08T12:29:29"/>
  </r>
  <r>
    <x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0000000000001"/>
    <n v="64.032786885245898"/>
    <x v="4"/>
    <s v="classical music"/>
    <x v="2545"/>
    <d v="2015-02-27T00:30:00"/>
  </r>
  <r>
    <x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d v="2013-10-05T05:00:00"/>
  </r>
  <r>
    <x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d v="2012-04-04T17:33:23"/>
  </r>
  <r>
    <x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d v="2016-09-30T04:27:00"/>
  </r>
  <r>
    <x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d v="2013-05-31T17:00:00"/>
  </r>
  <r>
    <x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d v="2015-10-08T03:59:00"/>
  </r>
  <r>
    <x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3"/>
    <n v="67.419642857142861"/>
    <x v="4"/>
    <s v="classical music"/>
    <x v="2551"/>
    <d v="2012-03-21T20:48:00"/>
  </r>
  <r>
    <x v="2552"/>
    <s v="DAVID, The Oratorio"/>
    <s v="World Premiere of a new oratorio with chorus, soloists, and orchestra, based on the Old Testament king and prophet, DAVID"/>
    <n v="3000"/>
    <n v="3195"/>
    <x v="0"/>
    <s v="US"/>
    <s v="USD"/>
    <n v="1488741981"/>
    <n v="1486149981"/>
    <b v="0"/>
    <x v="59"/>
    <b v="1"/>
    <s v="music/classical music"/>
    <n v="1.0649999999999999"/>
    <n v="177.5"/>
    <x v="4"/>
    <s v="classical music"/>
    <x v="2552"/>
    <d v="2017-03-05T19:26:21"/>
  </r>
  <r>
    <x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2"/>
    <n v="38.883333333333333"/>
    <x v="4"/>
    <s v="classical music"/>
    <x v="2553"/>
    <d v="2012-09-21T04:46:47"/>
  </r>
  <r>
    <x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d v="2015-06-01T03:59:00"/>
  </r>
  <r>
    <x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4999999999999"/>
    <n v="61.342857142857142"/>
    <x v="4"/>
    <s v="classical music"/>
    <x v="2555"/>
    <d v="2012-05-28T15:43:13"/>
  </r>
  <r>
    <x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d v="2012-12-24T23:47:37"/>
  </r>
  <r>
    <x v="2557"/>
    <s v="European Tour"/>
    <s v="Raising money for our concert tour of Switzerland and Germany in June/July 2014"/>
    <n v="900"/>
    <n v="1066"/>
    <x v="0"/>
    <s v="GB"/>
    <s v="GBP"/>
    <n v="1400176386"/>
    <n v="1397584386"/>
    <b v="0"/>
    <x v="17"/>
    <b v="1"/>
    <s v="music/classical music"/>
    <n v="1.1844444444444444"/>
    <n v="29.611111111111111"/>
    <x v="4"/>
    <s v="classical music"/>
    <x v="2557"/>
    <d v="2014-05-15T17:53:06"/>
  </r>
  <r>
    <x v="2558"/>
    <s v="Hopkins Sinfonia 2015 Season"/>
    <s v="The Hopkins Sinfonia is looking for your support to run our 2015 Season made up of five concerts."/>
    <n v="1250"/>
    <n v="1361"/>
    <x v="0"/>
    <s v="AU"/>
    <s v="AUD"/>
    <n v="1430488740"/>
    <n v="1427747906"/>
    <b v="0"/>
    <x v="59"/>
    <b v="1"/>
    <s v="music/classical music"/>
    <n v="1.0888"/>
    <n v="75.611111111111114"/>
    <x v="4"/>
    <s v="classical music"/>
    <x v="2558"/>
    <d v="2015-05-01T13:59:00"/>
  </r>
  <r>
    <x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x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09999999999999"/>
    <n v="143"/>
    <x v="4"/>
    <s v="classical music"/>
    <x v="2560"/>
    <d v="2015-03-06T22:49:34"/>
  </r>
  <r>
    <x v="2561"/>
    <s v="Project Bearnaise Trucks (Canceled)"/>
    <s v="Ever had chicken fingers smothered in bearnaise sauce, resting on a bed of your favorite rice? We need these meals on wheels."/>
    <n v="100000"/>
    <n v="0"/>
    <x v="1"/>
    <s v="CA"/>
    <s v="CAD"/>
    <n v="1444740089"/>
    <n v="1442148089"/>
    <b v="0"/>
    <x v="78"/>
    <b v="0"/>
    <s v="food/food trucks"/>
    <n v="0"/>
    <s v="No Backers"/>
    <x v="7"/>
    <s v="food trucks"/>
    <x v="2561"/>
    <d v="2015-10-13T12:41:29"/>
  </r>
  <r>
    <x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7.4999999999999997E-3"/>
    <n v="25"/>
    <x v="7"/>
    <s v="food trucks"/>
    <x v="2562"/>
    <d v="2016-10-11T12:35:39"/>
  </r>
  <r>
    <x v="2563"/>
    <s v="Phoenix Pearl Boba Tea Truck (Canceled)"/>
    <s v="Michigan based bubble tea and specialty ice cream food truck"/>
    <n v="20000"/>
    <n v="0"/>
    <x v="1"/>
    <s v="US"/>
    <s v="USD"/>
    <n v="1438226451"/>
    <n v="1433042451"/>
    <b v="0"/>
    <x v="78"/>
    <b v="0"/>
    <s v="food/food trucks"/>
    <n v="0"/>
    <s v="No Backers"/>
    <x v="7"/>
    <s v="food trucks"/>
    <x v="2563"/>
    <d v="2015-07-30T03:20:51"/>
  </r>
  <r>
    <x v="2564"/>
    <s v="Seaside Eddy's - Wheels on the Ground! (Canceled)"/>
    <s v="We want to bring the wonderful flavors of the Jersey Shore, my home, to my new home in Winnipeg, the center of Canada."/>
    <n v="40000"/>
    <n v="0"/>
    <x v="1"/>
    <s v="CA"/>
    <s v="CAD"/>
    <n v="1406854699"/>
    <n v="1404262699"/>
    <b v="0"/>
    <x v="78"/>
    <b v="0"/>
    <s v="food/food trucks"/>
    <n v="0"/>
    <s v="No Backers"/>
    <x v="7"/>
    <s v="food trucks"/>
    <x v="2564"/>
    <d v="2014-08-01T00:58:19"/>
  </r>
  <r>
    <x v="2565"/>
    <s v="The Sketchy Pelican (Canceled)"/>
    <s v="The Sketchy Pelican. Is my vision to bring raw, honest, soulful, creative, thoght provoking cuisine to food truck form"/>
    <n v="10000"/>
    <n v="100"/>
    <x v="1"/>
    <s v="US"/>
    <s v="USD"/>
    <n v="1462827000"/>
    <n v="1457710589"/>
    <b v="0"/>
    <x v="29"/>
    <b v="0"/>
    <s v="food/food trucks"/>
    <n v="0.01"/>
    <n v="100"/>
    <x v="7"/>
    <s v="food trucks"/>
    <x v="2565"/>
    <d v="2016-05-09T20:50:00"/>
  </r>
  <r>
    <x v="2566"/>
    <s v="Mamma B's Pizza Get's Rolling (Canceled)"/>
    <s v="You can skip the hotdog cart and enjoy fresh, hot, delicious, handmade pizza when Mamma B's takes her show on the road!"/>
    <n v="35000"/>
    <n v="0"/>
    <x v="1"/>
    <s v="US"/>
    <s v="USD"/>
    <n v="1408663948"/>
    <n v="1406071948"/>
    <b v="0"/>
    <x v="78"/>
    <b v="0"/>
    <s v="food/food trucks"/>
    <n v="0"/>
    <s v="No Backers"/>
    <x v="7"/>
    <s v="food trucks"/>
    <x v="2566"/>
    <d v="2014-08-21T23:32:28"/>
  </r>
  <r>
    <x v="2567"/>
    <s v="Burgers and Babes Food Truck (Canceled)"/>
    <s v="You're leaving a Bar/Nightclub what else would you want more than to have a Juicy Burger and to see Beautiful Girls making it."/>
    <n v="45000"/>
    <n v="120"/>
    <x v="1"/>
    <s v="US"/>
    <s v="USD"/>
    <n v="1429823138"/>
    <n v="1427231138"/>
    <b v="0"/>
    <x v="84"/>
    <b v="0"/>
    <s v="food/food trucks"/>
    <n v="2.6666666666666666E-3"/>
    <n v="60"/>
    <x v="7"/>
    <s v="food trucks"/>
    <x v="2567"/>
    <d v="2015-04-23T21:05:38"/>
  </r>
  <r>
    <x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5.0000000000000001E-3"/>
    <n v="50"/>
    <x v="7"/>
    <s v="food trucks"/>
    <x v="2568"/>
    <d v="2016-09-01T15:59:54"/>
  </r>
  <r>
    <x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6E-2"/>
    <n v="72.5"/>
    <x v="7"/>
    <s v="food trucks"/>
    <x v="2569"/>
    <d v="2015-09-17T02:31:52"/>
  </r>
  <r>
    <x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8.4285714285714294E-3"/>
    <n v="29.5"/>
    <x v="7"/>
    <s v="food trucks"/>
    <x v="2570"/>
    <d v="2017-02-08T21:40:35"/>
  </r>
  <r>
    <x v="2571"/>
    <s v="Coco Bowls (Canceled)"/>
    <s v="Perth locals who dream of opening a health food van, and serving treats that not only taste amazing but also benefit your body."/>
    <n v="100000"/>
    <n v="250"/>
    <x v="1"/>
    <s v="AU"/>
    <s v="AUD"/>
    <n v="1463645521"/>
    <n v="1458461521"/>
    <b v="0"/>
    <x v="80"/>
    <b v="0"/>
    <s v="food/food trucks"/>
    <n v="2.5000000000000001E-3"/>
    <n v="62.5"/>
    <x v="7"/>
    <s v="food trucks"/>
    <x v="2571"/>
    <d v="2016-05-19T08:12:01"/>
  </r>
  <r>
    <x v="2572"/>
    <s v="A Dream of Naughty Nachos (Canceled)"/>
    <s v="Mesquite smoked brisket nachos, food truck style, with homemade salsa to make your taste buds dance."/>
    <n v="30000"/>
    <n v="0"/>
    <x v="1"/>
    <s v="US"/>
    <s v="USD"/>
    <n v="1428893517"/>
    <n v="1426301517"/>
    <b v="0"/>
    <x v="78"/>
    <b v="0"/>
    <s v="food/food trucks"/>
    <n v="0"/>
    <s v="No Backers"/>
    <x v="7"/>
    <s v="food trucks"/>
    <x v="2572"/>
    <d v="2015-04-13T02:51:57"/>
  </r>
  <r>
    <x v="2573"/>
    <s v="Southern Flair Pork-Ka-Bobs (Canceled)"/>
    <s v="I have perfected my porkkabob recipe.I'm ready to start my own business!I need funds for the bbq pit and trailer and start up supplies."/>
    <n v="8000"/>
    <n v="0"/>
    <x v="1"/>
    <s v="US"/>
    <s v="USD"/>
    <n v="1408803149"/>
    <n v="1404915149"/>
    <b v="0"/>
    <x v="78"/>
    <b v="0"/>
    <s v="food/food trucks"/>
    <n v="0"/>
    <s v="No Backers"/>
    <x v="7"/>
    <s v="food trucks"/>
    <x v="2573"/>
    <d v="2014-08-23T14:12:29"/>
  </r>
  <r>
    <x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s v="No Backers"/>
    <x v="7"/>
    <s v="food trucks"/>
    <x v="2574"/>
    <d v="2016-05-18T19:49:05"/>
  </r>
  <r>
    <x v="2575"/>
    <s v="Vdub dogs (Canceled)"/>
    <s v="Hello everyone, Iv'e decided to put my love for old Volkswagen buses and my love for cooking together! Support vdub dogs hot dog bus!"/>
    <n v="85000"/>
    <n v="0"/>
    <x v="1"/>
    <s v="US"/>
    <s v="USD"/>
    <n v="1421030194"/>
    <n v="1418438194"/>
    <b v="0"/>
    <x v="78"/>
    <b v="0"/>
    <s v="food/food trucks"/>
    <n v="0"/>
    <s v="No Backers"/>
    <x v="7"/>
    <s v="food trucks"/>
    <x v="2575"/>
    <d v="2015-01-12T02:36:34"/>
  </r>
  <r>
    <x v="2576"/>
    <s v="2 Go Fast Food (Canceled)"/>
    <s v="A New Twist with an American and Philippine fast food Mobile Trailer."/>
    <n v="10000"/>
    <n v="0"/>
    <x v="1"/>
    <s v="US"/>
    <s v="USD"/>
    <n v="1428707647"/>
    <n v="1424823247"/>
    <b v="0"/>
    <x v="78"/>
    <b v="0"/>
    <s v="food/food trucks"/>
    <n v="0"/>
    <s v="No Backers"/>
    <x v="7"/>
    <s v="food trucks"/>
    <x v="2576"/>
    <d v="2015-04-10T23:14:07"/>
  </r>
  <r>
    <x v="2577"/>
    <s v="Fruity Cakes (Canceled)"/>
    <s v="This is not your average cake, it's fruit with yogurt fruit dip icing and fruit toppings! Great for events, parties, weddings and more!"/>
    <n v="15000"/>
    <n v="0"/>
    <x v="1"/>
    <s v="US"/>
    <s v="USD"/>
    <n v="1407181297"/>
    <n v="1405021297"/>
    <b v="0"/>
    <x v="78"/>
    <b v="0"/>
    <s v="food/food trucks"/>
    <n v="0"/>
    <s v="No Backers"/>
    <x v="7"/>
    <s v="food trucks"/>
    <x v="2577"/>
    <d v="2014-08-04T19:41:37"/>
  </r>
  <r>
    <x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s v="No Backers"/>
    <x v="7"/>
    <s v="food trucks"/>
    <x v="2578"/>
    <d v="2015-10-09T17:00:00"/>
  </r>
  <r>
    <x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1.3849999999999999E-3"/>
    <n v="23.083333333333332"/>
    <x v="7"/>
    <s v="food trucks"/>
    <x v="2579"/>
    <d v="2014-09-15T19:55:03"/>
  </r>
  <r>
    <x v="2580"/>
    <s v="Build Phatboyz Food Truck (Canceled)"/>
    <s v="Planning to build this truck into a full rolling fold out cook shack,providing clean cold drinking water to all festival goers"/>
    <n v="8500"/>
    <n v="51"/>
    <x v="1"/>
    <s v="US"/>
    <s v="USD"/>
    <n v="1431745200"/>
    <n v="1429170603"/>
    <b v="0"/>
    <x v="84"/>
    <b v="0"/>
    <s v="food/food trucks"/>
    <n v="6.0000000000000001E-3"/>
    <n v="25.5"/>
    <x v="7"/>
    <s v="food trucks"/>
    <x v="2580"/>
    <d v="2015-05-16T03:00:00"/>
  </r>
  <r>
    <x v="2581"/>
    <s v="A Flying Sausage Food Truck"/>
    <s v="Creating a Food Truck to bring gourmet sausage sliders to Jacksonville, FL for breakfast, lunch, and special events."/>
    <n v="5000"/>
    <n v="530"/>
    <x v="2"/>
    <s v="US"/>
    <s v="USD"/>
    <n v="1447689898"/>
    <n v="1445094298"/>
    <b v="0"/>
    <x v="202"/>
    <b v="0"/>
    <s v="food/food trucks"/>
    <n v="0.106"/>
    <n v="48.18181818181818"/>
    <x v="7"/>
    <s v="food trucks"/>
    <x v="2581"/>
    <d v="2015-11-16T16:04:58"/>
  </r>
  <r>
    <x v="2582"/>
    <s v="Drunken Wings"/>
    <s v="The place where chicken meets liquor for the first time!"/>
    <n v="90000"/>
    <n v="1"/>
    <x v="2"/>
    <s v="US"/>
    <s v="USD"/>
    <n v="1477784634"/>
    <n v="1475192634"/>
    <b v="0"/>
    <x v="29"/>
    <b v="0"/>
    <s v="food/food trucks"/>
    <n v="1.1111111111111112E-5"/>
    <n v="1"/>
    <x v="7"/>
    <s v="food trucks"/>
    <x v="2582"/>
    <d v="2016-10-29T23:43:54"/>
  </r>
  <r>
    <x v="2583"/>
    <s v="Crazy Daisy Food Truck"/>
    <s v="Crazy Daisy will become the newest member of the food truck distributors in Kansas City, Missouri."/>
    <n v="1000"/>
    <n v="5"/>
    <x v="2"/>
    <s v="US"/>
    <s v="USD"/>
    <n v="1426526880"/>
    <n v="1421346480"/>
    <b v="0"/>
    <x v="81"/>
    <b v="0"/>
    <s v="food/food trucks"/>
    <n v="5.0000000000000001E-3"/>
    <n v="1"/>
    <x v="7"/>
    <s v="food trucks"/>
    <x v="2583"/>
    <d v="2015-03-16T17:28:00"/>
  </r>
  <r>
    <x v="2584"/>
    <s v="Culinary Arts Food Truck Style"/>
    <s v="Bringing quality food to the masses using local premium ingredients, but at a food truck price!"/>
    <n v="10000"/>
    <n v="0"/>
    <x v="2"/>
    <s v="US"/>
    <s v="USD"/>
    <n v="1434341369"/>
    <n v="1431749369"/>
    <b v="0"/>
    <x v="78"/>
    <b v="0"/>
    <s v="food/food trucks"/>
    <n v="0"/>
    <s v="No Backers"/>
    <x v="7"/>
    <s v="food trucks"/>
    <x v="2584"/>
    <d v="2015-06-15T04:09:29"/>
  </r>
  <r>
    <x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1.6666666666666668E-3"/>
    <n v="50"/>
    <x v="7"/>
    <s v="food trucks"/>
    <x v="2585"/>
    <d v="2014-07-05T23:07:12"/>
  </r>
  <r>
    <x v="2586"/>
    <s v="Inspire Healthy Eating"/>
    <s v="I would like to bring fresh salad and food to the streets of London at a reasonable price."/>
    <n v="3000"/>
    <n v="5"/>
    <x v="2"/>
    <s v="GB"/>
    <s v="GBP"/>
    <n v="1451030136"/>
    <n v="1448438136"/>
    <b v="0"/>
    <x v="29"/>
    <b v="0"/>
    <s v="food/food trucks"/>
    <n v="1.6666666666666668E-3"/>
    <n v="5"/>
    <x v="7"/>
    <s v="food trucks"/>
    <x v="2586"/>
    <d v="2015-12-25T07:55:36"/>
  </r>
  <r>
    <x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1E-2"/>
    <n v="202.83333333333334"/>
    <x v="7"/>
    <s v="food trucks"/>
    <x v="2587"/>
    <d v="2015-12-30T16:12:33"/>
  </r>
  <r>
    <x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31E-2"/>
    <n v="29.125"/>
    <x v="7"/>
    <s v="food trucks"/>
    <x v="2588"/>
    <d v="2015-03-31T13:14:00"/>
  </r>
  <r>
    <x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1E-4"/>
    <n v="5"/>
    <x v="7"/>
    <s v="food trucks"/>
    <x v="2589"/>
    <d v="2016-03-23T11:52:07"/>
  </r>
  <r>
    <x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s v="No Backers"/>
    <x v="7"/>
    <s v="food trucks"/>
    <x v="2590"/>
    <d v="2016-01-26T14:08:17"/>
  </r>
  <r>
    <x v="2591"/>
    <s v="patent pending"/>
    <s v="Hi everyone I am a 26 year old single mom trying to start her own food business! I need to first afford the patent to reveal more!"/>
    <n v="1500"/>
    <n v="26"/>
    <x v="2"/>
    <s v="US"/>
    <s v="USD"/>
    <n v="1457901924"/>
    <n v="1452721524"/>
    <b v="0"/>
    <x v="84"/>
    <b v="0"/>
    <s v="food/food trucks"/>
    <n v="1.7333333333333333E-2"/>
    <n v="13"/>
    <x v="7"/>
    <s v="food trucks"/>
    <x v="2591"/>
    <d v="2016-03-13T20:45:24"/>
  </r>
  <r>
    <x v="2592"/>
    <s v="El Carte 303"/>
    <s v="El Carte is revolutionizing the food truck industry. Meet the new food trike. #oneandonly  we going to spread the awesomeness all over!"/>
    <n v="30000"/>
    <n v="50"/>
    <x v="2"/>
    <s v="US"/>
    <s v="USD"/>
    <n v="1412536421"/>
    <n v="1409944421"/>
    <b v="0"/>
    <x v="29"/>
    <b v="0"/>
    <s v="food/food trucks"/>
    <n v="1.6666666666666668E-3"/>
    <n v="50"/>
    <x v="7"/>
    <s v="food trucks"/>
    <x v="2592"/>
    <d v="2014-10-05T19:13:41"/>
  </r>
  <r>
    <x v="2593"/>
    <s v="L.J. Silvers' Ice Cream and Taco Van"/>
    <s v="What could be better than satisfying your hunger with ice cream or a taco (or both) from a 1970's mural van blastin disco music!"/>
    <n v="10000"/>
    <n v="0"/>
    <x v="2"/>
    <s v="US"/>
    <s v="USD"/>
    <n v="1429993026"/>
    <n v="1427401026"/>
    <b v="0"/>
    <x v="78"/>
    <b v="0"/>
    <s v="food/food trucks"/>
    <n v="0"/>
    <s v="No Backers"/>
    <x v="7"/>
    <s v="food trucks"/>
    <x v="2593"/>
    <d v="2015-04-25T20:17:06"/>
  </r>
  <r>
    <x v="2594"/>
    <s v="The Shirley Delicious Treats Food Truck Project"/>
    <s v="New, small home business, looking to take some Granny's old recipes along with some of my own creations to the streets!"/>
    <n v="80000"/>
    <n v="1"/>
    <x v="2"/>
    <s v="US"/>
    <s v="USD"/>
    <n v="1407453228"/>
    <n v="1404861228"/>
    <b v="0"/>
    <x v="29"/>
    <b v="0"/>
    <s v="food/food trucks"/>
    <n v="1.2500000000000001E-5"/>
    <n v="1"/>
    <x v="7"/>
    <s v="food trucks"/>
    <x v="2594"/>
    <d v="2014-08-07T23:13:48"/>
  </r>
  <r>
    <x v="2595"/>
    <s v="Food Truck for Little Fox Bakery"/>
    <s v="Looking to put the best baked goods in Bowling Green on wheels"/>
    <n v="15000"/>
    <n v="1825"/>
    <x v="2"/>
    <s v="US"/>
    <s v="USD"/>
    <n v="1487915500"/>
    <n v="1485323500"/>
    <b v="0"/>
    <x v="10"/>
    <b v="0"/>
    <s v="food/food trucks"/>
    <n v="0.12166666666666667"/>
    <n v="96.05263157894737"/>
    <x v="7"/>
    <s v="food trucks"/>
    <x v="2595"/>
    <d v="2017-02-24T05:51:40"/>
  </r>
  <r>
    <x v="2596"/>
    <s v="The Chef Express Food Truck"/>
    <s v="I'm bringing passion, talent, and most importantly some amazing gourmet food to the streets of Lethbridge and southern Alberta."/>
    <n v="35000"/>
    <n v="8256"/>
    <x v="2"/>
    <s v="CA"/>
    <s v="CAD"/>
    <n v="1407427009"/>
    <n v="1404835009"/>
    <b v="0"/>
    <x v="74"/>
    <b v="0"/>
    <s v="food/food trucks"/>
    <n v="0.23588571428571428"/>
    <n v="305.77777777777777"/>
    <x v="7"/>
    <s v="food trucks"/>
    <x v="2596"/>
    <d v="2014-08-07T15:56:49"/>
  </r>
  <r>
    <x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4E-2"/>
    <n v="12.142857142857142"/>
    <x v="7"/>
    <s v="food trucks"/>
    <x v="2597"/>
    <d v="2016-06-19T08:11:57"/>
  </r>
  <r>
    <x v="2598"/>
    <s v="Rovin' Okie's Fried Pies gourmet southern fried pies."/>
    <s v="I'm ready to make Tulsa happy and aware that love and kindness go hand in hand with good food!"/>
    <n v="3000"/>
    <n v="1170"/>
    <x v="2"/>
    <s v="US"/>
    <s v="USD"/>
    <n v="1443039001"/>
    <n v="1440447001"/>
    <b v="0"/>
    <x v="25"/>
    <b v="0"/>
    <s v="food/food trucks"/>
    <n v="0.39"/>
    <n v="83.571428571428569"/>
    <x v="7"/>
    <s v="food trucks"/>
    <x v="2598"/>
    <d v="2015-09-23T20:10:01"/>
  </r>
  <r>
    <x v="2599"/>
    <s v="Empty Ramekins Catering Group"/>
    <s v="The Empty Ramekins Catering Group is looking for your help to start up in Miami Florida!!!!"/>
    <n v="9041"/>
    <n v="90"/>
    <x v="2"/>
    <s v="US"/>
    <s v="USD"/>
    <n v="1407089147"/>
    <n v="1403201147"/>
    <b v="0"/>
    <x v="81"/>
    <b v="0"/>
    <s v="food/food trucks"/>
    <n v="9.9546510341776348E-3"/>
    <n v="18"/>
    <x v="7"/>
    <s v="food trucks"/>
    <x v="2599"/>
    <d v="2014-08-03T18:05:47"/>
  </r>
  <r>
    <x v="2600"/>
    <s v="Help Buttz Return From the Ashes"/>
    <s v="On Sunday November 8, 2015 our food truck burned to the ground. Please help us get rebuilt."/>
    <n v="50000"/>
    <n v="3466"/>
    <x v="2"/>
    <s v="US"/>
    <s v="USD"/>
    <n v="1458938200"/>
    <n v="1453757800"/>
    <b v="0"/>
    <x v="209"/>
    <b v="0"/>
    <s v="food/food trucks"/>
    <n v="6.9320000000000007E-2"/>
    <n v="115.53333333333333"/>
    <x v="7"/>
    <s v="food trucks"/>
    <x v="2600"/>
    <d v="2016-03-25T20:36:40"/>
  </r>
  <r>
    <x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39999999999999"/>
    <n v="21.900662251655628"/>
    <x v="2"/>
    <s v="space exploration"/>
    <x v="2601"/>
    <d v="2012-09-13T03:59:00"/>
  </r>
  <r>
    <x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67"/>
    <n v="80.022494887525568"/>
    <x v="2"/>
    <s v="space exploration"/>
    <x v="2602"/>
    <d v="2014-11-12T21:20:00"/>
  </r>
  <r>
    <x v="2603"/>
    <s v="Manned Mock Mars Mission"/>
    <s v="I will be building a mock space station and simulate living on Mars for two weeks."/>
    <n v="1750"/>
    <n v="1776"/>
    <x v="0"/>
    <s v="US"/>
    <s v="USD"/>
    <n v="1387835654"/>
    <n v="1386626054"/>
    <b v="1"/>
    <x v="133"/>
    <b v="1"/>
    <s v="technology/space exploration"/>
    <n v="1.0148571428571429"/>
    <n v="35.520000000000003"/>
    <x v="2"/>
    <s v="space exploration"/>
    <x v="2603"/>
    <d v="2013-12-23T21:54:14"/>
  </r>
  <r>
    <x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d v="2012-04-29T01:13:43"/>
  </r>
  <r>
    <x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1"/>
    <n v="60.965703745743475"/>
    <x v="2"/>
    <s v="space exploration"/>
    <x v="2605"/>
    <d v="2016-06-17T12:59:50"/>
  </r>
  <r>
    <x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d v="2014-04-29T17:06:22"/>
  </r>
  <r>
    <x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d v="2015-08-12T02:00:00"/>
  </r>
  <r>
    <x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2"/>
    <n v="58.92763157894737"/>
    <x v="2"/>
    <s v="space exploration"/>
    <x v="2608"/>
    <d v="2017-03-15T00:00:00"/>
  </r>
  <r>
    <x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3"/>
    <n v="157.29347633136095"/>
    <x v="2"/>
    <s v="space exploration"/>
    <x v="2609"/>
    <d v="2012-07-15T05:42:31"/>
  </r>
  <r>
    <x v="2610"/>
    <s v="Restore the Pluto Discovery Telescope"/>
    <s v="Preserve the telescope that Clyde Tombaugh used to discover Pluto for generations to come!"/>
    <n v="22765"/>
    <n v="32172.66"/>
    <x v="0"/>
    <s v="US"/>
    <s v="USD"/>
    <n v="1471849140"/>
    <n v="1468444125"/>
    <b v="1"/>
    <x v="468"/>
    <b v="1"/>
    <s v="technology/space exploration"/>
    <n v="1.4132510432681749"/>
    <n v="55.758509532062391"/>
    <x v="2"/>
    <s v="space exploration"/>
    <x v="2610"/>
    <d v="2016-08-22T06:59:00"/>
  </r>
  <r>
    <x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6"/>
    <n v="83.802893802893806"/>
    <x v="2"/>
    <s v="space exploration"/>
    <x v="2611"/>
    <d v="2017-01-02T22:59:00"/>
  </r>
  <r>
    <x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d v="2015-01-09T03:26:10"/>
  </r>
  <r>
    <x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3"/>
    <n v="270.57142857142856"/>
    <x v="2"/>
    <s v="space exploration"/>
    <x v="2613"/>
    <d v="2012-09-21T19:38:14"/>
  </r>
  <r>
    <x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x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d v="2016-04-30T12:00:00"/>
  </r>
  <r>
    <x v="2616"/>
    <s v="James Webb Deployable Model"/>
    <s v="Production of variously-sized deployable models of NASA's James Webb Space Telescope to promote hands-on learning."/>
    <n v="25000"/>
    <n v="28633.5"/>
    <x v="0"/>
    <s v="US"/>
    <s v="USD"/>
    <n v="1440546729"/>
    <n v="1437954729"/>
    <b v="1"/>
    <x v="146"/>
    <b v="1"/>
    <s v="technology/space exploration"/>
    <n v="1.14534"/>
    <n v="120.30882352941177"/>
    <x v="2"/>
    <s v="space exploration"/>
    <x v="2616"/>
    <d v="2015-08-25T23:52:09"/>
  </r>
  <r>
    <x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59999999999998"/>
    <n v="27.59748427672956"/>
    <x v="2"/>
    <s v="space exploration"/>
    <x v="2617"/>
    <d v="2014-10-20T20:59:11"/>
  </r>
  <r>
    <x v="2618"/>
    <s v="SPACE ART FEATURING ASTRONAUTS #WeBelieveInAstronauts"/>
    <s v="LTD ED COLLECTIBLE SPACE ART FEAT. ASTRONAUTS"/>
    <n v="15000"/>
    <n v="15808"/>
    <x v="0"/>
    <s v="US"/>
    <s v="USD"/>
    <n v="1449000061"/>
    <n v="1443812461"/>
    <b v="1"/>
    <x v="99"/>
    <b v="1"/>
    <s v="technology/space exploration"/>
    <n v="1.0538666666666667"/>
    <n v="205.2987012987013"/>
    <x v="2"/>
    <s v="space exploration"/>
    <x v="2618"/>
    <d v="2015-12-01T20:01:01"/>
  </r>
  <r>
    <x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9"/>
    <n v="35.547169811320757"/>
    <x v="2"/>
    <s v="space exploration"/>
    <x v="2619"/>
    <d v="2015-10-23T11:00:00"/>
  </r>
  <r>
    <x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
    <n v="74.639488409272587"/>
    <x v="2"/>
    <s v="space exploration"/>
    <x v="2620"/>
    <d v="2015-10-11T01:00:00"/>
  </r>
  <r>
    <x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000000000001"/>
    <n v="47.058064516129029"/>
    <x v="2"/>
    <s v="space exploration"/>
    <x v="2621"/>
    <d v="2015-05-21T17:56:28"/>
  </r>
  <r>
    <x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399999999999"/>
    <n v="26.591351351351353"/>
    <x v="2"/>
    <s v="space exploration"/>
    <x v="2622"/>
    <d v="2016-12-30T17:50:16"/>
  </r>
  <r>
    <x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d v="2016-12-02T06:09:26"/>
  </r>
  <r>
    <x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8"/>
    <n v="31.820544982698959"/>
    <x v="2"/>
    <s v="space exploration"/>
    <x v="2624"/>
    <d v="2012-09-13T10:07:02"/>
  </r>
  <r>
    <x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d v="2016-11-09T20:26:48"/>
  </r>
  <r>
    <x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x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8"/>
    <n v="21.555555555555557"/>
    <x v="2"/>
    <s v="space exploration"/>
    <x v="2627"/>
    <d v="2015-11-26T20:54:21"/>
  </r>
  <r>
    <x v="2628"/>
    <s v="Pie In Space!"/>
    <s v="A high school freshman is sending pie into space and you can be a part of it.  GO SCIENCE!!!"/>
    <n v="839"/>
    <n v="926"/>
    <x v="0"/>
    <s v="US"/>
    <s v="USD"/>
    <n v="1417389067"/>
    <n v="1415661067"/>
    <b v="0"/>
    <x v="64"/>
    <b v="1"/>
    <s v="technology/space exploration"/>
    <n v="1.1036948748510131"/>
    <n v="44.095238095238095"/>
    <x v="2"/>
    <s v="space exploration"/>
    <x v="2628"/>
    <d v="2014-11-30T23:11:07"/>
  </r>
  <r>
    <x v="2629"/>
    <s v="Project Dragonfly - Sail to the Stars"/>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x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d v="2016-06-30T10:00:00"/>
  </r>
  <r>
    <x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d v="2015-08-30T04:03:47"/>
  </r>
  <r>
    <x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d v="2016-05-29T01:28:59"/>
  </r>
  <r>
    <x v="2633"/>
    <s v="ISS-Above"/>
    <s v="A device that lights up whenever the International Space Station is nearby (that happens more often than you might expect)"/>
    <n v="5000"/>
    <n v="17731"/>
    <x v="0"/>
    <s v="US"/>
    <s v="USD"/>
    <n v="1393542000"/>
    <n v="1390938332"/>
    <b v="0"/>
    <x v="473"/>
    <b v="1"/>
    <s v="technology/space exploration"/>
    <n v="3.5461999999999998"/>
    <n v="89.100502512562812"/>
    <x v="2"/>
    <s v="space exploration"/>
    <x v="2633"/>
    <d v="2014-02-27T23:00:00"/>
  </r>
  <r>
    <x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d v="2016-09-29T15:45:21"/>
  </r>
  <r>
    <x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
    <n v="136.9047619047619"/>
    <x v="2"/>
    <s v="space exploration"/>
    <x v="2635"/>
    <d v="2015-03-09T21:49:21"/>
  </r>
  <r>
    <x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x v="2637"/>
    <s v="SPEED OF LIGHT: Biggest Mystery of the Universe"/>
    <s v="Help us collect the data to solve the mystery of the century: Is light slowing down?"/>
    <n v="500"/>
    <n v="831"/>
    <x v="0"/>
    <s v="US"/>
    <s v="USD"/>
    <n v="1476277875"/>
    <n v="1474895475"/>
    <b v="0"/>
    <x v="55"/>
    <b v="1"/>
    <s v="technology/space exploration"/>
    <n v="1.6619999999999999"/>
    <n v="31.96153846153846"/>
    <x v="2"/>
    <s v="space exploration"/>
    <x v="2637"/>
    <d v="2016-10-12T13:11:15"/>
  </r>
  <r>
    <x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d v="2015-01-15T21:54:55"/>
  </r>
  <r>
    <x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d v="2015-02-19T20:45:48"/>
  </r>
  <r>
    <x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d v="2015-06-08T03:51:14"/>
  </r>
  <r>
    <x v="2641"/>
    <s v="Build Flying Saucer Artificial Intelligent from sea shell"/>
    <s v="Building a Flying saucer that has Artificial Intelligent made from sea shell."/>
    <n v="1500"/>
    <n v="15"/>
    <x v="2"/>
    <s v="US"/>
    <s v="USD"/>
    <n v="1410811740"/>
    <n v="1409341863"/>
    <b v="0"/>
    <x v="29"/>
    <b v="0"/>
    <s v="technology/space exploration"/>
    <n v="0.01"/>
    <n v="15"/>
    <x v="2"/>
    <s v="space exploration"/>
    <x v="2641"/>
    <d v="2014-09-15T20:09:00"/>
  </r>
  <r>
    <x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s v="No Backers"/>
    <x v="2"/>
    <s v="space exploration"/>
    <x v="2642"/>
    <d v="2016-07-15T06:57:00"/>
  </r>
  <r>
    <x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0.33559730999999998"/>
    <n v="223.58248500999335"/>
    <x v="2"/>
    <s v="space exploration"/>
    <x v="2643"/>
    <d v="2016-12-21T07:59:00"/>
  </r>
  <r>
    <x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3E-2"/>
    <n v="39.480769230769234"/>
    <x v="2"/>
    <s v="space exploration"/>
    <x v="2644"/>
    <d v="2017-03-10T19:00:35"/>
  </r>
  <r>
    <x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0.105"/>
    <n v="91.304347826086953"/>
    <x v="2"/>
    <s v="space exploration"/>
    <x v="2645"/>
    <d v="2014-11-08T21:13:23"/>
  </r>
  <r>
    <x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39999999999E-2"/>
    <n v="78.666205607476627"/>
    <x v="2"/>
    <s v="space exploration"/>
    <x v="2646"/>
    <d v="2015-09-09T07:31:09"/>
  </r>
  <r>
    <x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E-2"/>
    <n v="12"/>
    <x v="2"/>
    <s v="space exploration"/>
    <x v="2647"/>
    <d v="2015-08-14T06:16:59"/>
  </r>
  <r>
    <x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8.8333333333333337E-3"/>
    <n v="17.666666666666668"/>
    <x v="2"/>
    <s v="space exploration"/>
    <x v="2648"/>
    <d v="2016-03-09T17:09:20"/>
  </r>
  <r>
    <x v="2649"/>
    <s v="The Mission - Please Check Back Soon (Canceled)"/>
    <s v="They have launched a Kickstarter."/>
    <n v="125000"/>
    <n v="124"/>
    <x v="1"/>
    <s v="US"/>
    <s v="USD"/>
    <n v="1454370941"/>
    <n v="1449186941"/>
    <b v="0"/>
    <x v="83"/>
    <b v="0"/>
    <s v="technology/space exploration"/>
    <n v="9.9200000000000004E-4"/>
    <n v="41.333333333333336"/>
    <x v="2"/>
    <s v="space exploration"/>
    <x v="2649"/>
    <d v="2016-02-01T23:55:41"/>
  </r>
  <r>
    <x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5.966666666666667E-3"/>
    <n v="71.599999999999994"/>
    <x v="2"/>
    <s v="space exploration"/>
    <x v="2650"/>
    <d v="2016-12-21T14:59:03"/>
  </r>
  <r>
    <x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4E-2"/>
    <n v="307.8235294117647"/>
    <x v="2"/>
    <s v="space exploration"/>
    <x v="2651"/>
    <d v="2015-12-17T19:20:09"/>
  </r>
  <r>
    <x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8.8500000000000002E-3"/>
    <n v="80.454545454545453"/>
    <x v="2"/>
    <s v="space exploration"/>
    <x v="2652"/>
    <d v="2014-12-10T03:48:45"/>
  </r>
  <r>
    <x v="2653"/>
    <s v="Dream Rocket Project (Canceled)"/>
    <s v="DREAM BIG. Explore the universe through STEAM education. (Science, Technology, Engineering, Art, Mathematics)"/>
    <n v="51000"/>
    <n v="5876"/>
    <x v="1"/>
    <s v="US"/>
    <s v="USD"/>
    <n v="1402632000"/>
    <n v="1399909127"/>
    <b v="0"/>
    <x v="16"/>
    <b v="0"/>
    <s v="technology/space exploration"/>
    <n v="0.1152156862745098"/>
    <n v="83.942857142857136"/>
    <x v="2"/>
    <s v="space exploration"/>
    <x v="2653"/>
    <d v="2014-06-13T04:00:00"/>
  </r>
  <r>
    <x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4"/>
    <n v="8.5"/>
    <x v="2"/>
    <s v="space exploration"/>
    <x v="2654"/>
    <d v="2015-04-21T13:25:26"/>
  </r>
  <r>
    <x v="2655"/>
    <s v="Balloons (Canceled)"/>
    <s v="Thank you for your support!"/>
    <n v="15000"/>
    <n v="3155"/>
    <x v="1"/>
    <s v="US"/>
    <s v="USD"/>
    <n v="1455048000"/>
    <n v="1452631647"/>
    <b v="0"/>
    <x v="68"/>
    <b v="0"/>
    <s v="technology/space exploration"/>
    <n v="0.21033333333333334"/>
    <n v="73.372093023255815"/>
    <x v="2"/>
    <s v="space exploration"/>
    <x v="2655"/>
    <d v="2016-02-09T20:00:00"/>
  </r>
  <r>
    <x v="2656"/>
    <s v="MoonWatcher: A 24/7 Live Video of the Moon for Everyone (Canceled)"/>
    <s v="MoonWatcher will be bringing the Moon closer to all of us."/>
    <n v="150000"/>
    <n v="17155"/>
    <x v="1"/>
    <s v="US"/>
    <s v="USD"/>
    <n v="1489345200"/>
    <n v="1485966688"/>
    <b v="0"/>
    <x v="215"/>
    <b v="0"/>
    <s v="technology/space exploration"/>
    <n v="0.11436666666666667"/>
    <n v="112.86184210526316"/>
    <x v="2"/>
    <s v="space exploration"/>
    <x v="2656"/>
    <d v="2017-03-12T19:00:00"/>
  </r>
  <r>
    <x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0.18737933333333334"/>
    <n v="95.277627118644077"/>
    <x v="2"/>
    <s v="space exploration"/>
    <x v="2657"/>
    <d v="2016-08-03T01:30:00"/>
  </r>
  <r>
    <x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56E-4"/>
    <n v="22.75"/>
    <x v="2"/>
    <s v="space exploration"/>
    <x v="2658"/>
    <d v="2016-07-30T21:13:14"/>
  </r>
  <r>
    <x v="2659"/>
    <s v="test (Canceled)"/>
    <s v="test"/>
    <n v="49000"/>
    <n v="1333"/>
    <x v="1"/>
    <s v="US"/>
    <s v="USD"/>
    <n v="1429321210"/>
    <n v="1426729210"/>
    <b v="0"/>
    <x v="73"/>
    <b v="0"/>
    <s v="technology/space exploration"/>
    <n v="2.720408163265306E-2"/>
    <n v="133.30000000000001"/>
    <x v="2"/>
    <s v="space exploration"/>
    <x v="2659"/>
    <d v="2015-04-18T01:40:10"/>
  </r>
  <r>
    <x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E-4"/>
    <n v="3.8"/>
    <x v="2"/>
    <s v="space exploration"/>
    <x v="2660"/>
    <d v="2015-11-24T18:06:58"/>
  </r>
  <r>
    <x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x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x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4999999999"/>
    <n v="373.55803571428572"/>
    <x v="2"/>
    <s v="makerspaces"/>
    <x v="2663"/>
    <d v="2015-09-04T15:00:00"/>
  </r>
  <r>
    <x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d v="2015-12-09T06:59:00"/>
  </r>
  <r>
    <x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d v="2015-05-04T21:29:34"/>
  </r>
  <r>
    <x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1"/>
    <n v="77.327718446601949"/>
    <x v="2"/>
    <s v="makerspaces"/>
    <x v="2666"/>
    <d v="2015-09-25T21:00:00"/>
  </r>
  <r>
    <x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d v="2016-02-10T22:13:36"/>
  </r>
  <r>
    <x v="2668"/>
    <s v="UOttawa Makermobile"/>
    <s v="Creativity on the go! |_x000a_CrÃ©ativitÃ© en mouvement !"/>
    <n v="1000"/>
    <n v="1707"/>
    <x v="0"/>
    <s v="CA"/>
    <s v="CAD"/>
    <n v="1447079520"/>
    <n v="1443449265"/>
    <b v="0"/>
    <x v="33"/>
    <b v="1"/>
    <s v="technology/makerspaces"/>
    <n v="1.7070000000000001"/>
    <n v="60.964285714285715"/>
    <x v="2"/>
    <s v="makerspaces"/>
    <x v="2668"/>
    <d v="2015-11-09T14:32:00"/>
  </r>
  <r>
    <x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x v="2"/>
    <s v="makerspaces"/>
    <x v="2669"/>
    <d v="2016-01-10T00:51:36"/>
  </r>
  <r>
    <x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2E-2"/>
    <n v="41.583333333333336"/>
    <x v="2"/>
    <s v="makerspaces"/>
    <x v="2670"/>
    <d v="2014-07-29T00:29:40"/>
  </r>
  <r>
    <x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0.11344"/>
    <n v="33.761904761904759"/>
    <x v="2"/>
    <s v="makerspaces"/>
    <x v="2671"/>
    <d v="2014-12-19T19:38:00"/>
  </r>
  <r>
    <x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0.33189999999999997"/>
    <n v="70.61702127659575"/>
    <x v="2"/>
    <s v="makerspaces"/>
    <x v="2672"/>
    <d v="2015-12-28T06:00:00"/>
  </r>
  <r>
    <x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0.27579999999999999"/>
    <n v="167.15151515151516"/>
    <x v="2"/>
    <s v="makerspaces"/>
    <x v="2673"/>
    <d v="2014-10-29T22:45:00"/>
  </r>
  <r>
    <x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1988304093566"/>
    <x v="2"/>
    <s v="makerspaces"/>
    <x v="2674"/>
    <d v="2016-07-05T04:59:00"/>
  </r>
  <r>
    <x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3E-2"/>
    <n v="65.41379310344827"/>
    <x v="2"/>
    <s v="makerspaces"/>
    <x v="2675"/>
    <d v="2014-11-10T21:34:49"/>
  </r>
  <r>
    <x v="2676"/>
    <s v="Toronto VR Co-Op"/>
    <s v="Our aim is to provide high-end equipment and space for Toronto coders, filmmakers, and artists to develop cutting-edge VR content."/>
    <n v="2100"/>
    <n v="1058"/>
    <x v="2"/>
    <s v="CA"/>
    <s v="CAD"/>
    <n v="1463929174"/>
    <n v="1461337174"/>
    <b v="0"/>
    <x v="82"/>
    <b v="0"/>
    <s v="technology/makerspaces"/>
    <n v="0.50380952380952382"/>
    <n v="117.55555555555556"/>
    <x v="2"/>
    <s v="makerspaces"/>
    <x v="2676"/>
    <d v="2016-05-22T14:59:34"/>
  </r>
  <r>
    <x v="2677"/>
    <s v="Tinkr Tech - mobile makerspace"/>
    <s v="A mobile tech lab with cutting edge maker tools that travels to schools to offer free creative workshops for school age kids."/>
    <n v="19500"/>
    <n v="3415"/>
    <x v="2"/>
    <s v="US"/>
    <s v="USD"/>
    <n v="1404348143"/>
    <n v="1401756143"/>
    <b v="0"/>
    <x v="74"/>
    <b v="0"/>
    <s v="technology/makerspaces"/>
    <n v="0.17512820512820512"/>
    <n v="126.48148148148148"/>
    <x v="2"/>
    <s v="makerspaces"/>
    <x v="2677"/>
    <d v="2014-07-03T00:42:23"/>
  </r>
  <r>
    <x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0000000000001E-4"/>
    <n v="550"/>
    <x v="2"/>
    <s v="makerspaces"/>
    <x v="2678"/>
    <d v="2015-09-24T19:09:25"/>
  </r>
  <r>
    <x v="2679"/>
    <s v="DIY Garage"/>
    <s v="A do-it-yourself auto garage in Des Moines, Iowa where people can learn how to work on cars &amp; those who know can share their knowledge."/>
    <n v="40000"/>
    <n v="132"/>
    <x v="2"/>
    <s v="US"/>
    <s v="USD"/>
    <n v="1425081694"/>
    <n v="1422489694"/>
    <b v="0"/>
    <x v="83"/>
    <b v="0"/>
    <s v="technology/makerspaces"/>
    <n v="3.3E-3"/>
    <n v="44"/>
    <x v="2"/>
    <s v="makerspaces"/>
    <x v="2679"/>
    <d v="2015-02-28T00:01:34"/>
  </r>
  <r>
    <x v="2680"/>
    <s v="iHeart Pillow"/>
    <s v="iHeartPillow, Connecting loved ones"/>
    <n v="32000"/>
    <n v="276"/>
    <x v="2"/>
    <s v="ES"/>
    <s v="EUR"/>
    <n v="1459915491"/>
    <n v="1457327091"/>
    <b v="0"/>
    <x v="80"/>
    <b v="0"/>
    <s v="technology/makerspaces"/>
    <n v="8.6250000000000007E-3"/>
    <n v="69"/>
    <x v="2"/>
    <s v="makerspaces"/>
    <x v="2680"/>
    <d v="2016-04-06T04:04:51"/>
  </r>
  <r>
    <x v="2681"/>
    <s v="Jolly's Hot Dogs An All-Beef Coney Dog"/>
    <s v="Jolly's Hot Dogs: A beef hot dog topped with deliciously seasoned ground beef, mustard and minced onions."/>
    <n v="8000"/>
    <n v="55"/>
    <x v="2"/>
    <s v="US"/>
    <s v="USD"/>
    <n v="1405027750"/>
    <n v="1402867750"/>
    <b v="0"/>
    <x v="84"/>
    <b v="0"/>
    <s v="food/food trucks"/>
    <n v="6.875E-3"/>
    <n v="27.5"/>
    <x v="7"/>
    <s v="food trucks"/>
    <x v="2681"/>
    <d v="2014-07-10T21:29:10"/>
  </r>
  <r>
    <x v="2682"/>
    <s v="Toastie's Gourmet Toast"/>
    <s v="Gourmet Toast is the culinary combination, neigh, perfection of America's most under-utilized snack: Toast."/>
    <n v="6000"/>
    <n v="1698"/>
    <x v="2"/>
    <s v="US"/>
    <s v="USD"/>
    <n v="1416635940"/>
    <n v="1413838540"/>
    <b v="0"/>
    <x v="9"/>
    <b v="0"/>
    <s v="food/food trucks"/>
    <n v="0.28299999999999997"/>
    <n v="84.9"/>
    <x v="7"/>
    <s v="food trucks"/>
    <x v="2682"/>
    <d v="2014-11-22T05:59:00"/>
  </r>
  <r>
    <x v="2683"/>
    <s v="Just Cereal - Mobile Cereal Bar"/>
    <s v="Cereal isn't only for breakfast! Help me bring cereal to the 92% of Americans who eat cereal everyday. Out of the home and to you!"/>
    <n v="15000"/>
    <n v="36"/>
    <x v="2"/>
    <s v="US"/>
    <s v="USD"/>
    <n v="1425233240"/>
    <n v="1422641240"/>
    <b v="0"/>
    <x v="83"/>
    <b v="0"/>
    <s v="food/food trucks"/>
    <n v="2.3999999999999998E-3"/>
    <n v="12"/>
    <x v="7"/>
    <s v="food trucks"/>
    <x v="2683"/>
    <d v="2015-03-01T18:07:20"/>
  </r>
  <r>
    <x v="2684"/>
    <s v="Ain't No Thang..."/>
    <s v="Not all wings are created equal. We believe ours take flight above the rest. Come judge for yourself. To us it Ain't No Thang..."/>
    <n v="70000"/>
    <n v="800"/>
    <x v="2"/>
    <s v="US"/>
    <s v="USD"/>
    <n v="1407621425"/>
    <n v="1404165425"/>
    <b v="0"/>
    <x v="80"/>
    <b v="0"/>
    <s v="food/food trucks"/>
    <n v="1.1428571428571429E-2"/>
    <n v="200"/>
    <x v="7"/>
    <s v="food trucks"/>
    <x v="2684"/>
    <d v="2014-08-09T21:57:05"/>
  </r>
  <r>
    <x v="2685"/>
    <s v="Nana's Home Cooking on Wheels"/>
    <s v="Home cooked meals made by Nana. Indiana's famous tenderloin sandwiches, Nana's homemade cole slaw and so much more."/>
    <n v="50000"/>
    <n v="10"/>
    <x v="2"/>
    <s v="US"/>
    <s v="USD"/>
    <n v="1430149330"/>
    <n v="1424968930"/>
    <b v="0"/>
    <x v="29"/>
    <b v="0"/>
    <s v="food/food trucks"/>
    <n v="2.0000000000000001E-4"/>
    <n v="10"/>
    <x v="7"/>
    <s v="food trucks"/>
    <x v="2685"/>
    <d v="2015-04-27T15:42:10"/>
  </r>
  <r>
    <x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s v="No Backers"/>
    <x v="7"/>
    <s v="food trucks"/>
    <x v="2686"/>
    <d v="2014-09-30T23:23:43"/>
  </r>
  <r>
    <x v="2687"/>
    <s v="Munch Wagon"/>
    <s v="Your American Pizzas, Wings, Stuffed Gouda Burger, Sweet &amp; Russet Potato Fries served on a food Truck!!"/>
    <n v="15000"/>
    <n v="0"/>
    <x v="2"/>
    <s v="US"/>
    <s v="USD"/>
    <n v="1435591318"/>
    <n v="1432999318"/>
    <b v="0"/>
    <x v="78"/>
    <b v="0"/>
    <s v="food/food trucks"/>
    <n v="0"/>
    <s v="No Backers"/>
    <x v="7"/>
    <s v="food trucks"/>
    <x v="2687"/>
    <d v="2015-06-29T15:21:58"/>
  </r>
  <r>
    <x v="2688"/>
    <s v="Mac N Cheez Food Truck"/>
    <s v="The amazing gourmet Mac N Cheez Food Truck Campaigne!"/>
    <n v="50000"/>
    <n v="74"/>
    <x v="2"/>
    <s v="US"/>
    <s v="USD"/>
    <n v="1424746800"/>
    <n v="1422067870"/>
    <b v="0"/>
    <x v="25"/>
    <b v="0"/>
    <s v="food/food trucks"/>
    <n v="1.48E-3"/>
    <n v="5.2857142857142856"/>
    <x v="7"/>
    <s v="food trucks"/>
    <x v="2688"/>
    <d v="2015-02-24T03:00:00"/>
  </r>
  <r>
    <x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5"/>
    <n v="1"/>
    <x v="7"/>
    <s v="food trucks"/>
    <x v="2689"/>
    <d v="2016-07-30T23:04:50"/>
  </r>
  <r>
    <x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0.107325"/>
    <n v="72.762711864406782"/>
    <x v="7"/>
    <s v="food trucks"/>
    <x v="2690"/>
    <d v="2015-06-03T02:31:16"/>
  </r>
  <r>
    <x v="2691"/>
    <s v="Cook"/>
    <s v="A Great New local Food Truck serving up ethnic fusion inspired eats in Ottawa."/>
    <n v="65000"/>
    <n v="35"/>
    <x v="2"/>
    <s v="CA"/>
    <s v="CAD"/>
    <n v="1431278557"/>
    <n v="1427390557"/>
    <b v="0"/>
    <x v="84"/>
    <b v="0"/>
    <s v="food/food trucks"/>
    <n v="5.3846153846153844E-4"/>
    <n v="17.5"/>
    <x v="7"/>
    <s v="food trucks"/>
    <x v="2691"/>
    <d v="2015-05-10T17:22:37"/>
  </r>
  <r>
    <x v="2692"/>
    <s v="&quot;Sami j's Food Truck&quot;"/>
    <s v="Our food truck will bring you -_x000a_                       Fast, Fresh, Food -_x000a_                            Throughout the Omaha area"/>
    <n v="3500"/>
    <n v="25"/>
    <x v="2"/>
    <s v="US"/>
    <s v="USD"/>
    <n v="1427266860"/>
    <n v="1424678460"/>
    <b v="0"/>
    <x v="29"/>
    <b v="0"/>
    <s v="food/food trucks"/>
    <n v="7.1428571428571426E-3"/>
    <n v="25"/>
    <x v="7"/>
    <s v="food trucks"/>
    <x v="2692"/>
    <d v="2015-03-25T07:01:00"/>
  </r>
  <r>
    <x v="2693"/>
    <s v="Chili dog"/>
    <s v="I want to start a food truck that specializes in chili cheese dogs, using new kinds of meats, cheeses and toppings you wouldn't imagine"/>
    <n v="5000"/>
    <n v="40"/>
    <x v="2"/>
    <s v="US"/>
    <s v="USD"/>
    <n v="1407899966"/>
    <n v="1405307966"/>
    <b v="0"/>
    <x v="83"/>
    <b v="0"/>
    <s v="food/food trucks"/>
    <n v="8.0000000000000002E-3"/>
    <n v="13.333333333333334"/>
    <x v="7"/>
    <s v="food trucks"/>
    <x v="2693"/>
    <d v="2014-08-13T03:19:26"/>
  </r>
  <r>
    <x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5"/>
    <n v="1"/>
    <x v="7"/>
    <s v="food trucks"/>
    <x v="2694"/>
    <d v="2014-09-26T03:22:19"/>
  </r>
  <r>
    <x v="2695"/>
    <s v="Fat daddy mac food truck"/>
    <s v="I am creating food magic on the go! Amazing food isn't just for sitdown restaraunts anymore!"/>
    <n v="15000"/>
    <n v="71"/>
    <x v="2"/>
    <s v="US"/>
    <s v="USD"/>
    <n v="1428981718"/>
    <n v="1423801318"/>
    <b v="0"/>
    <x v="83"/>
    <b v="0"/>
    <s v="food/food trucks"/>
    <n v="4.7333333333333333E-3"/>
    <n v="23.666666666666668"/>
    <x v="7"/>
    <s v="food trucks"/>
    <x v="2695"/>
    <d v="2015-04-14T03:21:58"/>
  </r>
  <r>
    <x v="2696"/>
    <s v="The Military Moms Food Truck"/>
    <s v="The dream to own a food truck, rolling wherever the army sends me, hiring other military spouses and veterans alike! Giving back!"/>
    <n v="60000"/>
    <n v="3390"/>
    <x v="2"/>
    <s v="US"/>
    <s v="USD"/>
    <n v="1419538560"/>
    <n v="1416600960"/>
    <b v="0"/>
    <x v="44"/>
    <b v="0"/>
    <s v="food/food trucks"/>
    <n v="5.6500000000000002E-2"/>
    <n v="89.21052631578948"/>
    <x v="7"/>
    <s v="food trucks"/>
    <x v="2696"/>
    <d v="2014-12-25T20:16:00"/>
  </r>
  <r>
    <x v="2697"/>
    <s v="Dough Heads Food Truck: waffles stuffed with sweet + savory"/>
    <s v="Stuffed waffles made from Dough. Sweet, savory, salty and then stuffed with meats, fruits, and sauces!"/>
    <n v="23000"/>
    <n v="6061"/>
    <x v="2"/>
    <s v="US"/>
    <s v="USD"/>
    <n v="1438552800"/>
    <n v="1435876423"/>
    <b v="0"/>
    <x v="47"/>
    <b v="0"/>
    <s v="food/food trucks"/>
    <n v="0.26352173913043481"/>
    <n v="116.55769230769231"/>
    <x v="7"/>
    <s v="food trucks"/>
    <x v="2697"/>
    <d v="2015-08-02T22:00:00"/>
  </r>
  <r>
    <x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3.2512500000000002E-3"/>
    <n v="13.005000000000001"/>
    <x v="7"/>
    <s v="food trucks"/>
    <x v="2698"/>
    <d v="2014-06-27T21:33:28"/>
  </r>
  <r>
    <x v="2699"/>
    <s v="my bakery truck"/>
    <s v="Hi, I want make my first bakery. Food truck was great, but I not have a car licence. So, help me to be my dream!"/>
    <n v="2"/>
    <n v="0"/>
    <x v="2"/>
    <s v="CA"/>
    <s v="CAD"/>
    <n v="1407533463"/>
    <n v="1404941463"/>
    <b v="0"/>
    <x v="78"/>
    <b v="0"/>
    <s v="food/food trucks"/>
    <n v="0"/>
    <s v="No Backers"/>
    <x v="7"/>
    <s v="food trucks"/>
    <x v="2699"/>
    <d v="2014-08-08T21:31:03"/>
  </r>
  <r>
    <x v="2700"/>
    <s v="Holly's Hot Stuff"/>
    <s v="I currently own and operate a hot dog cart. I am hoping to purchase a used food truck so I can do business year round!"/>
    <n v="9999"/>
    <n v="70"/>
    <x v="2"/>
    <s v="US"/>
    <s v="USD"/>
    <n v="1411073972"/>
    <n v="1408481972"/>
    <b v="0"/>
    <x v="80"/>
    <b v="0"/>
    <s v="food/food trucks"/>
    <n v="7.0007000700070005E-3"/>
    <n v="17.5"/>
    <x v="7"/>
    <s v="food trucks"/>
    <x v="2700"/>
    <d v="2014-09-18T20:59:32"/>
  </r>
  <r>
    <x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0.46176470588235297"/>
    <n v="34.130434782608695"/>
    <x v="1"/>
    <s v="spaces"/>
    <x v="2701"/>
    <d v="2017-04-07T17:35:34"/>
  </r>
  <r>
    <x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0.34410000000000002"/>
    <n v="132.34615384615384"/>
    <x v="1"/>
    <s v="spaces"/>
    <x v="2702"/>
    <d v="2017-04-05T18:14:37"/>
  </r>
  <r>
    <x v="2703"/>
    <s v="Bisagra Teatro: Foro Multidisciplinario"/>
    <s v="Â¡Tu nuevo espacio cultural multidisciplinario en el centro de Pachuca, Hidalgo"/>
    <n v="40000"/>
    <n v="41500"/>
    <x v="3"/>
    <s v="MX"/>
    <s v="MXN"/>
    <n v="1490196830"/>
    <n v="1485016430"/>
    <b v="0"/>
    <x v="43"/>
    <b v="0"/>
    <s v="theater/spaces"/>
    <n v="1.0375000000000001"/>
    <n v="922.22222222222217"/>
    <x v="1"/>
    <s v="spaces"/>
    <x v="2703"/>
    <d v="2017-03-22T15:33:50"/>
  </r>
  <r>
    <x v="2704"/>
    <s v="Little Red Brick House"/>
    <s v="We plan to rescue, relocate, and repurpose, a historic Little Red Brick House, to be incorporated into a riverfront amphitheater."/>
    <n v="19000"/>
    <n v="1145"/>
    <x v="3"/>
    <s v="US"/>
    <s v="USD"/>
    <n v="1491421314"/>
    <n v="1487709714"/>
    <b v="0"/>
    <x v="63"/>
    <b v="0"/>
    <s v="theater/spaces"/>
    <n v="6.0263157894736845E-2"/>
    <n v="163.57142857142858"/>
    <x v="1"/>
    <s v="spaces"/>
    <x v="2704"/>
    <d v="2017-04-05T19:41:54"/>
  </r>
  <r>
    <x v="2705"/>
    <s v="Fischer Theatre Marquee"/>
    <s v="Help light the lights at the historic Fischer Theatre in Danville, IL."/>
    <n v="16500"/>
    <n v="1739"/>
    <x v="3"/>
    <s v="US"/>
    <s v="USD"/>
    <n v="1490389158"/>
    <n v="1486504758"/>
    <b v="0"/>
    <x v="22"/>
    <b v="0"/>
    <s v="theater/spaces"/>
    <n v="0.10539393939393939"/>
    <n v="217.375"/>
    <x v="1"/>
    <s v="spaces"/>
    <x v="2705"/>
    <d v="2017-03-24T20:59:18"/>
  </r>
  <r>
    <x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5"/>
    <n v="149.44486692015209"/>
    <x v="1"/>
    <s v="spaces"/>
    <x v="2706"/>
    <d v="2014-10-16T06:59:00"/>
  </r>
  <r>
    <x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
    <n v="71.237487309644663"/>
    <x v="1"/>
    <s v="spaces"/>
    <x v="2707"/>
    <d v="2013-05-27T06:59:00"/>
  </r>
  <r>
    <x v="2708"/>
    <s v="Angel Comedy Club"/>
    <s v="Angel Comedy Club: A permanent home for Londonâ€™s loveliest comedy night - a community comedy club"/>
    <n v="20000"/>
    <n v="46643.07"/>
    <x v="0"/>
    <s v="GB"/>
    <s v="GBP"/>
    <n v="1469119526"/>
    <n v="1463935526"/>
    <b v="1"/>
    <x v="477"/>
    <b v="1"/>
    <s v="theater/spaces"/>
    <n v="2.3321535"/>
    <n v="44.464318398474738"/>
    <x v="1"/>
    <s v="spaces"/>
    <x v="2708"/>
    <d v="2016-07-21T16:45:26"/>
  </r>
  <r>
    <x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6"/>
    <n v="164.94480519480518"/>
    <x v="1"/>
    <s v="spaces"/>
    <x v="2709"/>
    <d v="2016-10-04T03:59:00"/>
  </r>
  <r>
    <x v="2710"/>
    <s v="House of Yes"/>
    <s v="Building Brooklyn's own creative venue for circus, theater and events of all types."/>
    <n v="60000"/>
    <n v="92340.21"/>
    <x v="0"/>
    <s v="US"/>
    <s v="USD"/>
    <n v="1407549600"/>
    <n v="1404797428"/>
    <b v="1"/>
    <x v="479"/>
    <b v="1"/>
    <s v="theater/spaces"/>
    <n v="1.5390035000000002"/>
    <n v="84.871516544117654"/>
    <x v="1"/>
    <s v="spaces"/>
    <x v="2710"/>
    <d v="2014-08-09T02:00:00"/>
  </r>
  <r>
    <x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d v="2014-06-20T22:01:00"/>
  </r>
  <r>
    <x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d v="2013-07-13T18:00:00"/>
  </r>
  <r>
    <x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d v="2015-12-24T15:41:24"/>
  </r>
  <r>
    <x v="2714"/>
    <s v="The Crane Theater"/>
    <s v="The Crane will be the new home for independent theater in Northeast Minneapolis"/>
    <n v="25000"/>
    <n v="29089"/>
    <x v="0"/>
    <s v="US"/>
    <s v="USD"/>
    <n v="1476486000"/>
    <n v="1474040596"/>
    <b v="1"/>
    <x v="120"/>
    <b v="1"/>
    <s v="theater/spaces"/>
    <n v="1.1635599999999999"/>
    <n v="95.373770491803285"/>
    <x v="1"/>
    <s v="spaces"/>
    <x v="2714"/>
    <d v="2016-10-14T23:00:00"/>
  </r>
  <r>
    <x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4"/>
    <n v="57.631016333938291"/>
    <x v="1"/>
    <s v="spaces"/>
    <x v="2715"/>
    <d v="2016-02-21T09:33:48"/>
  </r>
  <r>
    <x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d v="2015-10-08T07:59:53"/>
  </r>
  <r>
    <x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d v="2014-12-06T22:57:29"/>
  </r>
  <r>
    <x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d v="2016-05-03T23:00:00"/>
  </r>
  <r>
    <x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d v="2016-04-17T23:44:54"/>
  </r>
  <r>
    <x v="2720"/>
    <s v="The Comedy Project"/>
    <s v="An improv, sketch and experimental comedy and cocktail venue in downtown Grand Rapids, Michigan"/>
    <n v="25000"/>
    <n v="29531"/>
    <x v="0"/>
    <s v="US"/>
    <s v="USD"/>
    <n v="1478866253"/>
    <n v="1476270653"/>
    <b v="0"/>
    <x v="210"/>
    <b v="1"/>
    <s v="theater/spaces"/>
    <n v="1.1812400000000001"/>
    <n v="170.69942196531792"/>
    <x v="1"/>
    <s v="spaces"/>
    <x v="2720"/>
    <d v="2016-11-11T12:10:53"/>
  </r>
  <r>
    <x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d v="2013-09-06T19:00:00"/>
  </r>
  <r>
    <x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3999999999999"/>
    <n v="68.254054054054052"/>
    <x v="2"/>
    <s v="hardware"/>
    <x v="2722"/>
    <d v="2017-01-29T20:34:13"/>
  </r>
  <r>
    <x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d v="2014-12-31T21:08:08"/>
  </r>
  <r>
    <x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89"/>
    <n v="7.1902649656526005"/>
    <x v="2"/>
    <s v="hardware"/>
    <x v="2724"/>
    <d v="2015-08-15T07:50:59"/>
  </r>
  <r>
    <x v="2725"/>
    <s v="Digital MPPT and Solar BMS for a Net Zero energy House"/>
    <s v="Best Net Zero energy solution for new or existing house (no more heating or electricity bills)."/>
    <n v="40000"/>
    <n v="57817"/>
    <x v="0"/>
    <s v="CA"/>
    <s v="CAD"/>
    <n v="1488390735"/>
    <n v="1484070735"/>
    <b v="0"/>
    <x v="116"/>
    <b v="1"/>
    <s v="technology/hardware"/>
    <n v="1.445425"/>
    <n v="511.65486725663715"/>
    <x v="2"/>
    <s v="hardware"/>
    <x v="2725"/>
    <d v="2017-03-01T17:52:15"/>
  </r>
  <r>
    <x v="2726"/>
    <s v="Krimston TWO - Dual SIM case for iPhone"/>
    <s v="Krimston TWO: iPhone Dual SIM Case"/>
    <n v="100000"/>
    <n v="105745"/>
    <x v="0"/>
    <s v="US"/>
    <s v="USD"/>
    <n v="1461333311"/>
    <n v="1458741311"/>
    <b v="0"/>
    <x v="442"/>
    <b v="1"/>
    <s v="technology/hardware"/>
    <n v="1.05745"/>
    <n v="261.74504950495049"/>
    <x v="2"/>
    <s v="hardware"/>
    <x v="2726"/>
    <d v="2016-04-22T13:55:11"/>
  </r>
  <r>
    <x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2"/>
    <n v="69.760961810466767"/>
    <x v="2"/>
    <s v="hardware"/>
    <x v="2727"/>
    <d v="2015-08-07T16:14:23"/>
  </r>
  <r>
    <x v="2728"/>
    <s v="Multi-Function SSD Shield for the Raspberry Pi 2"/>
    <s v="SSD, WiFi, RTC w/Battery and high power USB all in one shield."/>
    <n v="15000"/>
    <n v="30274"/>
    <x v="0"/>
    <s v="US"/>
    <s v="USD"/>
    <n v="1451485434"/>
    <n v="1448461434"/>
    <b v="0"/>
    <x v="413"/>
    <b v="1"/>
    <s v="technology/hardware"/>
    <n v="2.0182666666666669"/>
    <n v="77.229591836734699"/>
    <x v="2"/>
    <s v="hardware"/>
    <x v="2728"/>
    <d v="2015-12-30T14:23:54"/>
  </r>
  <r>
    <x v="2729"/>
    <s v="McChi Luggage: It's a Luggage, USB Charger and a Table Top"/>
    <s v="A luggage that is more than a luggage! It is what you want it to be."/>
    <n v="7500"/>
    <n v="7833"/>
    <x v="0"/>
    <s v="US"/>
    <s v="USD"/>
    <n v="1430459197"/>
    <n v="1427867197"/>
    <b v="0"/>
    <x v="23"/>
    <b v="1"/>
    <s v="technology/hardware"/>
    <n v="1.0444"/>
    <n v="340.56521739130437"/>
    <x v="2"/>
    <s v="hardware"/>
    <x v="2729"/>
    <d v="2015-05-01T05:46:37"/>
  </r>
  <r>
    <x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x v="2"/>
    <s v="hardware"/>
    <x v="2730"/>
    <d v="2013-04-22T12:59:35"/>
  </r>
  <r>
    <x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d v="2014-10-18T04:00:00"/>
  </r>
  <r>
    <x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d v="2013-05-28T00:00:00"/>
  </r>
  <r>
    <x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d v="2015-04-10T05:32:54"/>
  </r>
  <r>
    <x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
    <n v="138.66871165644173"/>
    <x v="2"/>
    <s v="hardware"/>
    <x v="2734"/>
    <d v="2016-10-13T21:59:00"/>
  </r>
  <r>
    <x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77"/>
    <n v="21.640147492625371"/>
    <x v="2"/>
    <s v="hardware"/>
    <x v="2735"/>
    <d v="2013-03-13T20:00:00"/>
  </r>
  <r>
    <x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0000000000001"/>
    <n v="169.51724137931035"/>
    <x v="2"/>
    <s v="hardware"/>
    <x v="2736"/>
    <d v="2014-04-23T15:59:33"/>
  </r>
  <r>
    <x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0000000001"/>
    <n v="161.88210526315791"/>
    <x v="2"/>
    <s v="hardware"/>
    <x v="2737"/>
    <d v="2014-01-15T19:00:00"/>
  </r>
  <r>
    <x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d v="2016-11-06T03:26:44"/>
  </r>
  <r>
    <x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8"/>
    <n v="22.120418848167539"/>
    <x v="2"/>
    <s v="hardware"/>
    <x v="2739"/>
    <d v="2014-05-05T21:18:37"/>
  </r>
  <r>
    <x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x v="2"/>
    <s v="hardware"/>
    <x v="2740"/>
    <d v="2015-03-11T23:45:52"/>
  </r>
  <r>
    <x v="2741"/>
    <s v="Mrs. Brown and Her Lost Puppy."/>
    <s v="Help me publish my 1st children's book as an aspiring author!"/>
    <n v="8000"/>
    <n v="35"/>
    <x v="2"/>
    <s v="US"/>
    <s v="USD"/>
    <n v="1413770820"/>
    <n v="1412005602"/>
    <b v="0"/>
    <x v="80"/>
    <b v="0"/>
    <s v="publishing/children's books"/>
    <n v="4.3750000000000004E-3"/>
    <n v="8.75"/>
    <x v="3"/>
    <s v="children's books"/>
    <x v="2741"/>
    <d v="2014-10-20T02:07:00"/>
  </r>
  <r>
    <x v="2742"/>
    <s v="What a Zoo!"/>
    <s v="The pachyderms at the Denver Zoo are moving. Follow along on the convoluted journey to their new home."/>
    <n v="2500"/>
    <n v="731"/>
    <x v="2"/>
    <s v="US"/>
    <s v="USD"/>
    <n v="1337102187"/>
    <n v="1335892587"/>
    <b v="0"/>
    <x v="59"/>
    <b v="0"/>
    <s v="publishing/children's books"/>
    <n v="0.29239999999999999"/>
    <n v="40.611111111111114"/>
    <x v="3"/>
    <s v="children's books"/>
    <x v="2742"/>
    <d v="2012-05-15T17:16:27"/>
  </r>
  <r>
    <x v="2743"/>
    <s v="St. Nick Jr"/>
    <s v="One Christmas every child was naughty, and Santa's son _x000a_St. Nick Jr sacrifices all his gifts over his whole life, for the children"/>
    <n v="5999"/>
    <n v="0"/>
    <x v="2"/>
    <s v="US"/>
    <s v="USD"/>
    <n v="1476863607"/>
    <n v="1474271607"/>
    <b v="0"/>
    <x v="78"/>
    <b v="0"/>
    <s v="publishing/children's books"/>
    <n v="0"/>
    <s v="No Backers"/>
    <x v="3"/>
    <s v="children's books"/>
    <x v="2743"/>
    <d v="2016-10-19T07:53:27"/>
  </r>
  <r>
    <x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499999999998E-2"/>
    <n v="37.954545454545453"/>
    <x v="3"/>
    <s v="children's books"/>
    <x v="2744"/>
    <d v="2012-02-29T01:29:58"/>
  </r>
  <r>
    <x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0.21887499999999999"/>
    <n v="35.734693877551024"/>
    <x v="3"/>
    <s v="children's books"/>
    <x v="2745"/>
    <d v="2012-07-14T23:42:48"/>
  </r>
  <r>
    <x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0.26700000000000002"/>
    <n v="42.157894736842103"/>
    <x v="3"/>
    <s v="children's books"/>
    <x v="2746"/>
    <d v="2014-08-29T18:45:11"/>
  </r>
  <r>
    <x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0.28000000000000003"/>
    <n v="35"/>
    <x v="3"/>
    <s v="children's books"/>
    <x v="2747"/>
    <d v="2012-06-16T03:10:00"/>
  </r>
  <r>
    <x v="2748"/>
    <s v="Native American Language Book for Children"/>
    <s v="Interactive Book with Audio to learn the Ojibwe Language for Children.  Website, Ebook and more!"/>
    <n v="5000"/>
    <n v="53"/>
    <x v="2"/>
    <s v="US"/>
    <s v="USD"/>
    <n v="1472835802"/>
    <n v="1470243802"/>
    <b v="0"/>
    <x v="80"/>
    <b v="0"/>
    <s v="publishing/children's books"/>
    <n v="1.06E-2"/>
    <n v="13.25"/>
    <x v="3"/>
    <s v="children's books"/>
    <x v="2748"/>
    <d v="2016-09-02T17:03:22"/>
  </r>
  <r>
    <x v="2749"/>
    <s v="A Tree is a Tree, no matter what you see.  CHILDREN'S BOOK"/>
    <s v="Self-publishing my children's book."/>
    <n v="10000"/>
    <n v="110"/>
    <x v="2"/>
    <s v="US"/>
    <s v="USD"/>
    <n v="1428171037"/>
    <n v="1425582637"/>
    <b v="0"/>
    <x v="84"/>
    <b v="0"/>
    <s v="publishing/children's books"/>
    <n v="1.0999999999999999E-2"/>
    <n v="55"/>
    <x v="3"/>
    <s v="children's books"/>
    <x v="2749"/>
    <d v="2015-04-04T18:10:37"/>
  </r>
  <r>
    <x v="2750"/>
    <s v="My Child, My Blessing"/>
    <s v="This is a journal where parents daily write something positive about their child.  Places for pictures, too."/>
    <n v="1999"/>
    <n v="0"/>
    <x v="2"/>
    <s v="US"/>
    <s v="USD"/>
    <n v="1341086400"/>
    <n v="1340055345"/>
    <b v="0"/>
    <x v="78"/>
    <b v="0"/>
    <s v="publishing/children's books"/>
    <n v="0"/>
    <s v="No Backers"/>
    <x v="3"/>
    <s v="children's books"/>
    <x v="2750"/>
    <d v="2012-06-30T20:00:00"/>
  </r>
  <r>
    <x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s v="No Backers"/>
    <x v="3"/>
    <s v="children's books"/>
    <x v="2751"/>
    <d v="2014-06-17T21:17:22"/>
  </r>
  <r>
    <x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0.11458333333333333"/>
    <n v="39.285714285714285"/>
    <x v="3"/>
    <s v="children's books"/>
    <x v="2752"/>
    <d v="2011-12-18T18:21:44"/>
  </r>
  <r>
    <x v="2753"/>
    <s v="Dust Bunnies &amp; the Carpet Rat publishing push"/>
    <s v="Written by my daughter and myself, illustrated by Jack Wiens. Everything is complete except for publishing."/>
    <n v="2000"/>
    <n v="380"/>
    <x v="2"/>
    <s v="US"/>
    <s v="USD"/>
    <n v="1346017023"/>
    <n v="1343425023"/>
    <b v="0"/>
    <x v="22"/>
    <b v="0"/>
    <s v="publishing/children's books"/>
    <n v="0.19"/>
    <n v="47.5"/>
    <x v="3"/>
    <s v="children's books"/>
    <x v="2753"/>
    <d v="2012-08-26T21:37:03"/>
  </r>
  <r>
    <x v="2754"/>
    <s v="From here...to there!"/>
    <s v="I have been a writer all my life. But until recently never a parent. I want to write a children book for my children, and yours!"/>
    <n v="10000"/>
    <n v="0"/>
    <x v="2"/>
    <s v="US"/>
    <s v="USD"/>
    <n v="1410448551"/>
    <n v="1407856551"/>
    <b v="0"/>
    <x v="78"/>
    <b v="0"/>
    <s v="publishing/children's books"/>
    <n v="0"/>
    <s v="No Backers"/>
    <x v="3"/>
    <s v="children's books"/>
    <x v="2754"/>
    <d v="2014-09-11T15:15:51"/>
  </r>
  <r>
    <x v="2755"/>
    <s v="Children's book app: &quot;The story of Setanta&quot;"/>
    <s v="Colourful and imaginative book app for children, will be relished especially by those with Irish roots."/>
    <n v="500"/>
    <n v="260"/>
    <x v="2"/>
    <s v="IE"/>
    <s v="EUR"/>
    <n v="1428519527"/>
    <n v="1425927527"/>
    <b v="0"/>
    <x v="41"/>
    <b v="0"/>
    <s v="publishing/children's books"/>
    <n v="0.52"/>
    <n v="17.333333333333332"/>
    <x v="3"/>
    <s v="children's books"/>
    <x v="2755"/>
    <d v="2015-04-08T18:58:47"/>
  </r>
  <r>
    <x v="2756"/>
    <s v="The Most Basic of Truths"/>
    <s v="We all pray to the same God no matter what name we might refer to Him as.  Our children deserve to know this basic truth."/>
    <n v="10000"/>
    <n v="1048"/>
    <x v="2"/>
    <s v="US"/>
    <s v="USD"/>
    <n v="1389476201"/>
    <n v="1386884201"/>
    <b v="0"/>
    <x v="51"/>
    <b v="0"/>
    <s v="publishing/children's books"/>
    <n v="0.1048"/>
    <n v="31.757575757575758"/>
    <x v="3"/>
    <s v="children's books"/>
    <x v="2756"/>
    <d v="2014-01-11T21:36:41"/>
  </r>
  <r>
    <x v="2757"/>
    <s v="C is for Crooked"/>
    <s v="A children's letter book that Lampoons Hillary Clinton"/>
    <n v="1500"/>
    <n v="10"/>
    <x v="2"/>
    <s v="US"/>
    <s v="USD"/>
    <n v="1470498332"/>
    <n v="1469202332"/>
    <b v="0"/>
    <x v="84"/>
    <b v="0"/>
    <s v="publishing/children's books"/>
    <n v="6.6666666666666671E-3"/>
    <n v="5"/>
    <x v="3"/>
    <s v="children's books"/>
    <x v="2757"/>
    <d v="2016-08-06T15:45:32"/>
  </r>
  <r>
    <x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0.11700000000000001"/>
    <n v="39"/>
    <x v="3"/>
    <s v="children's books"/>
    <x v="2758"/>
    <d v="2016-10-10T10:36:23"/>
  </r>
  <r>
    <x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0.105"/>
    <n v="52.5"/>
    <x v="3"/>
    <s v="children's books"/>
    <x v="2759"/>
    <d v="2016-07-16T08:47:46"/>
  </r>
  <r>
    <x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s v="No Backers"/>
    <x v="3"/>
    <s v="children's books"/>
    <x v="2760"/>
    <d v="2013-06-20T11:04:18"/>
  </r>
  <r>
    <x v="2761"/>
    <s v="Learn U.S. Geography: Dreaming my way across The U.S."/>
    <s v="Help me give away 500 copies of my picture book so more kids will know US geography!"/>
    <n v="5000"/>
    <n v="36"/>
    <x v="2"/>
    <s v="US"/>
    <s v="USD"/>
    <n v="1357176693"/>
    <n v="1354584693"/>
    <b v="0"/>
    <x v="80"/>
    <b v="0"/>
    <s v="publishing/children's books"/>
    <n v="7.1999999999999998E-3"/>
    <n v="9"/>
    <x v="3"/>
    <s v="children's books"/>
    <x v="2761"/>
    <d v="2013-01-03T01:31:33"/>
  </r>
  <r>
    <x v="2762"/>
    <s v="How to Create Your Own Magic World. Toy-making guide."/>
    <s v="How-to book of toys and games constructed from materials found in nature, recyclable and easily available."/>
    <n v="3250"/>
    <n v="25"/>
    <x v="2"/>
    <s v="US"/>
    <s v="USD"/>
    <n v="1332114795"/>
    <n v="1326934395"/>
    <b v="0"/>
    <x v="29"/>
    <b v="0"/>
    <s v="publishing/children's books"/>
    <n v="7.6923076923076927E-3"/>
    <n v="25"/>
    <x v="3"/>
    <s v="children's books"/>
    <x v="2762"/>
    <d v="2012-03-18T23:53:15"/>
  </r>
  <r>
    <x v="2763"/>
    <s v="My Christmas Star"/>
    <s v="How Santa finds childrens homes without getting lost by following certain stars."/>
    <n v="39400"/>
    <n v="90"/>
    <x v="2"/>
    <s v="US"/>
    <s v="USD"/>
    <n v="1369403684"/>
    <n v="1365515684"/>
    <b v="0"/>
    <x v="83"/>
    <b v="0"/>
    <s v="publishing/children's books"/>
    <n v="2.2842639593908631E-3"/>
    <n v="30"/>
    <x v="3"/>
    <s v="children's books"/>
    <x v="2763"/>
    <d v="2013-05-24T13:54:44"/>
  </r>
  <r>
    <x v="2764"/>
    <s v="A Growing Adventure"/>
    <s v="My Budding Bears are four teddy bears living in an enchanted garden sharing friendship, tea parties and delightful adventures."/>
    <n v="4000"/>
    <n v="45"/>
    <x v="2"/>
    <s v="US"/>
    <s v="USD"/>
    <n v="1338404400"/>
    <n v="1335855631"/>
    <b v="0"/>
    <x v="80"/>
    <b v="0"/>
    <s v="publishing/children's books"/>
    <n v="1.125E-2"/>
    <n v="11.25"/>
    <x v="3"/>
    <s v="children's books"/>
    <x v="2764"/>
    <d v="2012-05-30T19:00:00"/>
  </r>
  <r>
    <x v="2765"/>
    <s v="A Story Book For Kids: Technology and Everyday Life"/>
    <s v="I am writing an illustrated book for children ages 3 to 7 that meshes technology in everyday life stories."/>
    <n v="4000"/>
    <n v="0"/>
    <x v="2"/>
    <s v="US"/>
    <s v="USD"/>
    <n v="1351432428"/>
    <n v="1350050028"/>
    <b v="0"/>
    <x v="78"/>
    <b v="0"/>
    <s v="publishing/children's books"/>
    <n v="0"/>
    <s v="No Backers"/>
    <x v="3"/>
    <s v="children's books"/>
    <x v="2765"/>
    <d v="2012-10-28T13:53:48"/>
  </r>
  <r>
    <x v="2766"/>
    <s v="Jambie"/>
    <s v="Jambie is a children's book geared towards kids ages 4-9 years of age. This book teaches young children about making wise decisions."/>
    <n v="5000"/>
    <n v="100"/>
    <x v="2"/>
    <s v="US"/>
    <s v="USD"/>
    <n v="1313078518"/>
    <n v="1310486518"/>
    <b v="0"/>
    <x v="80"/>
    <b v="0"/>
    <s v="publishing/children's books"/>
    <n v="0.02"/>
    <n v="25"/>
    <x v="3"/>
    <s v="children's books"/>
    <x v="2766"/>
    <d v="2011-08-11T16:01:58"/>
  </r>
  <r>
    <x v="2767"/>
    <s v="the Giant Turnip"/>
    <s v="An animated bedtime story with Dedka, Babka and the rest of the family working together on a BIG problem"/>
    <n v="4000"/>
    <n v="34"/>
    <x v="2"/>
    <s v="CA"/>
    <s v="CAD"/>
    <n v="1439766050"/>
    <n v="1434582050"/>
    <b v="0"/>
    <x v="83"/>
    <b v="0"/>
    <s v="publishing/children's books"/>
    <n v="8.5000000000000006E-3"/>
    <n v="11.333333333333334"/>
    <x v="3"/>
    <s v="children's books"/>
    <x v="2767"/>
    <d v="2015-08-16T23:00:50"/>
  </r>
  <r>
    <x v="2768"/>
    <s v="It's Okay To Wait"/>
    <s v="â€œItâ€™s Okay to Waitâ€ is the story of a father who sits down with his adolescent daughter to have â€œthe talkâ€ about sex."/>
    <n v="7000"/>
    <n v="1002"/>
    <x v="2"/>
    <s v="US"/>
    <s v="USD"/>
    <n v="1333028723"/>
    <n v="1330440323"/>
    <b v="0"/>
    <x v="69"/>
    <b v="0"/>
    <s v="publishing/children's books"/>
    <n v="0.14314285714285716"/>
    <n v="29.470588235294116"/>
    <x v="3"/>
    <s v="children's books"/>
    <x v="2768"/>
    <d v="2012-03-29T13:45:23"/>
  </r>
  <r>
    <x v="2769"/>
    <s v="Raph the Ninja Giraffe"/>
    <s v="Raph the Ninja Giraffe is a project that is my 5 year old sons idea, &amp; I am working with him to bring his idea to life."/>
    <n v="800"/>
    <n v="2"/>
    <x v="2"/>
    <s v="GB"/>
    <s v="GBP"/>
    <n v="1401997790"/>
    <n v="1397677790"/>
    <b v="0"/>
    <x v="84"/>
    <b v="0"/>
    <s v="publishing/children's books"/>
    <n v="2.5000000000000001E-3"/>
    <n v="1"/>
    <x v="3"/>
    <s v="children's books"/>
    <x v="2769"/>
    <d v="2014-06-05T19:49:50"/>
  </r>
  <r>
    <x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0.1041125"/>
    <n v="63.098484848484851"/>
    <x v="3"/>
    <s v="children's books"/>
    <x v="2770"/>
    <d v="2014-03-18T15:55:30"/>
  </r>
  <r>
    <x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s v="No Backers"/>
    <x v="3"/>
    <s v="children's books"/>
    <x v="2771"/>
    <d v="2013-02-01T17:00:00"/>
  </r>
  <r>
    <x v="2772"/>
    <s v="Why Won't This Kid Go To Sleep?!? Goodnight, Kaiden!"/>
    <s v="See the little boy in the photo? Doesn't he look angelic? Wouldn't you like to read his story? Take a look at this......."/>
    <n v="8000"/>
    <n v="0"/>
    <x v="2"/>
    <s v="US"/>
    <s v="USD"/>
    <n v="1381006294"/>
    <n v="1379710294"/>
    <b v="0"/>
    <x v="78"/>
    <b v="0"/>
    <s v="publishing/children's books"/>
    <n v="0"/>
    <s v="No Backers"/>
    <x v="3"/>
    <s v="children's books"/>
    <x v="2772"/>
    <d v="2013-10-05T20:51:34"/>
  </r>
  <r>
    <x v="2773"/>
    <s v="The Boat That Couldn't Float"/>
    <s v="Parents know the pain of rereading bad bedtime stories. I want to write stories that all ages will enjoy"/>
    <n v="530"/>
    <n v="1"/>
    <x v="2"/>
    <s v="CA"/>
    <s v="CAD"/>
    <n v="1461530721"/>
    <n v="1460666721"/>
    <b v="0"/>
    <x v="29"/>
    <b v="0"/>
    <s v="publishing/children's books"/>
    <n v="1.8867924528301887E-3"/>
    <n v="1"/>
    <x v="3"/>
    <s v="children's books"/>
    <x v="2773"/>
    <d v="2016-04-24T20:45:21"/>
  </r>
  <r>
    <x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0.14249999999999999"/>
    <n v="43.846153846153847"/>
    <x v="3"/>
    <s v="children's books"/>
    <x v="2774"/>
    <d v="2013-03-08T03:02:08"/>
  </r>
  <r>
    <x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0.03"/>
    <n v="75"/>
    <x v="3"/>
    <s v="children's books"/>
    <x v="2775"/>
    <d v="2011-12-16T00:19:14"/>
  </r>
  <r>
    <x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5E-2"/>
    <n v="45.972222222222221"/>
    <x v="3"/>
    <s v="children's books"/>
    <x v="2776"/>
    <d v="2015-06-12T07:07:56"/>
  </r>
  <r>
    <x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3.3333333333333335E-3"/>
    <n v="10"/>
    <x v="3"/>
    <s v="children's books"/>
    <x v="2777"/>
    <d v="2015-07-17T16:03:24"/>
  </r>
  <r>
    <x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0.25545454545454543"/>
    <n v="93.666666666666671"/>
    <x v="3"/>
    <s v="children's books"/>
    <x v="2778"/>
    <d v="2014-08-25T23:28:26"/>
  </r>
  <r>
    <x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E-2"/>
    <n v="53"/>
    <x v="3"/>
    <s v="children's books"/>
    <x v="2779"/>
    <d v="2015-11-22T15:03:41"/>
  </r>
  <r>
    <x v="2780"/>
    <s v="Travel with baby"/>
    <s v="Turn the World with my kids, and then write a book with the advice for traveling with baby"/>
    <n v="100000"/>
    <n v="0"/>
    <x v="2"/>
    <s v="IT"/>
    <s v="EUR"/>
    <n v="1489142688"/>
    <n v="1486550688"/>
    <b v="0"/>
    <x v="78"/>
    <b v="0"/>
    <s v="publishing/children's books"/>
    <n v="0"/>
    <s v="No Backers"/>
    <x v="3"/>
    <s v="children's books"/>
    <x v="2780"/>
    <d v="2017-03-10T10:44:48"/>
  </r>
  <r>
    <x v="2781"/>
    <s v="University of Utah presents V-Day 2015-The Vagina Monologues"/>
    <s v="STRIKE, DANCE AND RISE with us at the University of Utah to end violence against women and girls!"/>
    <n v="1250"/>
    <n v="1316"/>
    <x v="0"/>
    <s v="US"/>
    <s v="USD"/>
    <n v="1423724400"/>
    <n v="1421274954"/>
    <b v="0"/>
    <x v="33"/>
    <b v="1"/>
    <s v="theater/plays"/>
    <n v="1.0528"/>
    <n v="47"/>
    <x v="1"/>
    <s v="plays"/>
    <x v="2781"/>
    <d v="2015-02-12T07:00:00"/>
  </r>
  <r>
    <x v="2782"/>
    <s v="Better Than Ever Productions presents Geezer Game"/>
    <s v="The premiere theatre troupe in SE Michigan offering acting opportunities for the 50+ actor."/>
    <n v="1000"/>
    <n v="1200"/>
    <x v="0"/>
    <s v="US"/>
    <s v="USD"/>
    <n v="1424149140"/>
    <n v="1421964718"/>
    <b v="0"/>
    <x v="59"/>
    <b v="1"/>
    <s v="theater/plays"/>
    <n v="1.2"/>
    <n v="66.666666666666671"/>
    <x v="1"/>
    <s v="plays"/>
    <x v="2782"/>
    <d v="2015-02-17T04:59:00"/>
  </r>
  <r>
    <x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d v="2015-04-23T12:50:46"/>
  </r>
  <r>
    <x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x v="1"/>
    <s v="plays"/>
    <x v="2784"/>
    <d v="2014-10-29T18:54:03"/>
  </r>
  <r>
    <x v="2785"/>
    <s v="Henry VI: The War of the Roses"/>
    <s v="Bare Theatre and Raleigh Little Theatre present Shakespeare's epic, set in a post-apocalyptic dystopia."/>
    <n v="5000"/>
    <n v="5234"/>
    <x v="0"/>
    <s v="US"/>
    <s v="USD"/>
    <n v="1470430800"/>
    <n v="1467865967"/>
    <b v="0"/>
    <x v="136"/>
    <b v="1"/>
    <s v="theater/plays"/>
    <n v="1.0468"/>
    <n v="36.859154929577464"/>
    <x v="1"/>
    <s v="plays"/>
    <x v="2785"/>
    <d v="2016-08-05T21:00:00"/>
  </r>
  <r>
    <x v="2786"/>
    <s v="Fierce"/>
    <s v="A heart-melting farce about sex, art and the lovelorn lay-abouts of London-town."/>
    <n v="2500"/>
    <n v="2946"/>
    <x v="0"/>
    <s v="GB"/>
    <s v="GBP"/>
    <n v="1404913180"/>
    <n v="1403703580"/>
    <b v="0"/>
    <x v="142"/>
    <b v="1"/>
    <s v="theater/plays"/>
    <n v="1.1783999999999999"/>
    <n v="39.810810810810814"/>
    <x v="1"/>
    <s v="plays"/>
    <x v="2786"/>
    <d v="2014-07-09T13:39:40"/>
  </r>
  <r>
    <x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0000000000001"/>
    <n v="31.5"/>
    <x v="1"/>
    <s v="plays"/>
    <x v="2787"/>
    <d v="2014-07-18T04:45:52"/>
  </r>
  <r>
    <x v="2788"/>
    <s v="ACT Underground Theatre, TLDC"/>
    <s v="MOVING FORWARD! WE HAVE REACHED GOAL BUT HAVE MORE TIME!! PLEASE CONSIDER PLEDGING."/>
    <n v="2000"/>
    <n v="2050"/>
    <x v="0"/>
    <s v="US"/>
    <s v="USD"/>
    <n v="1469811043"/>
    <n v="1467219043"/>
    <b v="0"/>
    <x v="9"/>
    <b v="1"/>
    <s v="theater/plays"/>
    <n v="1.0249999999999999"/>
    <n v="102.5"/>
    <x v="1"/>
    <s v="plays"/>
    <x v="2788"/>
    <d v="2016-07-29T16:50:43"/>
  </r>
  <r>
    <x v="2789"/>
    <s v="The Adventurers Club"/>
    <s v="BNT's Biggest Adventure So Far: Our 2015 full length production!"/>
    <n v="3000"/>
    <n v="3035"/>
    <x v="0"/>
    <s v="US"/>
    <s v="USD"/>
    <n v="1426132800"/>
    <n v="1424477934"/>
    <b v="0"/>
    <x v="54"/>
    <b v="1"/>
    <s v="theater/plays"/>
    <n v="1.0116666666666667"/>
    <n v="126.45833333333333"/>
    <x v="1"/>
    <s v="plays"/>
    <x v="2789"/>
    <d v="2015-03-12T04:00:00"/>
  </r>
  <r>
    <x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2"/>
    <n v="47.878787878787875"/>
    <x v="1"/>
    <s v="plays"/>
    <x v="2790"/>
    <d v="2015-02-11T22:31:43"/>
  </r>
  <r>
    <x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d v="2016-09-09T04:00:00"/>
  </r>
  <r>
    <x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d v="2015-08-12T05:32:39"/>
  </r>
  <r>
    <x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d v="2015-07-21T10:03:25"/>
  </r>
  <r>
    <x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
    <n v="25"/>
    <x v="1"/>
    <s v="plays"/>
    <x v="2794"/>
    <d v="2016-03-03T19:00:00"/>
  </r>
  <r>
    <x v="2795"/>
    <s v="Good Men Wanted at ANT Fest"/>
    <s v="A new play about five bad bitches who fought in the Civil War disguised as men, premiering at Ars Nova's ANT Fest."/>
    <n v="700"/>
    <n v="730"/>
    <x v="0"/>
    <s v="US"/>
    <s v="USD"/>
    <n v="1402095600"/>
    <n v="1400675841"/>
    <b v="0"/>
    <x v="9"/>
    <b v="1"/>
    <s v="theater/plays"/>
    <n v="1.0428571428571429"/>
    <n v="36.5"/>
    <x v="1"/>
    <s v="plays"/>
    <x v="2795"/>
    <d v="2014-06-06T23:00:00"/>
  </r>
  <r>
    <x v="2796"/>
    <s v="Fishcakes"/>
    <s v="Fishcakes is a piece of new writing for the Camden Fringe that explores a story of love, loss, and all the â€˜little things'."/>
    <n v="800"/>
    <n v="924"/>
    <x v="0"/>
    <s v="GB"/>
    <s v="GBP"/>
    <n v="1404564028"/>
    <n v="1401972028"/>
    <b v="0"/>
    <x v="64"/>
    <b v="1"/>
    <s v="theater/plays"/>
    <n v="1.155"/>
    <n v="44"/>
    <x v="1"/>
    <s v="plays"/>
    <x v="2796"/>
    <d v="2014-07-05T12:40:28"/>
  </r>
  <r>
    <x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
    <n v="87.357553191489373"/>
    <x v="1"/>
    <s v="plays"/>
    <x v="2797"/>
    <d v="2014-07-08T22:34:00"/>
  </r>
  <r>
    <x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d v="2015-07-31T16:00:00"/>
  </r>
  <r>
    <x v="2799"/>
    <s v="Yuri in Edinburgh"/>
    <s v="August012 make their debut at Edinburgh Fringe with their play about the absurdity of wanting to bring children into a deranged world"/>
    <n v="5000"/>
    <n v="5831.74"/>
    <x v="0"/>
    <s v="GB"/>
    <s v="GBP"/>
    <n v="1466179200"/>
    <n v="1463466070"/>
    <b v="0"/>
    <x v="208"/>
    <b v="1"/>
    <s v="theater/plays"/>
    <n v="1.1663479999999999"/>
    <n v="44.859538461538463"/>
    <x v="1"/>
    <s v="plays"/>
    <x v="2799"/>
    <d v="2016-06-17T16:00:00"/>
  </r>
  <r>
    <x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x v="1"/>
    <s v="plays"/>
    <x v="2800"/>
    <d v="2015-01-04T13:16:06"/>
  </r>
  <r>
    <x v="2801"/>
    <s v="A Dream Play"/>
    <s v="Arise Theatre Company's production of August Strindberg's expressionist masterpiece 'A Dream Play'."/>
    <n v="500"/>
    <n v="666"/>
    <x v="0"/>
    <s v="AU"/>
    <s v="AUD"/>
    <n v="1412938800"/>
    <n v="1411019409"/>
    <b v="0"/>
    <x v="62"/>
    <b v="1"/>
    <s v="theater/plays"/>
    <n v="1.3320000000000001"/>
    <n v="51.230769230769234"/>
    <x v="1"/>
    <s v="plays"/>
    <x v="2801"/>
    <d v="2014-10-10T11:00:00"/>
  </r>
  <r>
    <x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d v="2015-08-06T15:31:47"/>
  </r>
  <r>
    <x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000000000001"/>
    <n v="90.744680851063833"/>
    <x v="1"/>
    <s v="plays"/>
    <x v="2803"/>
    <d v="2015-07-16T00:00:00"/>
  </r>
  <r>
    <x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x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d v="2015-08-22T12:07:53"/>
  </r>
  <r>
    <x v="2806"/>
    <s v="And Now: The World!"/>
    <s v="A one woman show about the challenges of being a feminist in a digital age. Touring 6 UK cities. Now with Stretch Goals!"/>
    <n v="3000"/>
    <n v="3363"/>
    <x v="0"/>
    <s v="GB"/>
    <s v="GBP"/>
    <n v="1438772400"/>
    <n v="1435645490"/>
    <b v="0"/>
    <x v="88"/>
    <b v="1"/>
    <s v="theater/plays"/>
    <n v="1.121"/>
    <n v="44.25"/>
    <x v="1"/>
    <s v="plays"/>
    <x v="2806"/>
    <d v="2015-08-05T11:00:00"/>
  </r>
  <r>
    <x v="2807"/>
    <s v="The Commission Theatre Co."/>
    <s v="Bringing Shakespeare back to the Playwrights"/>
    <n v="5000"/>
    <n v="6300"/>
    <x v="0"/>
    <s v="US"/>
    <s v="USD"/>
    <n v="1435611438"/>
    <n v="1433019438"/>
    <b v="0"/>
    <x v="251"/>
    <b v="1"/>
    <s v="theater/plays"/>
    <n v="1.26"/>
    <n v="67.741935483870961"/>
    <x v="1"/>
    <s v="plays"/>
    <x v="2807"/>
    <d v="2015-06-29T20:57:18"/>
  </r>
  <r>
    <x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5"/>
    <n v="65.376811594202906"/>
    <x v="1"/>
    <s v="plays"/>
    <x v="2808"/>
    <d v="2015-08-22T20:18:55"/>
  </r>
  <r>
    <x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x v="1"/>
    <s v="plays"/>
    <x v="2809"/>
    <d v="2016-03-30T14:39:00"/>
  </r>
  <r>
    <x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0000000000001"/>
    <n v="47.456140350877192"/>
    <x v="1"/>
    <s v="plays"/>
    <x v="2810"/>
    <d v="2014-06-01T03:59:00"/>
  </r>
  <r>
    <x v="2811"/>
    <s v="Ray Gunn and Starburst"/>
    <s v="Ray Gunn and Starburst is an audio sci-fi/comedy sending up the tropes of classic and pulp science-fiction."/>
    <n v="10000"/>
    <n v="10027"/>
    <x v="0"/>
    <s v="GB"/>
    <s v="GBP"/>
    <n v="1424692503"/>
    <n v="1422100503"/>
    <b v="0"/>
    <x v="52"/>
    <b v="1"/>
    <s v="theater/plays"/>
    <n v="1.0026999999999999"/>
    <n v="92.842592592592595"/>
    <x v="1"/>
    <s v="plays"/>
    <x v="2811"/>
    <d v="2015-02-23T11:55:03"/>
  </r>
  <r>
    <x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x v="1"/>
    <s v="plays"/>
    <x v="2812"/>
    <d v="2015-04-06T04:00:00"/>
  </r>
  <r>
    <x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d v="2016-12-14T17:49:21"/>
  </r>
  <r>
    <x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3"/>
    <n v="25.25"/>
    <x v="1"/>
    <s v="plays"/>
    <x v="2814"/>
    <d v="2015-05-09T09:35:15"/>
  </r>
  <r>
    <x v="2815"/>
    <s v="Widow's Wedding Dress"/>
    <s v="Set in 1950s Northern Ireland, this play tells the story of two sisters in a community of Travellers, or Irish Gypsies."/>
    <n v="250"/>
    <n v="605"/>
    <x v="0"/>
    <s v="CA"/>
    <s v="CAD"/>
    <n v="1470595109"/>
    <n v="1468003109"/>
    <b v="0"/>
    <x v="25"/>
    <b v="1"/>
    <s v="theater/plays"/>
    <n v="2.42"/>
    <n v="43.214285714285715"/>
    <x v="1"/>
    <s v="plays"/>
    <x v="2815"/>
    <d v="2016-08-07T18:38:29"/>
  </r>
  <r>
    <x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d v="2015-08-02T16:00:00"/>
  </r>
  <r>
    <x v="2817"/>
    <s v="After The End"/>
    <s v="Let Go Theatre Co's very first production is going ahead in June 2015. Help support a brand new theatre co as we begin our adventure"/>
    <n v="600"/>
    <n v="780"/>
    <x v="0"/>
    <s v="GB"/>
    <s v="GBP"/>
    <n v="1425136462"/>
    <n v="1421680462"/>
    <b v="0"/>
    <x v="51"/>
    <b v="1"/>
    <s v="theater/plays"/>
    <n v="1.3"/>
    <n v="23.636363636363637"/>
    <x v="1"/>
    <s v="plays"/>
    <x v="2817"/>
    <d v="2015-02-28T15:14:22"/>
  </r>
  <r>
    <x v="2818"/>
    <s v="Joe West's THEATER OF DEATH"/>
    <s v="Joe West and his wonderful theater company THEATER OF DEATH present original plays both horrific and comical."/>
    <n v="10000"/>
    <n v="10603"/>
    <x v="0"/>
    <s v="US"/>
    <s v="USD"/>
    <n v="1443018086"/>
    <n v="1441290086"/>
    <b v="0"/>
    <x v="332"/>
    <b v="1"/>
    <s v="theater/plays"/>
    <n v="1.0603"/>
    <n v="103.95098039215686"/>
    <x v="1"/>
    <s v="plays"/>
    <x v="2818"/>
    <d v="2015-09-23T14:21:26"/>
  </r>
  <r>
    <x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
    <n v="50.384615384615387"/>
    <x v="1"/>
    <s v="plays"/>
    <x v="2819"/>
    <d v="2015-06-14T12:36:49"/>
  </r>
  <r>
    <x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d v="2016-02-26T00:00:00"/>
  </r>
  <r>
    <x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
    <n v="28.571428571428573"/>
    <x v="1"/>
    <s v="plays"/>
    <x v="2821"/>
    <d v="2014-09-23T22:08:55"/>
  </r>
  <r>
    <x v="2822"/>
    <s v="Theatre Forever's The Nature Crown"/>
    <s v="A campaign to support the artists creating Theatre Forever's The Nature Crown, premiering in the Guthrie Theater's Dowling Studio!"/>
    <n v="6000"/>
    <n v="6000"/>
    <x v="0"/>
    <s v="US"/>
    <s v="USD"/>
    <n v="1427469892"/>
    <n v="1424881492"/>
    <b v="0"/>
    <x v="225"/>
    <b v="1"/>
    <s v="theater/plays"/>
    <n v="1"/>
    <n v="63.829787234042556"/>
    <x v="1"/>
    <s v="plays"/>
    <x v="2822"/>
    <d v="2015-03-27T15:24:52"/>
  </r>
  <r>
    <x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d v="2015-03-31T22:59:00"/>
  </r>
  <r>
    <x v="2824"/>
    <s v="The Rooftop"/>
    <s v="I wrote a One Act play called The Rooftop for a Female Playwright's festival. Every little bit helps!"/>
    <n v="650"/>
    <n v="760"/>
    <x v="0"/>
    <s v="US"/>
    <s v="USD"/>
    <n v="1434159780"/>
    <n v="1431412196"/>
    <b v="0"/>
    <x v="41"/>
    <b v="1"/>
    <s v="theater/plays"/>
    <n v="1.1692307692307693"/>
    <n v="50.666666666666664"/>
    <x v="1"/>
    <s v="plays"/>
    <x v="2824"/>
    <d v="2015-06-13T01:43:00"/>
  </r>
  <r>
    <x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d v="2015-12-04T19:01:26"/>
  </r>
  <r>
    <x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d v="2015-07-10T07:00:00"/>
  </r>
  <r>
    <x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d v="2016-06-03T16:30:00"/>
  </r>
  <r>
    <x v="2828"/>
    <s v="Peace In Our Time"/>
    <s v="The Battle of Britain has been lost; London is occupied, who can you trust? Help produce this classic piece of theatre. Drama for now."/>
    <n v="9500"/>
    <n v="9536"/>
    <x v="0"/>
    <s v="GB"/>
    <s v="GBP"/>
    <n v="1443826800"/>
    <n v="1441606869"/>
    <b v="0"/>
    <x v="174"/>
    <b v="1"/>
    <s v="theater/plays"/>
    <n v="1.0037894736842106"/>
    <n v="98.30927835051547"/>
    <x v="1"/>
    <s v="plays"/>
    <x v="2828"/>
    <d v="2015-10-02T23:00:00"/>
  </r>
  <r>
    <x v="2829"/>
    <s v="MUMBURGER by Sarah Kosar"/>
    <s v="In a visceral new play about family, grief and red meat, Sarah Kosar (Royal Court) asks how far we'd go to connect with those we love."/>
    <n v="2500"/>
    <n v="2663"/>
    <x v="0"/>
    <s v="GB"/>
    <s v="GBP"/>
    <n v="1464863118"/>
    <n v="1462443918"/>
    <b v="0"/>
    <x v="88"/>
    <b v="1"/>
    <s v="theater/plays"/>
    <n v="1.0651999999999999"/>
    <n v="35.039473684210527"/>
    <x v="1"/>
    <s v="plays"/>
    <x v="2829"/>
    <d v="2016-06-02T10:25:18"/>
  </r>
  <r>
    <x v="2830"/>
    <s v="Nakhtik and Avalon"/>
    <s v="Avalon is a new South African Township play and Nakhtik is a  danced political lecture."/>
    <n v="3000"/>
    <n v="3000"/>
    <x v="0"/>
    <s v="US"/>
    <s v="USD"/>
    <n v="1399867140"/>
    <n v="1398802148"/>
    <b v="0"/>
    <x v="202"/>
    <b v="1"/>
    <s v="theater/plays"/>
    <n v="1"/>
    <n v="272.72727272727275"/>
    <x v="1"/>
    <s v="plays"/>
    <x v="2830"/>
    <d v="2014-05-12T03:59:00"/>
  </r>
  <r>
    <x v="2831"/>
    <s v="Tackett &amp; Pyke put on a Play"/>
    <s v="We each wrote a play and would like to produce them for you for nothing more than art's sake!"/>
    <n v="3000"/>
    <n v="3320"/>
    <x v="0"/>
    <s v="US"/>
    <s v="USD"/>
    <n v="1437076070"/>
    <n v="1434484070"/>
    <b v="0"/>
    <x v="47"/>
    <b v="1"/>
    <s v="theater/plays"/>
    <n v="1.1066666666666667"/>
    <n v="63.846153846153847"/>
    <x v="1"/>
    <s v="plays"/>
    <x v="2831"/>
    <d v="2015-07-16T19:47:50"/>
  </r>
  <r>
    <x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d v="2014-11-23T22:00:00"/>
  </r>
  <r>
    <x v="2833"/>
    <s v="Star Man Rocket Man"/>
    <s v="A new play about exploring outer space"/>
    <n v="2700"/>
    <n v="2923"/>
    <x v="0"/>
    <s v="US"/>
    <s v="USD"/>
    <n v="1444528800"/>
    <n v="1442804633"/>
    <b v="0"/>
    <x v="2"/>
    <b v="1"/>
    <s v="theater/plays"/>
    <n v="1.0825925925925926"/>
    <n v="83.51428571428572"/>
    <x v="1"/>
    <s v="plays"/>
    <x v="2833"/>
    <d v="2015-10-11T02:00:00"/>
  </r>
  <r>
    <x v="2834"/>
    <s v="Thank You For Smoking"/>
    <s v="Thank You For Smoking. A play about love, 5 trillion cigarettes and how the Flintstones earned the tobacco industry millions."/>
    <n v="800"/>
    <n v="1360"/>
    <x v="0"/>
    <s v="GB"/>
    <s v="GBP"/>
    <n v="1422658930"/>
    <n v="1421362930"/>
    <b v="0"/>
    <x v="64"/>
    <b v="1"/>
    <s v="theater/plays"/>
    <n v="1.7"/>
    <n v="64.761904761904759"/>
    <x v="1"/>
    <s v="plays"/>
    <x v="2834"/>
    <d v="2015-01-30T23:02:10"/>
  </r>
  <r>
    <x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d v="2015-12-05T00:00:00"/>
  </r>
  <r>
    <x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d v="2017-02-18T04:59:00"/>
  </r>
  <r>
    <x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
    <n v="40.476190476190474"/>
    <x v="1"/>
    <s v="plays"/>
    <x v="2837"/>
    <d v="2015-12-09T22:48:04"/>
  </r>
  <r>
    <x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d v="2014-08-13T22:00:00"/>
  </r>
  <r>
    <x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d v="2014-08-25T04:59:00"/>
  </r>
  <r>
    <x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d v="2015-03-18T17:00:00"/>
  </r>
  <r>
    <x v="2841"/>
    <s v="The Dead Loss"/>
    <s v="1920's London; two brothers try to make a name for themselves in the underground crime world but encounter a ruthless Irish mob boss."/>
    <n v="1000"/>
    <n v="10"/>
    <x v="2"/>
    <s v="GB"/>
    <s v="GBP"/>
    <n v="1450032297"/>
    <n v="1444844697"/>
    <b v="0"/>
    <x v="29"/>
    <b v="0"/>
    <s v="theater/plays"/>
    <n v="0.01"/>
    <n v="10"/>
    <x v="1"/>
    <s v="plays"/>
    <x v="2841"/>
    <d v="2015-12-13T18:44:57"/>
  </r>
  <r>
    <x v="2842"/>
    <s v="HIDDEN: The FCO Plays"/>
    <s v="A play performed at the FCO Global Summit on the Preventing Sexual Violence Initiative, hosted by William Hague and Angelina Jolie"/>
    <n v="1500"/>
    <n v="0"/>
    <x v="2"/>
    <s v="GB"/>
    <s v="GBP"/>
    <n v="1403348400"/>
    <n v="1401058295"/>
    <b v="0"/>
    <x v="78"/>
    <b v="0"/>
    <s v="theater/plays"/>
    <n v="0"/>
    <s v="No Backers"/>
    <x v="1"/>
    <s v="plays"/>
    <x v="2842"/>
    <d v="2014-06-21T11:00:00"/>
  </r>
  <r>
    <x v="2843"/>
    <s v="Summer Adaptation of Fallen Angels"/>
    <s v="We're high school students directing a film adaptation of the play, Fallen Angels, written by NoÃ«l Coward and set in the 1920's."/>
    <n v="1200"/>
    <n v="0"/>
    <x v="2"/>
    <s v="US"/>
    <s v="USD"/>
    <n v="1465790400"/>
    <n v="1462210950"/>
    <b v="0"/>
    <x v="78"/>
    <b v="0"/>
    <s v="theater/plays"/>
    <n v="0"/>
    <s v="No Backers"/>
    <x v="1"/>
    <s v="plays"/>
    <x v="2843"/>
    <d v="2016-06-13T04:00:00"/>
  </r>
  <r>
    <x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3E-2"/>
    <n v="30"/>
    <x v="1"/>
    <s v="plays"/>
    <x v="2844"/>
    <d v="2017-01-04T13:06:20"/>
  </r>
  <r>
    <x v="2845"/>
    <s v="Haberdasher Theatre Inc. : Richard Greenbergâ€™s, The Maderati"/>
    <s v="The Maderati: A bitingly witty absurdest comedy, which pokes wickedly perceptive fun at NY artist lifestyle."/>
    <n v="7500"/>
    <n v="2366"/>
    <x v="2"/>
    <s v="US"/>
    <s v="USD"/>
    <n v="1433723033"/>
    <n v="1428539033"/>
    <b v="0"/>
    <x v="70"/>
    <b v="0"/>
    <s v="theater/plays"/>
    <n v="0.31546666666666667"/>
    <n v="60.666666666666664"/>
    <x v="1"/>
    <s v="plays"/>
    <x v="2845"/>
    <d v="2015-06-08T00:23:53"/>
  </r>
  <r>
    <x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s v="No Backers"/>
    <x v="1"/>
    <s v="plays"/>
    <x v="2846"/>
    <d v="2015-05-29T16:36:34"/>
  </r>
  <r>
    <x v="2847"/>
    <s v="COLOR ME"/>
    <s v="Dark secrets come to light when Mariah meets Stella. They find a way to face the south's largest elephant in the room: RACISM."/>
    <n v="2000"/>
    <n v="0"/>
    <x v="2"/>
    <s v="US"/>
    <s v="USD"/>
    <n v="1464031265"/>
    <n v="1458847265"/>
    <b v="0"/>
    <x v="78"/>
    <b v="0"/>
    <s v="theater/plays"/>
    <n v="0"/>
    <s v="No Backers"/>
    <x v="1"/>
    <s v="plays"/>
    <x v="2847"/>
    <d v="2016-05-23T19:21:05"/>
  </r>
  <r>
    <x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2E-3"/>
    <n v="23.333333333333332"/>
    <x v="1"/>
    <s v="plays"/>
    <x v="2848"/>
    <d v="2015-05-29T15:34:19"/>
  </r>
  <r>
    <x v="2849"/>
    <s v="100, Acre Wood"/>
    <s v="NonSens!cal tackles the struggles of four people with mental health issues/disorders inspired by A.A Milne's Winnie the Pooh"/>
    <n v="500"/>
    <n v="5"/>
    <x v="2"/>
    <s v="GB"/>
    <s v="GBP"/>
    <n v="1461406600"/>
    <n v="1458814600"/>
    <b v="0"/>
    <x v="29"/>
    <b v="0"/>
    <s v="theater/plays"/>
    <n v="0.01"/>
    <n v="5"/>
    <x v="1"/>
    <s v="plays"/>
    <x v="2849"/>
    <d v="2016-04-23T10:16:40"/>
  </r>
  <r>
    <x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E-2"/>
    <n v="23.923076923076923"/>
    <x v="1"/>
    <s v="plays"/>
    <x v="2850"/>
    <d v="2014-09-06T00:10:11"/>
  </r>
  <r>
    <x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s v="No Backers"/>
    <x v="1"/>
    <s v="plays"/>
    <x v="2851"/>
    <d v="2016-01-29T23:17:00"/>
  </r>
  <r>
    <x v="2852"/>
    <s v="Freedom Train"/>
    <s v="Just one time back to the past on the Freedom Train will open your eyes and your lives will never ever be the same!"/>
    <n v="5000"/>
    <n v="95"/>
    <x v="2"/>
    <s v="US"/>
    <s v="USD"/>
    <n v="1403312703"/>
    <n v="1400720703"/>
    <b v="0"/>
    <x v="79"/>
    <b v="0"/>
    <s v="theater/plays"/>
    <n v="1.9E-2"/>
    <n v="15.833333333333334"/>
    <x v="1"/>
    <s v="plays"/>
    <x v="2852"/>
    <d v="2014-06-21T01:05:03"/>
  </r>
  <r>
    <x v="2853"/>
    <s v="Eighteen Months- A Love Story Interrupted"/>
    <s v="Much has been written by women on breast cancer. Yet, there is little that has been written for the theatre on this by men. I have!"/>
    <n v="9500"/>
    <n v="0"/>
    <x v="2"/>
    <s v="CA"/>
    <s v="CAD"/>
    <n v="1410669297"/>
    <n v="1405485297"/>
    <b v="0"/>
    <x v="78"/>
    <b v="0"/>
    <s v="theater/plays"/>
    <n v="0"/>
    <s v="No Backers"/>
    <x v="1"/>
    <s v="plays"/>
    <x v="2853"/>
    <d v="2014-09-14T04:34:57"/>
  </r>
  <r>
    <x v="2854"/>
    <s v="Ultimate Political Selfie!"/>
    <s v="Almost Random Theatre's play about a candidate - with no policies - who is seeking election in May 2015"/>
    <n v="1000"/>
    <n v="417"/>
    <x v="2"/>
    <s v="GB"/>
    <s v="GBP"/>
    <n v="1431018719"/>
    <n v="1429290719"/>
    <b v="0"/>
    <x v="25"/>
    <b v="0"/>
    <s v="theater/plays"/>
    <n v="0.41699999999999998"/>
    <n v="29.785714285714285"/>
    <x v="1"/>
    <s v="plays"/>
    <x v="2854"/>
    <d v="2015-05-07T17:11:59"/>
  </r>
  <r>
    <x v="2855"/>
    <s v="STAGE READING for TETCNY"/>
    <s v="Raising funds to have a private stage reading for an upcoming play from THE ENSEMBLE THEATRE COMPANY OF NEW YORK (www.tetcny.org)"/>
    <n v="600"/>
    <n v="300"/>
    <x v="2"/>
    <s v="US"/>
    <s v="USD"/>
    <n v="1454110440"/>
    <n v="1451607071"/>
    <b v="0"/>
    <x v="81"/>
    <b v="0"/>
    <s v="theater/plays"/>
    <n v="0.5"/>
    <n v="60"/>
    <x v="1"/>
    <s v="plays"/>
    <x v="2855"/>
    <d v="2016-01-29T23:34:00"/>
  </r>
  <r>
    <x v="2856"/>
    <s v="The JOkeress Going Live"/>
    <s v="This will be the fifth play of The Jokeress, based on the ebook/paperback novelette series. It is scifi, suspense, terror, and noir."/>
    <n v="3000"/>
    <n v="146"/>
    <x v="2"/>
    <s v="US"/>
    <s v="USD"/>
    <n v="1439069640"/>
    <n v="1433897647"/>
    <b v="0"/>
    <x v="79"/>
    <b v="0"/>
    <s v="theater/plays"/>
    <n v="4.8666666666666664E-2"/>
    <n v="24.333333333333332"/>
    <x v="1"/>
    <s v="plays"/>
    <x v="2856"/>
    <d v="2015-08-08T21:34:00"/>
  </r>
  <r>
    <x v="2857"/>
    <s v="Los Tradicionales"/>
    <s v="Somos una compaÃ±Ã­a de teatro independiente. Y en el 2017 queremos arrancar con el montaje de 3 obras._x000a_3 elencos, 3 espacios."/>
    <n v="38000"/>
    <n v="7500"/>
    <x v="2"/>
    <s v="MX"/>
    <s v="MXN"/>
    <n v="1487613600"/>
    <n v="1482444295"/>
    <b v="0"/>
    <x v="41"/>
    <b v="0"/>
    <s v="theater/plays"/>
    <n v="0.19736842105263158"/>
    <n v="500"/>
    <x v="1"/>
    <s v="plays"/>
    <x v="2857"/>
    <d v="2017-02-20T18:00:00"/>
  </r>
  <r>
    <x v="2858"/>
    <s v="Gay Party Superposh 'Winter Wonderland'"/>
    <s v="Een Gay Party in het centrum van Amersfoort. _x000a_Een geweldige avond uit, met een show, optredens en DJ's."/>
    <n v="1000"/>
    <n v="0"/>
    <x v="2"/>
    <s v="NL"/>
    <s v="EUR"/>
    <n v="1417778880"/>
    <n v="1415711095"/>
    <b v="0"/>
    <x v="78"/>
    <b v="0"/>
    <s v="theater/plays"/>
    <n v="0"/>
    <s v="No Backers"/>
    <x v="1"/>
    <s v="plays"/>
    <x v="2858"/>
    <d v="2014-12-05T11:28:00"/>
  </r>
  <r>
    <x v="2859"/>
    <s v="Grover Theatre Company (GTC)"/>
    <s v="A theatre company that will create works to inspire young people and get everyone involved."/>
    <n v="2000"/>
    <n v="35"/>
    <x v="2"/>
    <s v="AU"/>
    <s v="AUD"/>
    <n v="1444984904"/>
    <n v="1439800904"/>
    <b v="0"/>
    <x v="29"/>
    <b v="0"/>
    <s v="theater/plays"/>
    <n v="1.7500000000000002E-2"/>
    <n v="35"/>
    <x v="1"/>
    <s v="plays"/>
    <x v="2859"/>
    <d v="2015-10-16T08:41:44"/>
  </r>
  <r>
    <x v="2860"/>
    <s v="Macbeth For President 2016"/>
    <s v="The Bard's classic tale set in the 2016 Presidential Campaign. Power, corruption, greed, and conspiracy. How far are you willing to go?"/>
    <n v="4000"/>
    <n v="266"/>
    <x v="2"/>
    <s v="US"/>
    <s v="USD"/>
    <n v="1466363576"/>
    <n v="1461179576"/>
    <b v="0"/>
    <x v="82"/>
    <b v="0"/>
    <s v="theater/plays"/>
    <n v="6.6500000000000004E-2"/>
    <n v="29.555555555555557"/>
    <x v="1"/>
    <s v="plays"/>
    <x v="2860"/>
    <d v="2016-06-19T19:12:56"/>
  </r>
  <r>
    <x v="2861"/>
    <s v="Julius Caesar"/>
    <s v="The University of Queensland Drama Production Course is putting on an adaptation of William Shakespeares Julius Caesar"/>
    <n v="250"/>
    <n v="80"/>
    <x v="2"/>
    <s v="AU"/>
    <s v="AUD"/>
    <n v="1443103848"/>
    <n v="1441894248"/>
    <b v="0"/>
    <x v="83"/>
    <b v="0"/>
    <s v="theater/plays"/>
    <n v="0.32"/>
    <n v="26.666666666666668"/>
    <x v="1"/>
    <s v="plays"/>
    <x v="2861"/>
    <d v="2015-09-24T14:10:48"/>
  </r>
  <r>
    <x v="2862"/>
    <s v="Get Your Life Back"/>
    <s v="&quot;Get Your Life Back&quot; is a dynamic stage play that deals with true issues of life that reign in the lives of many people everyday."/>
    <n v="12700"/>
    <n v="55"/>
    <x v="2"/>
    <s v="US"/>
    <s v="USD"/>
    <n v="1403636229"/>
    <n v="1401044229"/>
    <b v="0"/>
    <x v="83"/>
    <b v="0"/>
    <s v="theater/plays"/>
    <n v="4.3307086614173228E-3"/>
    <n v="18.333333333333332"/>
    <x v="1"/>
    <s v="plays"/>
    <x v="2862"/>
    <d v="2014-06-24T18:57:09"/>
  </r>
  <r>
    <x v="2863"/>
    <s v="Equality Theatre"/>
    <s v="I would like to start a Acting Company that supports and includes LGBTQ youth and young adults in very conservative North Texas"/>
    <n v="50000"/>
    <n v="20"/>
    <x v="2"/>
    <s v="US"/>
    <s v="USD"/>
    <n v="1410279123"/>
    <n v="1405095123"/>
    <b v="0"/>
    <x v="29"/>
    <b v="0"/>
    <s v="theater/plays"/>
    <n v="4.0000000000000002E-4"/>
    <n v="20"/>
    <x v="1"/>
    <s v="plays"/>
    <x v="2863"/>
    <d v="2014-09-09T16:12:03"/>
  </r>
  <r>
    <x v="2864"/>
    <s v="'Haunting Julia' by Alan Ayckbourn"/>
    <s v="Accessible, original theatre for all!"/>
    <n v="2500"/>
    <n v="40"/>
    <x v="2"/>
    <s v="GB"/>
    <s v="GBP"/>
    <n v="1437139080"/>
    <n v="1434552207"/>
    <b v="0"/>
    <x v="83"/>
    <b v="0"/>
    <s v="theater/plays"/>
    <n v="1.6E-2"/>
    <n v="13.333333333333334"/>
    <x v="1"/>
    <s v="plays"/>
    <x v="2864"/>
    <d v="2015-07-17T13:18:00"/>
  </r>
  <r>
    <x v="2865"/>
    <s v="FRINGE 2015 by YER Productions"/>
    <s v="Prepare to be Swept Away. Three short plays from three master playwrights; LANDFALL, SNIPER and DANGERS of TOBACCO!"/>
    <n v="2888"/>
    <n v="0"/>
    <x v="2"/>
    <s v="US"/>
    <s v="USD"/>
    <n v="1420512259"/>
    <n v="1415328259"/>
    <b v="0"/>
    <x v="78"/>
    <b v="0"/>
    <s v="theater/plays"/>
    <n v="0"/>
    <s v="No Backers"/>
    <x v="1"/>
    <s v="plays"/>
    <x v="2865"/>
    <d v="2015-01-06T02:44:19"/>
  </r>
  <r>
    <x v="2866"/>
    <s v="Church Folk Can Be Dangerous People"/>
    <s v="The reality is dark, sinister. The milieu is not as friendly as it claims. What is this place? Where is it? Is it your local church?"/>
    <n v="5000"/>
    <n v="45"/>
    <x v="2"/>
    <s v="US"/>
    <s v="USD"/>
    <n v="1476482400"/>
    <n v="1473893721"/>
    <b v="0"/>
    <x v="84"/>
    <b v="0"/>
    <s v="theater/plays"/>
    <n v="8.9999999999999993E-3"/>
    <n v="22.5"/>
    <x v="1"/>
    <s v="plays"/>
    <x v="2866"/>
    <d v="2016-10-14T22:00:00"/>
  </r>
  <r>
    <x v="2867"/>
    <s v="A Midsummer Night's Dream"/>
    <s v="This production is being put together by Wilson's newest professional theater company, the Wyldepine Players in conjunction w/ Taiplab"/>
    <n v="2500"/>
    <n v="504"/>
    <x v="2"/>
    <s v="US"/>
    <s v="USD"/>
    <n v="1467604800"/>
    <n v="1465533672"/>
    <b v="0"/>
    <x v="73"/>
    <b v="0"/>
    <s v="theater/plays"/>
    <n v="0.2016"/>
    <n v="50.4"/>
    <x v="1"/>
    <s v="plays"/>
    <x v="2867"/>
    <d v="2016-07-04T04:00:00"/>
  </r>
  <r>
    <x v="2868"/>
    <s v="Becoming UNZIPPED"/>
    <s v="7 billion people &amp; most of us feel alone.  It's time we become emotionally unzipped.  &quot;Unzipped&quot; a new play about men &amp; relationships."/>
    <n v="15000"/>
    <n v="6301.76"/>
    <x v="2"/>
    <s v="US"/>
    <s v="USD"/>
    <n v="1475697054"/>
    <n v="1473105054"/>
    <b v="0"/>
    <x v="65"/>
    <b v="0"/>
    <s v="theater/plays"/>
    <n v="0.42011733333333334"/>
    <n v="105.02933333333334"/>
    <x v="1"/>
    <s v="plays"/>
    <x v="2868"/>
    <d v="2016-10-05T19:50:54"/>
  </r>
  <r>
    <x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8.8500000000000002E-3"/>
    <n v="35.4"/>
    <x v="1"/>
    <s v="plays"/>
    <x v="2869"/>
    <d v="2016-07-19T14:14:41"/>
  </r>
  <r>
    <x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0.15"/>
    <n v="83.333333333333329"/>
    <x v="1"/>
    <s v="plays"/>
    <x v="2870"/>
    <d v="2014-05-17T04:32:45"/>
  </r>
  <r>
    <x v="2871"/>
    <s v="The Bill Cosby Assault, a play"/>
    <s v="America's dad or serial rapist? Or both? The stories of the Bill Cosby accusers and the society so skeptical of them."/>
    <n v="10000"/>
    <n v="467"/>
    <x v="2"/>
    <s v="US"/>
    <s v="USD"/>
    <n v="1419183813"/>
    <n v="1417455813"/>
    <b v="0"/>
    <x v="62"/>
    <b v="0"/>
    <s v="theater/plays"/>
    <n v="4.6699999999999998E-2"/>
    <n v="35.92307692307692"/>
    <x v="1"/>
    <s v="plays"/>
    <x v="2871"/>
    <d v="2014-12-21T17:43:33"/>
  </r>
  <r>
    <x v="2872"/>
    <s v="Loud Arts"/>
    <s v="Local Theatre group in Loudoun County, Virginia. Looking for funds to start producing shows!"/>
    <n v="3000"/>
    <n v="0"/>
    <x v="2"/>
    <s v="US"/>
    <s v="USD"/>
    <n v="1434768438"/>
    <n v="1429584438"/>
    <b v="0"/>
    <x v="78"/>
    <b v="0"/>
    <s v="theater/plays"/>
    <n v="0"/>
    <s v="No Backers"/>
    <x v="1"/>
    <s v="plays"/>
    <x v="2872"/>
    <d v="2015-06-20T02:47:18"/>
  </r>
  <r>
    <x v="2873"/>
    <s v="&quot;Fortune's Child&quot; by Mark Scharf"/>
    <s v="DC/Baltimore AEA actors band together produce a world premiere of a touching, bittersweet, award winning play about letting go to live"/>
    <n v="2500"/>
    <n v="953"/>
    <x v="2"/>
    <s v="US"/>
    <s v="USD"/>
    <n v="1422473831"/>
    <n v="1419881831"/>
    <b v="0"/>
    <x v="22"/>
    <b v="0"/>
    <s v="theater/plays"/>
    <n v="0.38119999999999998"/>
    <n v="119.125"/>
    <x v="1"/>
    <s v="plays"/>
    <x v="2873"/>
    <d v="2015-01-28T19:37:11"/>
  </r>
  <r>
    <x v="2874"/>
    <s v="Lead Players Theatre Company"/>
    <s v="We present Classics made for the 21st Century and we need a space! Please help us rent a space for The Importance of Being Earnest!"/>
    <n v="5000"/>
    <n v="271"/>
    <x v="2"/>
    <s v="US"/>
    <s v="USD"/>
    <n v="1484684186"/>
    <n v="1482092186"/>
    <b v="0"/>
    <x v="83"/>
    <b v="0"/>
    <s v="theater/plays"/>
    <n v="5.4199999999999998E-2"/>
    <n v="90.333333333333329"/>
    <x v="1"/>
    <s v="plays"/>
    <x v="2874"/>
    <d v="2017-01-17T20:16:26"/>
  </r>
  <r>
    <x v="2875"/>
    <s v="Right Tracey!"/>
    <s v="Play about Tracey a gay man trapped in his room by his Bible thumping mother. He finds love but the room can not keep the love alive."/>
    <n v="20000"/>
    <n v="7"/>
    <x v="2"/>
    <s v="US"/>
    <s v="USD"/>
    <n v="1462417493"/>
    <n v="1459825493"/>
    <b v="0"/>
    <x v="83"/>
    <b v="0"/>
    <s v="theater/plays"/>
    <n v="3.5E-4"/>
    <n v="2.3333333333333335"/>
    <x v="1"/>
    <s v="plays"/>
    <x v="2875"/>
    <d v="2016-05-05T03:04:53"/>
  </r>
  <r>
    <x v="2876"/>
    <s v="The Sins of Bad People  Urban Stage Play"/>
    <s v="Charlotte NC playwright looking to showcase a series of three stage plays.  Plays are funny, completed and ready to run!"/>
    <n v="150000"/>
    <n v="0"/>
    <x v="2"/>
    <s v="US"/>
    <s v="USD"/>
    <n v="1437069079"/>
    <n v="1434477079"/>
    <b v="0"/>
    <x v="78"/>
    <b v="0"/>
    <s v="theater/plays"/>
    <n v="0"/>
    <s v="No Backers"/>
    <x v="1"/>
    <s v="plays"/>
    <x v="2876"/>
    <d v="2015-07-16T17:51:19"/>
  </r>
  <r>
    <x v="2877"/>
    <s v="COLLABORATION: WARHOL &amp; BASQUIAT"/>
    <s v="Two of the 20th Centuryâ€™s Greatest Artists _x000a_navigate the perilous terrain of Art &amp; Fame _x000a_in a historic Collaboration."/>
    <n v="6000"/>
    <n v="650"/>
    <x v="2"/>
    <s v="US"/>
    <s v="USD"/>
    <n v="1480525200"/>
    <n v="1477781724"/>
    <b v="0"/>
    <x v="79"/>
    <b v="0"/>
    <s v="theater/plays"/>
    <n v="0.10833333333333334"/>
    <n v="108.33333333333333"/>
    <x v="1"/>
    <s v="plays"/>
    <x v="2877"/>
    <d v="2016-11-30T17:00:00"/>
  </r>
  <r>
    <x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000000000000001E-2"/>
    <n v="15.75"/>
    <x v="1"/>
    <s v="plays"/>
    <x v="2878"/>
    <d v="2015-07-03T14:46:35"/>
  </r>
  <r>
    <x v="2879"/>
    <s v="Girls, Ladies and Women - A Gospel Drama"/>
    <s v="She that fines a husband? Wait, is that right? Girl... you better check yourself, before you wreck yourself!"/>
    <n v="11200"/>
    <n v="29"/>
    <x v="2"/>
    <s v="US"/>
    <s v="USD"/>
    <n v="1453310661"/>
    <n v="1450718661"/>
    <b v="0"/>
    <x v="29"/>
    <b v="0"/>
    <s v="theater/plays"/>
    <n v="2.5892857142857141E-3"/>
    <n v="29"/>
    <x v="1"/>
    <s v="plays"/>
    <x v="2879"/>
    <d v="2016-01-20T17:24:21"/>
  </r>
  <r>
    <x v="2880"/>
    <s v="BELIEF on the Isle of Skye"/>
    <s v="BELIEF leaves res &amp; crosses nations, swims the Atlantic, landing on Isle where Salish meets Gaelic, where humanity transcends barriers"/>
    <n v="12000"/>
    <n v="2800"/>
    <x v="2"/>
    <s v="US"/>
    <s v="USD"/>
    <n v="1440090300"/>
    <n v="1436305452"/>
    <b v="0"/>
    <x v="60"/>
    <b v="0"/>
    <s v="theater/plays"/>
    <n v="0.23333333333333334"/>
    <n v="96.551724137931032"/>
    <x v="1"/>
    <s v="plays"/>
    <x v="2880"/>
    <d v="2015-08-20T17:05:00"/>
  </r>
  <r>
    <x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s v="No Backers"/>
    <x v="1"/>
    <s v="plays"/>
    <x v="2881"/>
    <d v="2014-12-03T15:20:36"/>
  </r>
  <r>
    <x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0.33600000000000002"/>
    <n v="63"/>
    <x v="1"/>
    <s v="plays"/>
    <x v="2882"/>
    <d v="2016-05-01T14:18:38"/>
  </r>
  <r>
    <x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0.1908"/>
    <n v="381.6"/>
    <x v="1"/>
    <s v="plays"/>
    <x v="2883"/>
    <d v="2016-02-06T04:59:00"/>
  </r>
  <r>
    <x v="2884"/>
    <s v="The Lizard King, a play by Jay Jeff Jones"/>
    <s v="Come explore the dream world of Jim Morrison, rock singer, mystic, poet, shaman."/>
    <n v="45000"/>
    <n v="185"/>
    <x v="2"/>
    <s v="US"/>
    <s v="USD"/>
    <n v="1417800435"/>
    <n v="1415208435"/>
    <b v="0"/>
    <x v="80"/>
    <b v="0"/>
    <s v="theater/plays"/>
    <n v="4.1111111111111114E-3"/>
    <n v="46.25"/>
    <x v="1"/>
    <s v="plays"/>
    <x v="2884"/>
    <d v="2014-12-05T17:27:15"/>
  </r>
  <r>
    <x v="2885"/>
    <s v="The Wedding"/>
    <s v="An historic and proud work of Polish nationalistic literature performed on stage."/>
    <n v="400"/>
    <n v="130"/>
    <x v="2"/>
    <s v="US"/>
    <s v="USD"/>
    <n v="1426294201"/>
    <n v="1423705801"/>
    <b v="0"/>
    <x v="81"/>
    <b v="0"/>
    <s v="theater/plays"/>
    <n v="0.32500000000000001"/>
    <n v="26"/>
    <x v="1"/>
    <s v="plays"/>
    <x v="2885"/>
    <d v="2015-03-14T00:50:01"/>
  </r>
  <r>
    <x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0.05"/>
    <n v="10"/>
    <x v="1"/>
    <s v="plays"/>
    <x v="2886"/>
    <d v="2015-09-19T03:59:00"/>
  </r>
  <r>
    <x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1.6666666666666668E-3"/>
    <n v="5"/>
    <x v="1"/>
    <s v="plays"/>
    <x v="2887"/>
    <d v="2015-01-11T10:15:24"/>
  </r>
  <r>
    <x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s v="No Backers"/>
    <x v="1"/>
    <s v="plays"/>
    <x v="2888"/>
    <d v="2014-10-18T04:59:00"/>
  </r>
  <r>
    <x v="2889"/>
    <s v="Halfway, Nebraska"/>
    <s v="Halfway, Nebraska explores the limits of hope and what it means to love someone who may be too far damaged to save."/>
    <n v="3000"/>
    <n v="1142"/>
    <x v="2"/>
    <s v="US"/>
    <s v="USD"/>
    <n v="1409344985"/>
    <n v="1406752985"/>
    <b v="0"/>
    <x v="25"/>
    <b v="0"/>
    <s v="theater/plays"/>
    <n v="0.38066666666666665"/>
    <n v="81.571428571428569"/>
    <x v="1"/>
    <s v="plays"/>
    <x v="2889"/>
    <d v="2014-08-29T20:43:05"/>
  </r>
  <r>
    <x v="2890"/>
    <s v="the Savannah Disputation"/>
    <s v="This Theological Comedy tells a story of when seemingly similar beliefs are discovered to be worlds apart; Damnation-Southern Style."/>
    <n v="2000"/>
    <n v="21"/>
    <x v="2"/>
    <s v="US"/>
    <s v="USD"/>
    <n v="1407553200"/>
    <n v="1405100992"/>
    <b v="0"/>
    <x v="83"/>
    <b v="0"/>
    <s v="theater/plays"/>
    <n v="1.0500000000000001E-2"/>
    <n v="7"/>
    <x v="1"/>
    <s v="plays"/>
    <x v="2890"/>
    <d v="2014-08-09T03:00:00"/>
  </r>
  <r>
    <x v="2891"/>
    <s v="Literacy for Brooklyn Kids"/>
    <s v="Did you know that we are enriching the lives of Brooklyn kids through literacy and educational theater? We just need a little help."/>
    <n v="10000"/>
    <n v="273"/>
    <x v="2"/>
    <s v="US"/>
    <s v="USD"/>
    <n v="1460751128"/>
    <n v="1455570728"/>
    <b v="0"/>
    <x v="73"/>
    <b v="0"/>
    <s v="theater/plays"/>
    <n v="2.7300000000000001E-2"/>
    <n v="27.3"/>
    <x v="1"/>
    <s v="plays"/>
    <x v="2891"/>
    <d v="2016-04-15T20:12:08"/>
  </r>
  <r>
    <x v="2892"/>
    <s v="Something Precious"/>
    <s v="Something Precious is the world's first musical to alert folks to the harmful effects of technology on the human spirit."/>
    <n v="5500"/>
    <n v="500"/>
    <x v="2"/>
    <s v="US"/>
    <s v="USD"/>
    <n v="1409000400"/>
    <n v="1408381704"/>
    <b v="0"/>
    <x v="57"/>
    <b v="0"/>
    <s v="theater/plays"/>
    <n v="9.0909090909090912E-2"/>
    <n v="29.411764705882351"/>
    <x v="1"/>
    <s v="plays"/>
    <x v="2892"/>
    <d v="2014-08-25T21:00:00"/>
  </r>
  <r>
    <x v="2893"/>
    <s v="REDISCOVERING KIA THE PLAY"/>
    <s v="Fundraising for REDISCOVERING KIA THE PLAY"/>
    <n v="5000"/>
    <n v="25"/>
    <x v="2"/>
    <s v="US"/>
    <s v="USD"/>
    <n v="1420768800"/>
    <n v="1415644395"/>
    <b v="0"/>
    <x v="84"/>
    <b v="0"/>
    <s v="theater/plays"/>
    <n v="5.0000000000000001E-3"/>
    <n v="12.5"/>
    <x v="1"/>
    <s v="plays"/>
    <x v="2893"/>
    <d v="2015-01-09T02:00:00"/>
  </r>
  <r>
    <x v="2894"/>
    <s v="How Could You Do This To Me (The Stage Play)"/>
    <s v="This Is A Story About A Woman A Man And A Woman"/>
    <n v="50000"/>
    <n v="0"/>
    <x v="2"/>
    <s v="US"/>
    <s v="USD"/>
    <n v="1428100815"/>
    <n v="1422920415"/>
    <b v="0"/>
    <x v="78"/>
    <b v="0"/>
    <s v="theater/plays"/>
    <n v="0"/>
    <s v="No Backers"/>
    <x v="1"/>
    <s v="plays"/>
    <x v="2894"/>
    <d v="2015-04-03T22:40:15"/>
  </r>
  <r>
    <x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9E-2"/>
    <n v="5.75"/>
    <x v="1"/>
    <s v="plays"/>
    <x v="2895"/>
    <d v="2014-06-22T21:00:00"/>
  </r>
  <r>
    <x v="2896"/>
    <s v="&quot;Miracle on 34th Street&quot; - We believe. Do you believe in us?"/>
    <s v="&quot;Miracle on 34th Street&quot; is about faith and believing in others. _x000a_We believe. Do you?"/>
    <n v="3000"/>
    <n v="625"/>
    <x v="2"/>
    <s v="US"/>
    <s v="USD"/>
    <n v="1481522400"/>
    <n v="1480283321"/>
    <b v="0"/>
    <x v="8"/>
    <b v="0"/>
    <s v="theater/plays"/>
    <n v="0.20833333333333334"/>
    <n v="52.083333333333336"/>
    <x v="1"/>
    <s v="plays"/>
    <x v="2896"/>
    <d v="2016-12-12T06:00:00"/>
  </r>
  <r>
    <x v="2897"/>
    <s v="CAYCE"/>
    <s v="A unique stage play about the epic struggle of psychic Edgar Cayce to deal with his extraordinary abilities and find his place in life."/>
    <n v="12000"/>
    <n v="550"/>
    <x v="2"/>
    <s v="US"/>
    <s v="USD"/>
    <n v="1444577345"/>
    <n v="1441985458"/>
    <b v="0"/>
    <x v="83"/>
    <b v="0"/>
    <s v="theater/plays"/>
    <n v="4.583333333333333E-2"/>
    <n v="183.33333333333334"/>
    <x v="1"/>
    <s v="plays"/>
    <x v="2897"/>
    <d v="2015-10-11T15:29:05"/>
  </r>
  <r>
    <x v="2898"/>
    <s v="Galaxy Express - The Play"/>
    <s v="This is an action packed Sci-Fi stage play, using foam latex creature puppets, projected video footage, and audience participation."/>
    <n v="7500"/>
    <n v="316"/>
    <x v="2"/>
    <s v="US"/>
    <s v="USD"/>
    <n v="1446307053"/>
    <n v="1443715053"/>
    <b v="0"/>
    <x v="8"/>
    <b v="0"/>
    <s v="theater/plays"/>
    <n v="4.2133333333333335E-2"/>
    <n v="26.333333333333332"/>
    <x v="1"/>
    <s v="plays"/>
    <x v="2898"/>
    <d v="2015-10-31T15:57:33"/>
  </r>
  <r>
    <x v="2899"/>
    <s v="The Esoteric Camgirl"/>
    <s v="Sex, intrigue, lust, &amp; love; follow the lives of two individuals as their romance turns from innocent online flirting to something more"/>
    <n v="10000"/>
    <n v="0"/>
    <x v="2"/>
    <s v="US"/>
    <s v="USD"/>
    <n v="1469325158"/>
    <n v="1464141158"/>
    <b v="0"/>
    <x v="78"/>
    <b v="0"/>
    <s v="theater/plays"/>
    <n v="0"/>
    <s v="No Backers"/>
    <x v="1"/>
    <s v="plays"/>
    <x v="2899"/>
    <d v="2016-07-24T01:52:38"/>
  </r>
  <r>
    <x v="2900"/>
    <s v="Bring Oedipus Revenant to Life!"/>
    <s v="In October, we plan to premiere Oedipus Revenant, a historically grounded horror adaptation of Sophoclesâ€™ classic, Oedipus the Tyrant."/>
    <n v="5500"/>
    <n v="3405"/>
    <x v="2"/>
    <s v="US"/>
    <s v="USD"/>
    <n v="1407562632"/>
    <n v="1404970632"/>
    <b v="0"/>
    <x v="63"/>
    <b v="0"/>
    <s v="theater/plays"/>
    <n v="0.61909090909090914"/>
    <n v="486.42857142857144"/>
    <x v="1"/>
    <s v="plays"/>
    <x v="2900"/>
    <d v="2014-08-09T05:37:12"/>
  </r>
  <r>
    <x v="2901"/>
    <s v="Avarimor Series (Audio Plays)"/>
    <s v="How can the visual age appreciate something that cant see? With these Audio Plays I will show you, if your willing to listen."/>
    <n v="750"/>
    <n v="6"/>
    <x v="2"/>
    <s v="US"/>
    <s v="USD"/>
    <n v="1423345339"/>
    <n v="1418161339"/>
    <b v="0"/>
    <x v="84"/>
    <b v="0"/>
    <s v="theater/plays"/>
    <n v="8.0000000000000002E-3"/>
    <n v="3"/>
    <x v="1"/>
    <s v="plays"/>
    <x v="2901"/>
    <d v="2015-02-07T21:42:19"/>
  </r>
  <r>
    <x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4"/>
    <n v="25"/>
    <x v="1"/>
    <s v="plays"/>
    <x v="2902"/>
    <d v="2015-08-24T10:33:16"/>
  </r>
  <r>
    <x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7.7999999999999996E-3"/>
    <n v="9.75"/>
    <x v="1"/>
    <s v="plays"/>
    <x v="2903"/>
    <d v="2015-09-09T04:00:18"/>
  </r>
  <r>
    <x v="2904"/>
    <s v="The Love Shack"/>
    <s v="A Tequila slammer with a slice of Tarantino, a line of the London Fringe scene and a shot of â€œBreaking Badâ€. New Writing."/>
    <n v="1500"/>
    <n v="75"/>
    <x v="2"/>
    <s v="GB"/>
    <s v="GBP"/>
    <n v="1415534400"/>
    <n v="1414538031"/>
    <b v="0"/>
    <x v="80"/>
    <b v="0"/>
    <s v="theater/plays"/>
    <n v="0.05"/>
    <n v="18.75"/>
    <x v="1"/>
    <s v="plays"/>
    <x v="2904"/>
    <d v="2014-11-09T12:00:00"/>
  </r>
  <r>
    <x v="2905"/>
    <s v="DIANA's &quot;Late: A Cowboy Song&quot; by Sarah Ruhl"/>
    <s v="Philly-based feminist theatre's inaugural production about a woman's friendship with an awesome lady cowboy."/>
    <n v="3500"/>
    <n v="622"/>
    <x v="2"/>
    <s v="US"/>
    <s v="USD"/>
    <n v="1473211313"/>
    <n v="1472001713"/>
    <b v="0"/>
    <x v="57"/>
    <b v="0"/>
    <s v="theater/plays"/>
    <n v="0.17771428571428571"/>
    <n v="36.588235294117645"/>
    <x v="1"/>
    <s v="plays"/>
    <x v="2905"/>
    <d v="2016-09-07T01:21:53"/>
  </r>
  <r>
    <x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2E-2"/>
    <n v="80.714285714285708"/>
    <x v="1"/>
    <s v="plays"/>
    <x v="2906"/>
    <d v="2015-08-01T01:00:00"/>
  </r>
  <r>
    <x v="2907"/>
    <s v="Little Nell's - a play"/>
    <s v="Spend an evening in the afterlife with some of the greatest women who ever lived. LITTLE NELL's,by Jill Hughes, Los Angeles- June, 2016"/>
    <n v="2500"/>
    <n v="2"/>
    <x v="2"/>
    <s v="US"/>
    <s v="USD"/>
    <n v="1463259837"/>
    <n v="1458075837"/>
    <b v="0"/>
    <x v="84"/>
    <b v="0"/>
    <s v="theater/plays"/>
    <n v="8.0000000000000004E-4"/>
    <n v="1"/>
    <x v="1"/>
    <s v="plays"/>
    <x v="2907"/>
    <d v="2016-05-14T21:03:57"/>
  </r>
  <r>
    <x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E-2"/>
    <n v="52.8"/>
    <x v="1"/>
    <s v="plays"/>
    <x v="2908"/>
    <d v="2016-06-08T17:33:39"/>
  </r>
  <r>
    <x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4"/>
    <n v="20"/>
    <x v="1"/>
    <s v="plays"/>
    <x v="2909"/>
    <d v="2014-11-25T19:46:00"/>
  </r>
  <r>
    <x v="2910"/>
    <s v="Strive"/>
    <s v="Free drama, dance and singing workshops for disadvantaged young people to inspire, create and help them follow their dreams."/>
    <n v="30000"/>
    <n v="1"/>
    <x v="2"/>
    <s v="GB"/>
    <s v="GBP"/>
    <n v="1434139887"/>
    <n v="1428955887"/>
    <b v="0"/>
    <x v="29"/>
    <b v="0"/>
    <s v="theater/plays"/>
    <n v="3.3333333333333335E-5"/>
    <n v="1"/>
    <x v="1"/>
    <s v="plays"/>
    <x v="2910"/>
    <d v="2015-06-12T20:11:27"/>
  </r>
  <r>
    <x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0.36499999999999999"/>
    <n v="46.928571428571431"/>
    <x v="1"/>
    <s v="plays"/>
    <x v="2911"/>
    <d v="2015-06-27T18:27:06"/>
  </r>
  <r>
    <x v="2912"/>
    <s v="Fair Play"/>
    <s v="Set in Iceland, Fair Play is a a dark comedy- a play within a play. An extravaganza, fueled by Absinthe, and touched by the Surreal."/>
    <n v="14440"/>
    <n v="2030"/>
    <x v="2"/>
    <s v="US"/>
    <s v="USD"/>
    <n v="1452827374"/>
    <n v="1450235374"/>
    <b v="0"/>
    <x v="55"/>
    <b v="0"/>
    <s v="theater/plays"/>
    <n v="0.14058171745152354"/>
    <n v="78.07692307692308"/>
    <x v="1"/>
    <s v="plays"/>
    <x v="2912"/>
    <d v="2016-01-15T03:09:34"/>
  </r>
  <r>
    <x v="2913"/>
    <s v="The Salem Haunted Magic Show"/>
    <s v="A LIVE history infused, frightening magic and mind reading show in the heart of the Halloween capital of the world, Salem, MA!!"/>
    <n v="10000"/>
    <n v="2"/>
    <x v="2"/>
    <s v="US"/>
    <s v="USD"/>
    <n v="1410041339"/>
    <n v="1404857339"/>
    <b v="0"/>
    <x v="84"/>
    <b v="0"/>
    <s v="theater/plays"/>
    <n v="2.0000000000000001E-4"/>
    <n v="1"/>
    <x v="1"/>
    <s v="plays"/>
    <x v="2913"/>
    <d v="2014-09-06T22:08:59"/>
  </r>
  <r>
    <x v="2914"/>
    <s v="Hercules the Panto"/>
    <s v="Hercules must complete four challenges in order to meet the father he never knew"/>
    <n v="25000"/>
    <n v="1"/>
    <x v="2"/>
    <s v="GB"/>
    <s v="GBP"/>
    <n v="1426365994"/>
    <n v="1421185594"/>
    <b v="0"/>
    <x v="29"/>
    <b v="0"/>
    <s v="theater/plays"/>
    <n v="4.0000000000000003E-5"/>
    <n v="1"/>
    <x v="1"/>
    <s v="plays"/>
    <x v="2914"/>
    <d v="2015-03-14T20:46:34"/>
  </r>
  <r>
    <x v="2915"/>
    <s v="A Grimm Night for Hans Christian Anderson"/>
    <s v="An inclusive, cross community, multi-cultural theatre production for children aged 3 to 16 and their families"/>
    <n v="1000"/>
    <n v="611"/>
    <x v="2"/>
    <s v="GB"/>
    <s v="GBP"/>
    <n v="1458117190"/>
    <n v="1455528790"/>
    <b v="0"/>
    <x v="83"/>
    <b v="0"/>
    <s v="theater/plays"/>
    <n v="0.61099999999999999"/>
    <n v="203.66666666666666"/>
    <x v="1"/>
    <s v="plays"/>
    <x v="2915"/>
    <d v="2016-03-16T08:33:10"/>
  </r>
  <r>
    <x v="2916"/>
    <s v="An Interview With Gaddafi - The Stage Play"/>
    <s v="The moving dramatisation of one man's journey to find the truth behind the Libyan regime change."/>
    <n v="1850"/>
    <n v="145"/>
    <x v="2"/>
    <s v="GB"/>
    <s v="GBP"/>
    <n v="1400498789"/>
    <n v="1398511589"/>
    <b v="0"/>
    <x v="63"/>
    <b v="0"/>
    <s v="theater/plays"/>
    <n v="7.8378378378378383E-2"/>
    <n v="20.714285714285715"/>
    <x v="1"/>
    <s v="plays"/>
    <x v="2916"/>
    <d v="2014-05-19T11:26:29"/>
  </r>
  <r>
    <x v="2917"/>
    <s v="Elevation Twelfth Night"/>
    <s v="Cross dressing, cross gartering, crossed swords. Cross a bridge and come see this fantastically fun rendition of Twelfth Night"/>
    <n v="2000"/>
    <n v="437"/>
    <x v="2"/>
    <s v="US"/>
    <s v="USD"/>
    <n v="1442381847"/>
    <n v="1440826647"/>
    <b v="0"/>
    <x v="82"/>
    <b v="0"/>
    <s v="theater/plays"/>
    <n v="0.2185"/>
    <n v="48.555555555555557"/>
    <x v="1"/>
    <s v="plays"/>
    <x v="2917"/>
    <d v="2015-09-16T05:37:27"/>
  </r>
  <r>
    <x v="2918"/>
    <s v="When Johnny Comes Marching Home"/>
    <s v="A meta-theatrical retelling of Chekhov's Three Sisters, framed with Civil War Hymns, Dance, and wild theatricality."/>
    <n v="5000"/>
    <n v="1362"/>
    <x v="2"/>
    <s v="US"/>
    <s v="USD"/>
    <n v="1446131207"/>
    <n v="1443712007"/>
    <b v="0"/>
    <x v="9"/>
    <b v="0"/>
    <s v="theater/plays"/>
    <n v="0.27239999999999998"/>
    <n v="68.099999999999994"/>
    <x v="1"/>
    <s v="plays"/>
    <x v="2918"/>
    <d v="2015-10-29T15:06:47"/>
  </r>
  <r>
    <x v="2919"/>
    <s v="While the Stars Fall"/>
    <s v="A full staged reading of a new play about a boy who learns how to be happy from the most unexpected person."/>
    <n v="600"/>
    <n v="51"/>
    <x v="2"/>
    <s v="US"/>
    <s v="USD"/>
    <n v="1407250329"/>
    <n v="1404658329"/>
    <b v="0"/>
    <x v="79"/>
    <b v="0"/>
    <s v="theater/plays"/>
    <n v="8.5000000000000006E-2"/>
    <n v="8.5"/>
    <x v="1"/>
    <s v="plays"/>
    <x v="2919"/>
    <d v="2014-08-05T14:52:09"/>
  </r>
  <r>
    <x v="2920"/>
    <s v="Save 'The Stage Door'."/>
    <s v="Help save this village theatre group. Funding required for lighting, stage equipment, &amp; ongoing productions. Involves youth  &amp; adults."/>
    <n v="2500"/>
    <n v="671"/>
    <x v="2"/>
    <s v="CA"/>
    <s v="CAD"/>
    <n v="1427306470"/>
    <n v="1424718070"/>
    <b v="0"/>
    <x v="62"/>
    <b v="0"/>
    <s v="theater/plays"/>
    <n v="0.26840000000000003"/>
    <n v="51.615384615384613"/>
    <x v="1"/>
    <s v="plays"/>
    <x v="2920"/>
    <d v="2015-03-25T18:01:10"/>
  </r>
  <r>
    <x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d v="2014-09-25T21:16:44"/>
  </r>
  <r>
    <x v="2922"/>
    <s v="Les Miserables - Backing fund"/>
    <s v="We as a Performing Arts College are to perform 'Les Miserables'. We need backing in order to afford the set, costume and other aspects."/>
    <n v="500"/>
    <n v="500"/>
    <x v="0"/>
    <s v="GB"/>
    <s v="GBP"/>
    <n v="1431982727"/>
    <n v="1428094727"/>
    <b v="0"/>
    <x v="79"/>
    <b v="1"/>
    <s v="theater/musical"/>
    <n v="1"/>
    <n v="83.333333333333329"/>
    <x v="1"/>
    <s v="musical"/>
    <x v="2922"/>
    <d v="2015-05-18T20:58:47"/>
  </r>
  <r>
    <x v="2923"/>
    <s v="Kaylee's Senior Project"/>
    <s v="Spreading the love of theatre, one step at a time. I would like to produce a reading of one of my favorite musicals"/>
    <n v="300"/>
    <n v="300"/>
    <x v="0"/>
    <s v="US"/>
    <s v="USD"/>
    <n v="1422068400"/>
    <n v="1420774779"/>
    <b v="0"/>
    <x v="73"/>
    <b v="1"/>
    <s v="theater/musical"/>
    <n v="1"/>
    <n v="30"/>
    <x v="1"/>
    <s v="musical"/>
    <x v="2923"/>
    <d v="2015-01-24T03:00:00"/>
  </r>
  <r>
    <x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x v="1"/>
    <s v="musical"/>
    <x v="2924"/>
    <d v="2015-05-09T03:59:00"/>
  </r>
  <r>
    <x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d v="2014-09-11T14:01:08"/>
  </r>
  <r>
    <x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x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3"/>
    <n v="112.14285714285714"/>
    <x v="1"/>
    <s v="musical"/>
    <x v="2927"/>
    <d v="2014-07-15T05:00:00"/>
  </r>
  <r>
    <x v="2928"/>
    <s v="Music Theatre of Idaho Presents &quot;A Year with Frog and Toad"/>
    <s v="This is a touring production for schools in the Treasure Valley!"/>
    <n v="1000"/>
    <n v="1000"/>
    <x v="0"/>
    <s v="US"/>
    <s v="USD"/>
    <n v="1457135846"/>
    <n v="1454543846"/>
    <b v="0"/>
    <x v="54"/>
    <b v="1"/>
    <s v="theater/musical"/>
    <n v="1"/>
    <n v="41.666666666666664"/>
    <x v="1"/>
    <s v="musical"/>
    <x v="2928"/>
    <d v="2016-03-04T23:57:26"/>
  </r>
  <r>
    <x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5"/>
    <n v="255.17343750000001"/>
    <x v="1"/>
    <s v="musical"/>
    <x v="2929"/>
    <d v="2014-05-25T13:32:38"/>
  </r>
  <r>
    <x v="2930"/>
    <s v="Forbear! Theatre"/>
    <s v="Forbear! is a new theatre company aiming to produce exciting and innovative theatre using performers from a variety of disciplines."/>
    <n v="10000"/>
    <n v="10092"/>
    <x v="0"/>
    <s v="GB"/>
    <s v="GBP"/>
    <n v="1431007264"/>
    <n v="1428415264"/>
    <b v="0"/>
    <x v="95"/>
    <b v="1"/>
    <s v="theater/musical"/>
    <n v="1.0092000000000001"/>
    <n v="162.7741935483871"/>
    <x v="1"/>
    <s v="musical"/>
    <x v="2930"/>
    <d v="2015-05-07T14:01:04"/>
  </r>
  <r>
    <x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d v="2014-09-15T06:08:00"/>
  </r>
  <r>
    <x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39"/>
    <n v="85.736842105263165"/>
    <x v="1"/>
    <s v="musical"/>
    <x v="2932"/>
    <d v="2015-02-21T11:00:00"/>
  </r>
  <r>
    <x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000000000001"/>
    <n v="47.574074074074076"/>
    <x v="1"/>
    <s v="musical"/>
    <x v="2933"/>
    <d v="2016-06-04T22:57:33"/>
  </r>
  <r>
    <x v="2934"/>
    <s v="Songs for a New World"/>
    <s v="Powerful community theatre production of Jason Robert Brown's &quot;Songs for a New World&quot; in London, Ontario."/>
    <n v="2500"/>
    <n v="2700"/>
    <x v="0"/>
    <s v="CA"/>
    <s v="CAD"/>
    <n v="1402845364"/>
    <n v="1400253364"/>
    <b v="0"/>
    <x v="77"/>
    <b v="1"/>
    <s v="theater/musical"/>
    <n v="1.08"/>
    <n v="72.972972972972968"/>
    <x v="1"/>
    <s v="musical"/>
    <x v="2934"/>
    <d v="2014-06-15T15:16:04"/>
  </r>
  <r>
    <x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x v="1"/>
    <s v="musical"/>
    <x v="2935"/>
    <d v="2016-08-29T17:00:00"/>
  </r>
  <r>
    <x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x v="1"/>
    <s v="musical"/>
    <x v="2936"/>
    <d v="2014-10-13T04:59:00"/>
  </r>
  <r>
    <x v="2937"/>
    <s v="UCAS"/>
    <s v="UCAS is a new British musical premiering at the Edinburgh Fringe Festival 2014."/>
    <n v="1500"/>
    <n v="2000"/>
    <x v="0"/>
    <s v="GB"/>
    <s v="GBP"/>
    <n v="1405249113"/>
    <n v="1402657113"/>
    <b v="0"/>
    <x v="165"/>
    <b v="1"/>
    <s v="theater/musical"/>
    <n v="1.3333333333333333"/>
    <n v="36.363636363636367"/>
    <x v="1"/>
    <s v="musical"/>
    <x v="2937"/>
    <d v="2014-07-13T10:58:33"/>
  </r>
  <r>
    <x v="2938"/>
    <s v="Keep It Spinning."/>
    <s v="Keep It Spinning! Is an after-school, six week workshop, during which students create an musical based on on an overarching theme."/>
    <n v="4000"/>
    <n v="4055"/>
    <x v="0"/>
    <s v="US"/>
    <s v="USD"/>
    <n v="1422636814"/>
    <n v="1420044814"/>
    <b v="0"/>
    <x v="58"/>
    <b v="1"/>
    <s v="theater/musical"/>
    <n v="1.0137499999999999"/>
    <n v="126.71875"/>
    <x v="1"/>
    <s v="musical"/>
    <x v="2938"/>
    <d v="2015-01-30T16:53:34"/>
  </r>
  <r>
    <x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00000000001"/>
    <n v="329.2"/>
    <x v="1"/>
    <s v="musical"/>
    <x v="2939"/>
    <d v="2014-08-28T01:00:00"/>
  </r>
  <r>
    <x v="2940"/>
    <s v="ITAVA Players &quot;Little Shop of Horrors&quot;"/>
    <s v="We are asking for people to donate to our theater club, the ITAVA Players, a public high school club from Brooklyn, NY."/>
    <n v="2500"/>
    <n v="2681"/>
    <x v="0"/>
    <s v="US"/>
    <s v="USD"/>
    <n v="1421606018"/>
    <n v="1418150018"/>
    <b v="0"/>
    <x v="51"/>
    <b v="1"/>
    <s v="theater/musical"/>
    <n v="1.0724"/>
    <n v="81.242424242424249"/>
    <x v="1"/>
    <s v="musical"/>
    <x v="2940"/>
    <d v="2015-01-18T18:33:38"/>
  </r>
  <r>
    <x v="2941"/>
    <s v="Help Us Help Artists"/>
    <s v="Ovations wants to buy property to open a variety club to become the 1st minority owned club in Cincy, focusing on artists on the rise."/>
    <n v="25000"/>
    <n v="1"/>
    <x v="2"/>
    <s v="US"/>
    <s v="USD"/>
    <n v="1425250955"/>
    <n v="1422658955"/>
    <b v="0"/>
    <x v="29"/>
    <b v="0"/>
    <s v="theater/spaces"/>
    <n v="4.0000000000000003E-5"/>
    <n v="1"/>
    <x v="1"/>
    <s v="spaces"/>
    <x v="2941"/>
    <d v="2015-03-01T23:02:35"/>
  </r>
  <r>
    <x v="2942"/>
    <s v="Penmar Community Arts Society"/>
    <s v="YOUR community theatre:  provide a facility that is usable for presentation of movies, live music, live theatre and community events"/>
    <n v="200000"/>
    <n v="40850"/>
    <x v="2"/>
    <s v="CA"/>
    <s v="CAD"/>
    <n v="1450297080"/>
    <n v="1448565459"/>
    <b v="0"/>
    <x v="91"/>
    <b v="0"/>
    <s v="theater/spaces"/>
    <n v="0.20424999999999999"/>
    <n v="202.22772277227722"/>
    <x v="1"/>
    <s v="spaces"/>
    <x v="2942"/>
    <d v="2015-12-16T20:18:00"/>
  </r>
  <r>
    <x v="2943"/>
    <s v="BlackSpace: Urban Performance Arts Collective"/>
    <s v="Building a Resource Network and Funding Capacity to support, empower and promote Afrocentric Arts in Metro Columbus"/>
    <n v="3000"/>
    <n v="0"/>
    <x v="2"/>
    <s v="US"/>
    <s v="USD"/>
    <n v="1428894380"/>
    <n v="1426302380"/>
    <b v="0"/>
    <x v="78"/>
    <b v="0"/>
    <s v="theater/spaces"/>
    <n v="0"/>
    <s v="No Backers"/>
    <x v="1"/>
    <s v="spaces"/>
    <x v="2943"/>
    <d v="2015-04-13T03:06:20"/>
  </r>
  <r>
    <x v="2944"/>
    <s v="Guardian Theatre, Arts in Education Theatre"/>
    <s v="Our vision: build and operate a Theater Arts Center for south-central Washington state in Goldendale."/>
    <n v="10000"/>
    <n v="100"/>
    <x v="2"/>
    <s v="US"/>
    <s v="USD"/>
    <n v="1433714198"/>
    <n v="1431122198"/>
    <b v="0"/>
    <x v="29"/>
    <b v="0"/>
    <s v="theater/spaces"/>
    <n v="0.01"/>
    <n v="100"/>
    <x v="1"/>
    <s v="spaces"/>
    <x v="2944"/>
    <d v="2015-06-07T21:56:38"/>
  </r>
  <r>
    <x v="2945"/>
    <s v="A Midsummer Night's Pub"/>
    <s v="Where people that enjoy theater, or just something new can go to have fun and experience varying types of theater in Albuquerque."/>
    <n v="50000"/>
    <n v="0"/>
    <x v="2"/>
    <s v="US"/>
    <s v="USD"/>
    <n v="1432437660"/>
    <n v="1429845660"/>
    <b v="0"/>
    <x v="78"/>
    <b v="0"/>
    <s v="theater/spaces"/>
    <n v="0"/>
    <s v="No Backers"/>
    <x v="1"/>
    <s v="spaces"/>
    <x v="2945"/>
    <d v="2015-05-24T03:21:00"/>
  </r>
  <r>
    <x v="2946"/>
    <s v="Create The Twisted Tree Theatre"/>
    <s v="I have set up a new theatre company, and am looking to raise funds to purchase a venue with a difference to a standard theatre."/>
    <n v="2000"/>
    <n v="2"/>
    <x v="2"/>
    <s v="GB"/>
    <s v="GBP"/>
    <n v="1471265092"/>
    <n v="1468673092"/>
    <b v="0"/>
    <x v="84"/>
    <b v="0"/>
    <s v="theater/spaces"/>
    <n v="1E-3"/>
    <n v="1"/>
    <x v="1"/>
    <s v="spaces"/>
    <x v="2946"/>
    <d v="2016-08-15T12:44:52"/>
  </r>
  <r>
    <x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1E-2"/>
    <n v="82.461538461538467"/>
    <x v="1"/>
    <s v="spaces"/>
    <x v="2947"/>
    <d v="2016-11-24T17:11:00"/>
  </r>
  <r>
    <x v="2948"/>
    <s v="Xenu's Space Opera"/>
    <s v="The Space Opera is an action packed reenactment of Xenu's story, a sacred teaching thats considered a secret of the Scientology church"/>
    <n v="500000"/>
    <n v="24"/>
    <x v="2"/>
    <s v="US"/>
    <s v="USD"/>
    <n v="1433259293"/>
    <n v="1428075293"/>
    <b v="0"/>
    <x v="82"/>
    <b v="0"/>
    <s v="theater/spaces"/>
    <n v="4.8000000000000001E-5"/>
    <n v="2.6666666666666665"/>
    <x v="1"/>
    <s v="spaces"/>
    <x v="2948"/>
    <d v="2015-06-02T15:34:53"/>
  </r>
  <r>
    <x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000000000000001E-2"/>
    <n v="12.5"/>
    <x v="1"/>
    <s v="spaces"/>
    <x v="2949"/>
    <d v="2015-11-19T20:45:17"/>
  </r>
  <r>
    <x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s v="No Backers"/>
    <x v="1"/>
    <s v="spaces"/>
    <x v="2950"/>
    <d v="2016-01-23T08:45:52"/>
  </r>
  <r>
    <x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9E-2"/>
    <n v="18.896551724137932"/>
    <x v="1"/>
    <s v="spaces"/>
    <x v="2951"/>
    <d v="2014-10-05T19:16:13"/>
  </r>
  <r>
    <x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2E-2"/>
    <n v="200.625"/>
    <x v="1"/>
    <s v="spaces"/>
    <x v="2952"/>
    <d v="2016-10-17T04:00:00"/>
  </r>
  <r>
    <x v="2953"/>
    <s v="Pueblo Underground Theater (Canceled)"/>
    <s v="I want to purchase the former Bread Of Life Church and convert it into a multipurpose theater space for local talent."/>
    <n v="400000"/>
    <n v="605"/>
    <x v="1"/>
    <s v="US"/>
    <s v="USD"/>
    <n v="1444330821"/>
    <n v="1441738821"/>
    <b v="0"/>
    <x v="83"/>
    <b v="0"/>
    <s v="theater/spaces"/>
    <n v="1.5125E-3"/>
    <n v="201.66666666666666"/>
    <x v="1"/>
    <s v="spaces"/>
    <x v="2953"/>
    <d v="2015-10-08T19:00:21"/>
  </r>
  <r>
    <x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s v="No Backers"/>
    <x v="1"/>
    <s v="spaces"/>
    <x v="2954"/>
    <d v="2017-03-16T13:00:03"/>
  </r>
  <r>
    <x v="2955"/>
    <s v="A Stage for Stage Door Theater Company (Canceled)"/>
    <s v="Stage Door Theater needs a stage for its current and future productions. Can you help?"/>
    <n v="1200"/>
    <n v="715"/>
    <x v="1"/>
    <s v="US"/>
    <s v="USD"/>
    <n v="1434476849"/>
    <n v="1431884849"/>
    <b v="0"/>
    <x v="202"/>
    <b v="0"/>
    <s v="theater/spaces"/>
    <n v="0.59583333333333333"/>
    <n v="65"/>
    <x v="1"/>
    <s v="spaces"/>
    <x v="2955"/>
    <d v="2015-06-16T17:47:29"/>
  </r>
  <r>
    <x v="2956"/>
    <s v="A Happy Home for Hagan's House of Horrors (Canceled)"/>
    <s v="Family-owned and community-operated haunted Halloween attraction in Bladensburg, OH, needs your help to grow bigger!"/>
    <n v="7900"/>
    <n v="1322"/>
    <x v="1"/>
    <s v="US"/>
    <s v="USD"/>
    <n v="1462402850"/>
    <n v="1459810850"/>
    <b v="0"/>
    <x v="9"/>
    <b v="0"/>
    <s v="theater/spaces"/>
    <n v="0.16734177215189874"/>
    <n v="66.099999999999994"/>
    <x v="1"/>
    <s v="spaces"/>
    <x v="2956"/>
    <d v="2016-05-04T23:00:50"/>
  </r>
  <r>
    <x v="2957"/>
    <s v="BAMA Theatre Headset Campaign (Canceled)"/>
    <s v="Theatre in Tuscaloosa, AL built in the 1930s.  The headsets seem about that old. They are almost unusable."/>
    <n v="15000"/>
    <n v="280"/>
    <x v="1"/>
    <s v="US"/>
    <s v="USD"/>
    <n v="1427498172"/>
    <n v="1422317772"/>
    <b v="0"/>
    <x v="83"/>
    <b v="0"/>
    <s v="theater/spaces"/>
    <n v="1.8666666666666668E-2"/>
    <n v="93.333333333333329"/>
    <x v="1"/>
    <s v="spaces"/>
    <x v="2957"/>
    <d v="2015-03-27T23:16:12"/>
  </r>
  <r>
    <x v="2958"/>
    <s v="Uprising Theater (Canceled)"/>
    <s v="Chicago Based Theater Company and Venue Dedicated to Social Justice and Mainstreaming the Palestinian Narrative"/>
    <n v="80000"/>
    <n v="0"/>
    <x v="1"/>
    <s v="US"/>
    <s v="USD"/>
    <n v="1462729317"/>
    <n v="1457548917"/>
    <b v="0"/>
    <x v="78"/>
    <b v="0"/>
    <s v="theater/spaces"/>
    <n v="0"/>
    <s v="No Backers"/>
    <x v="1"/>
    <s v="spaces"/>
    <x v="2958"/>
    <d v="2016-05-08T17:41:57"/>
  </r>
  <r>
    <x v="2959"/>
    <s v="The Bath Theatre Bus (Canceled)"/>
    <s v="A magical, unique, theatre bus which aims to inspire the creative communities around Bath and create unique performance opportunities."/>
    <n v="10000"/>
    <n v="0"/>
    <x v="1"/>
    <s v="GB"/>
    <s v="GBP"/>
    <n v="1465258325"/>
    <n v="1462666325"/>
    <b v="0"/>
    <x v="78"/>
    <b v="0"/>
    <s v="theater/spaces"/>
    <n v="0"/>
    <s v="No Backers"/>
    <x v="1"/>
    <s v="spaces"/>
    <x v="2959"/>
    <d v="2016-06-07T00:12:05"/>
  </r>
  <r>
    <x v="2960"/>
    <s v="Lynnewood Hall Restoration (Canceled)"/>
    <s v="Built in the late 1800's, this 70K sq. feet estate has fallen into disrepair.  Seeking to buy and convert to useful space"/>
    <n v="30000000"/>
    <n v="0"/>
    <x v="1"/>
    <s v="US"/>
    <s v="USD"/>
    <n v="1410459023"/>
    <n v="1407867023"/>
    <b v="0"/>
    <x v="78"/>
    <b v="0"/>
    <s v="theater/spaces"/>
    <n v="0"/>
    <s v="No Backers"/>
    <x v="1"/>
    <s v="spaces"/>
    <x v="2960"/>
    <d v="2014-09-11T18:10:23"/>
  </r>
  <r>
    <x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000000000001"/>
    <n v="50.75"/>
    <x v="1"/>
    <s v="plays"/>
    <x v="2961"/>
    <d v="2015-03-26T04:00:00"/>
  </r>
  <r>
    <x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x v="1"/>
    <s v="plays"/>
    <x v="2962"/>
    <d v="2015-03-01T06:59:00"/>
  </r>
  <r>
    <x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x v="1"/>
    <s v="plays"/>
    <x v="2963"/>
    <d v="2015-07-02T11:17:04"/>
  </r>
  <r>
    <x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d v="2014-08-06T21:32:00"/>
  </r>
  <r>
    <x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d v="2015-07-07T17:30:33"/>
  </r>
  <r>
    <x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d v="2015-09-16T17:43:32"/>
  </r>
  <r>
    <x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x v="1"/>
    <s v="plays"/>
    <x v="2967"/>
    <d v="2015-03-09T03:44:52"/>
  </r>
  <r>
    <x v="2968"/>
    <s v="The Curse of the Babywoman @ FringeNYC"/>
    <s v="The Curse of the Babywoman is real â€” and it is coming to FringeNYC this August."/>
    <n v="3500"/>
    <n v="3710"/>
    <x v="0"/>
    <s v="US"/>
    <s v="USD"/>
    <n v="1471406340"/>
    <n v="1470227660"/>
    <b v="0"/>
    <x v="5"/>
    <b v="1"/>
    <s v="theater/plays"/>
    <n v="1.06"/>
    <n v="78.936170212765958"/>
    <x v="1"/>
    <s v="plays"/>
    <x v="2968"/>
    <d v="2016-08-17T03:59:00"/>
  </r>
  <r>
    <x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d v="2015-05-03T22:51:00"/>
  </r>
  <r>
    <x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x v="1"/>
    <s v="plays"/>
    <x v="2970"/>
    <d v="2014-07-18T16:04:11"/>
  </r>
  <r>
    <x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d v="2014-08-31T15:47:58"/>
  </r>
  <r>
    <x v="2972"/>
    <s v="A Bad Plan"/>
    <s v="A group of artists. A mythical art piece. A harrowing quest. And some margaritas."/>
    <n v="2000"/>
    <n v="2107"/>
    <x v="0"/>
    <s v="US"/>
    <s v="USD"/>
    <n v="1480899600"/>
    <n v="1479609520"/>
    <b v="0"/>
    <x v="57"/>
    <b v="1"/>
    <s v="theater/plays"/>
    <n v="1.0535000000000001"/>
    <n v="123.94117647058823"/>
    <x v="1"/>
    <s v="plays"/>
    <x v="2972"/>
    <d v="2016-12-05T01:00:00"/>
  </r>
  <r>
    <x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x v="1"/>
    <s v="plays"/>
    <x v="2973"/>
    <d v="2016-01-01T04:00:00"/>
  </r>
  <r>
    <x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x v="1"/>
    <s v="plays"/>
    <x v="2974"/>
    <d v="2014-09-26T01:35:00"/>
  </r>
  <r>
    <x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d v="2014-11-27T03:00:00"/>
  </r>
  <r>
    <x v="2976"/>
    <s v="Pizza Delique"/>
    <s v="A play that addresses an important social issue, brought to light by members of the UoM Drama Society."/>
    <n v="70"/>
    <n v="120"/>
    <x v="0"/>
    <s v="GB"/>
    <s v="GBP"/>
    <n v="1457870400"/>
    <n v="1456421530"/>
    <b v="0"/>
    <x v="25"/>
    <b v="1"/>
    <s v="theater/plays"/>
    <n v="1.7142857142857142"/>
    <n v="8.5714285714285712"/>
    <x v="1"/>
    <s v="plays"/>
    <x v="2976"/>
    <d v="2016-03-13T12:00:00"/>
  </r>
  <r>
    <x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d v="2015-03-23T02:14:00"/>
  </r>
  <r>
    <x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6"/>
    <n v="60.6875"/>
    <x v="1"/>
    <s v="plays"/>
    <x v="2978"/>
    <d v="2014-10-20T05:59:00"/>
  </r>
  <r>
    <x v="2979"/>
    <s v="'ART'"/>
    <s v="Dear Stone returns with Yasmina Reza's 'ART', a compelling, clever exploration of friendship under duress. Thanks for watching!"/>
    <n v="5000"/>
    <n v="5070"/>
    <x v="0"/>
    <s v="US"/>
    <s v="USD"/>
    <n v="1420524000"/>
    <n v="1419104823"/>
    <b v="0"/>
    <x v="67"/>
    <b v="1"/>
    <s v="theater/plays"/>
    <n v="1.014"/>
    <n v="110.21739130434783"/>
    <x v="1"/>
    <s v="plays"/>
    <x v="2979"/>
    <d v="2015-01-06T06:00:00"/>
  </r>
  <r>
    <x v="2980"/>
    <s v="INDEPENDENCE NYC"/>
    <s v="1 director, 4 actors, and a whole lotta determination. Help us bring this brilliant story to the heart of NYC!"/>
    <n v="3000"/>
    <n v="3275"/>
    <x v="0"/>
    <s v="US"/>
    <s v="USD"/>
    <n v="1440381600"/>
    <n v="1438639130"/>
    <b v="0"/>
    <x v="54"/>
    <b v="1"/>
    <s v="theater/plays"/>
    <n v="1.0916666666666666"/>
    <n v="136.45833333333334"/>
    <x v="1"/>
    <s v="plays"/>
    <x v="2980"/>
    <d v="2015-08-24T02:00:00"/>
  </r>
  <r>
    <x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
    <n v="53.164948453608247"/>
    <x v="1"/>
    <s v="spaces"/>
    <x v="2981"/>
    <d v="2015-09-23T13:25:56"/>
  </r>
  <r>
    <x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x v="1"/>
    <s v="spaces"/>
    <x v="2982"/>
    <d v="2016-02-11T16:29:03"/>
  </r>
  <r>
    <x v="2983"/>
    <s v="Build the House of Dad's!"/>
    <s v="Dad's Garage Theatre Company needs your help buying our new, forever home by hitting our $150,000 STRETCH GOAL!"/>
    <n v="116000"/>
    <n v="169985.91"/>
    <x v="0"/>
    <s v="US"/>
    <s v="USD"/>
    <n v="1415722236"/>
    <n v="1410534636"/>
    <b v="1"/>
    <x v="486"/>
    <b v="1"/>
    <s v="theater/spaces"/>
    <n v="1.465395775862069"/>
    <n v="155.23827397260274"/>
    <x v="1"/>
    <s v="spaces"/>
    <x v="2983"/>
    <d v="2014-11-11T16:10:36"/>
  </r>
  <r>
    <x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d v="2016-08-24T06:41:21"/>
  </r>
  <r>
    <x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d v="2016-10-31T04:00:00"/>
  </r>
  <r>
    <x v="2986"/>
    <s v="Higher Education"/>
    <s v="Support the circus arts and help our aerial students work with more height. With your support, we will install beams at 19ft!"/>
    <n v="2400"/>
    <n v="2532"/>
    <x v="0"/>
    <s v="GB"/>
    <s v="GBP"/>
    <n v="1462100406"/>
    <n v="1456920006"/>
    <b v="0"/>
    <x v="66"/>
    <b v="1"/>
    <s v="theater/spaces"/>
    <n v="1.0549999999999999"/>
    <n v="45.214285714285715"/>
    <x v="1"/>
    <s v="spaces"/>
    <x v="2986"/>
    <d v="2016-05-01T11:00:06"/>
  </r>
  <r>
    <x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0000000001"/>
    <n v="104.15169811320754"/>
    <x v="1"/>
    <s v="spaces"/>
    <x v="2987"/>
    <d v="2016-10-13T00:00:00"/>
  </r>
  <r>
    <x v="2988"/>
    <s v="Curtain up at the Shoebox Theatre!"/>
    <s v="Since October 2015 the Shoebox Theatre has become a hub of creativity - The next step in our journey is to hang stage curtains!"/>
    <n v="1000"/>
    <n v="1000"/>
    <x v="0"/>
    <s v="GB"/>
    <s v="GBP"/>
    <n v="1466412081"/>
    <n v="1463820081"/>
    <b v="0"/>
    <x v="33"/>
    <b v="1"/>
    <s v="theater/spaces"/>
    <n v="1"/>
    <n v="35.714285714285715"/>
    <x v="1"/>
    <s v="spaces"/>
    <x v="2988"/>
    <d v="2016-06-20T08:41:21"/>
  </r>
  <r>
    <x v="2989"/>
    <s v="Let's Light Up The Gem!"/>
    <s v="Bring the movies back to Bethel, Maine."/>
    <n v="20000"/>
    <n v="35307"/>
    <x v="0"/>
    <s v="US"/>
    <s v="USD"/>
    <n v="1450673940"/>
    <n v="1448756962"/>
    <b v="0"/>
    <x v="487"/>
    <b v="1"/>
    <s v="theater/spaces"/>
    <n v="1.76535"/>
    <n v="96.997252747252745"/>
    <x v="1"/>
    <s v="spaces"/>
    <x v="2989"/>
    <d v="2015-12-21T04:59:00"/>
  </r>
  <r>
    <x v="2990"/>
    <s v="The Gloria Theatre Project"/>
    <s v="We are a non-profit revitalizing the Gloria Theatre - our gift to the community - and we need your help #arts #community #theater"/>
    <n v="10000"/>
    <n v="10000"/>
    <x v="0"/>
    <s v="US"/>
    <s v="USD"/>
    <n v="1452174420"/>
    <n v="1449150420"/>
    <b v="0"/>
    <x v="74"/>
    <b v="1"/>
    <s v="theater/spaces"/>
    <n v="1"/>
    <n v="370.37037037037038"/>
    <x v="1"/>
    <s v="spaces"/>
    <x v="2990"/>
    <d v="2016-01-07T13:47:00"/>
  </r>
  <r>
    <x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d v="2017-01-27T20:05:30"/>
  </r>
  <r>
    <x v="2992"/>
    <s v="Th'underGrounds"/>
    <s v="Creating a non-profit CAFE &amp; VILLAGE COMMONS in SE Portland, in service to Neighbors, Kids, Artists &amp; the Underserved"/>
    <n v="3000"/>
    <n v="3135"/>
    <x v="0"/>
    <s v="US"/>
    <s v="USD"/>
    <n v="1476037510"/>
    <n v="1473445510"/>
    <b v="0"/>
    <x v="31"/>
    <b v="1"/>
    <s v="theater/spaces"/>
    <n v="1.0449999999999999"/>
    <n v="48.984375"/>
    <x v="1"/>
    <s v="spaces"/>
    <x v="2992"/>
    <d v="2016-10-09T18:25:10"/>
  </r>
  <r>
    <x v="2993"/>
    <s v="TRUE WEST: Think, Dog! Productions"/>
    <s v="Help us build the Kitchen from Hell!"/>
    <n v="1000"/>
    <n v="1003"/>
    <x v="0"/>
    <s v="US"/>
    <s v="USD"/>
    <n v="1455998867"/>
    <n v="1453406867"/>
    <b v="0"/>
    <x v="19"/>
    <b v="1"/>
    <s v="theater/spaces"/>
    <n v="1.0029999999999999"/>
    <n v="45.590909090909093"/>
    <x v="1"/>
    <s v="spaces"/>
    <x v="2993"/>
    <d v="2016-02-20T20:07:47"/>
  </r>
  <r>
    <x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
    <n v="23.275254237288134"/>
    <x v="1"/>
    <s v="spaces"/>
    <x v="2994"/>
    <d v="2014-10-03T11:29:32"/>
  </r>
  <r>
    <x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d v="2017-01-19T15:57:51"/>
  </r>
  <r>
    <x v="2996"/>
    <s v="Sea Tea Improv's Comedy Theater in Hartford, CT"/>
    <s v="A permanent home for comedy in Connecticut in the heart of downtown Hartford."/>
    <n v="35000"/>
    <n v="60180"/>
    <x v="0"/>
    <s v="US"/>
    <s v="USD"/>
    <n v="1432677240"/>
    <n v="1427493240"/>
    <b v="0"/>
    <x v="413"/>
    <b v="1"/>
    <s v="theater/spaces"/>
    <n v="1.7194285714285715"/>
    <n v="153.5204081632653"/>
    <x v="1"/>
    <s v="spaces"/>
    <x v="2996"/>
    <d v="2015-05-26T21:54:00"/>
  </r>
  <r>
    <x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1"/>
    <n v="90.2"/>
    <x v="1"/>
    <s v="spaces"/>
    <x v="2997"/>
    <d v="2017-02-27T04:59:00"/>
  </r>
  <r>
    <x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899999999999"/>
    <n v="118.97113163972287"/>
    <x v="1"/>
    <s v="spaces"/>
    <x v="2998"/>
    <d v="2014-06-16T04:25:00"/>
  </r>
  <r>
    <x v="2999"/>
    <s v="RAT Fund-Riser"/>
    <s v="Restless Artists' Theatre is building risers and installing better lighting for our patrons.  We need to purchase raw materials."/>
    <n v="1350"/>
    <n v="1605"/>
    <x v="0"/>
    <s v="US"/>
    <s v="USD"/>
    <n v="1488333600"/>
    <n v="1487094360"/>
    <b v="0"/>
    <x v="9"/>
    <b v="1"/>
    <s v="theater/spaces"/>
    <n v="1.1888888888888889"/>
    <n v="80.25"/>
    <x v="1"/>
    <s v="spaces"/>
    <x v="2999"/>
    <d v="2017-03-01T02:00:00"/>
  </r>
  <r>
    <x v="3000"/>
    <s v="Voices From The Future"/>
    <s v="A benefit show featuring musicians, dancers &amp; poets all under age 30 to raise money in support of LGBTQ rights and programs."/>
    <n v="500"/>
    <n v="500"/>
    <x v="0"/>
    <s v="US"/>
    <s v="USD"/>
    <n v="1485885600"/>
    <n v="1484682670"/>
    <b v="0"/>
    <x v="22"/>
    <b v="1"/>
    <s v="theater/spaces"/>
    <n v="1"/>
    <n v="62.5"/>
    <x v="1"/>
    <s v="spaces"/>
    <x v="3000"/>
    <d v="2017-01-31T18:00:00"/>
  </r>
  <r>
    <x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6"/>
    <n v="131.37719999999999"/>
    <x v="1"/>
    <s v="spaces"/>
    <x v="3001"/>
    <d v="2016-07-13T21:29:42"/>
  </r>
  <r>
    <x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x v="1"/>
    <s v="spaces"/>
    <x v="3002"/>
    <d v="2012-12-26T20:04:12"/>
  </r>
  <r>
    <x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d v="2016-03-01T05:59:00"/>
  </r>
  <r>
    <x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d v="2014-11-15T22:08:44"/>
  </r>
  <r>
    <x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d v="2014-10-06T16:11:45"/>
  </r>
  <r>
    <x v="3006"/>
    <s v="ONTARIO STREET THEATRE in Port Hope."/>
    <s v="We're an affordable theatre and rental space that can be molded into anything by anyone."/>
    <n v="8000"/>
    <n v="8620"/>
    <x v="0"/>
    <s v="CA"/>
    <s v="CAD"/>
    <n v="1418580591"/>
    <n v="1415988591"/>
    <b v="0"/>
    <x v="174"/>
    <b v="1"/>
    <s v="theater/spaces"/>
    <n v="1.0774999999999999"/>
    <n v="88.865979381443296"/>
    <x v="1"/>
    <s v="spaces"/>
    <x v="3006"/>
    <d v="2014-12-14T18:09:51"/>
  </r>
  <r>
    <x v="3007"/>
    <s v="Bethlem"/>
    <s v="Consuite for 2015 CoreCon.  An adventure into insanity."/>
    <n v="600"/>
    <n v="1080"/>
    <x v="0"/>
    <s v="US"/>
    <s v="USD"/>
    <n v="1429938683"/>
    <n v="1428124283"/>
    <b v="0"/>
    <x v="9"/>
    <b v="1"/>
    <s v="theater/spaces"/>
    <n v="1.8"/>
    <n v="54"/>
    <x v="1"/>
    <s v="spaces"/>
    <x v="3007"/>
    <d v="2015-04-25T05:11:23"/>
  </r>
  <r>
    <x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x v="1"/>
    <s v="spaces"/>
    <x v="3008"/>
    <d v="2016-01-21T05:05:19"/>
  </r>
  <r>
    <x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d v="2014-11-26T14:40:40"/>
  </r>
  <r>
    <x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x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x v="1"/>
    <s v="spaces"/>
    <x v="3011"/>
    <d v="2015-12-23T22:59:00"/>
  </r>
  <r>
    <x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d v="2015-02-10T16:52:10"/>
  </r>
  <r>
    <x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000000000001"/>
    <n v="146.69158878504672"/>
    <x v="1"/>
    <s v="spaces"/>
    <x v="3013"/>
    <d v="2015-06-21T20:04:09"/>
  </r>
  <r>
    <x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d v="2014-11-05T05:00:00"/>
  </r>
  <r>
    <x v="3015"/>
    <s v="A Sign for 34 West"/>
    <s v="We're turning an old yogurt shop into a live theater in downtown Charleston.   Please help us hang our sign!"/>
    <n v="3400"/>
    <n v="3508"/>
    <x v="0"/>
    <s v="US"/>
    <s v="USD"/>
    <n v="1402459200"/>
    <n v="1401125238"/>
    <b v="0"/>
    <x v="244"/>
    <b v="1"/>
    <s v="theater/spaces"/>
    <n v="1.0317647058823529"/>
    <n v="87.7"/>
    <x v="1"/>
    <s v="spaces"/>
    <x v="3015"/>
    <d v="2014-06-11T04:00:00"/>
  </r>
  <r>
    <x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d v="2014-07-18T13:09:12"/>
  </r>
  <r>
    <x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9"/>
    <n v="146.44654088050314"/>
    <x v="1"/>
    <s v="spaces"/>
    <x v="3017"/>
    <d v="2014-08-20T20:24:03"/>
  </r>
  <r>
    <x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d v="2015-07-20T22:00:00"/>
  </r>
  <r>
    <x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3"/>
    <n v="80.464601769911511"/>
    <x v="1"/>
    <s v="spaces"/>
    <x v="3019"/>
    <d v="2014-05-27T03:00:00"/>
  </r>
  <r>
    <x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d v="2015-08-14T20:18:53"/>
  </r>
  <r>
    <x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d v="2016-11-22T05:59:00"/>
  </r>
  <r>
    <x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7999999999999"/>
    <n v="162.70967741935485"/>
    <x v="1"/>
    <s v="spaces"/>
    <x v="3022"/>
    <d v="2016-08-27T22:53:29"/>
  </r>
  <r>
    <x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d v="2015-06-11T16:13:06"/>
  </r>
  <r>
    <x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1999999999999"/>
    <n v="67.697802197802204"/>
    <x v="1"/>
    <s v="spaces"/>
    <x v="3024"/>
    <d v="2012-10-06T23:51:15"/>
  </r>
  <r>
    <x v="3025"/>
    <s v="The Other Room â€“ Cardiffâ€™s First Pub Theatre"/>
    <s v="Be part of building Cardiff's first pub theatre, located right in the city centre. Launching January 2015."/>
    <n v="2500"/>
    <n v="7555"/>
    <x v="0"/>
    <s v="GB"/>
    <s v="GBP"/>
    <n v="1401465600"/>
    <n v="1399032813"/>
    <b v="0"/>
    <x v="108"/>
    <b v="1"/>
    <s v="theater/spaces"/>
    <n v="3.0219999999999998"/>
    <n v="52.103448275862071"/>
    <x v="1"/>
    <s v="spaces"/>
    <x v="3025"/>
    <d v="2014-05-30T16:00:00"/>
  </r>
  <r>
    <x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3"/>
    <n v="51.6"/>
    <x v="1"/>
    <s v="spaces"/>
    <x v="3026"/>
    <d v="2017-03-03T11:01:32"/>
  </r>
  <r>
    <x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x v="1"/>
    <s v="spaces"/>
    <x v="3027"/>
    <d v="2015-03-20T15:54:11"/>
  </r>
  <r>
    <x v="3028"/>
    <s v="A Home for Vegas Theatre Hub"/>
    <s v="We have a space! Help us fill it with a stage, chairs, gear and audiences' laughter!"/>
    <n v="5000"/>
    <n v="8401"/>
    <x v="0"/>
    <s v="US"/>
    <s v="USD"/>
    <n v="1471242025"/>
    <n v="1468650025"/>
    <b v="0"/>
    <x v="221"/>
    <b v="1"/>
    <s v="theater/spaces"/>
    <n v="1.6801999999999999"/>
    <n v="84.858585858585855"/>
    <x v="1"/>
    <s v="spaces"/>
    <x v="3028"/>
    <d v="2016-08-15T06:20:25"/>
  </r>
  <r>
    <x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7"/>
    <n v="94.548850574712645"/>
    <x v="1"/>
    <s v="spaces"/>
    <x v="3029"/>
    <d v="2014-11-18T04:35:00"/>
  </r>
  <r>
    <x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29"/>
    <n v="45.536585365853661"/>
    <x v="1"/>
    <s v="spaces"/>
    <x v="3030"/>
    <d v="2015-09-16T17:56:11"/>
  </r>
  <r>
    <x v="3031"/>
    <s v="Blue Thyme Nights"/>
    <s v="Blue Thyme Nights is the production of Am I Blue by Beth Henley &amp; Thymus Vulgaris by Lanford  Wilson._x000a__x000a_Artwork by Charlotte Ager"/>
    <n v="1500"/>
    <n v="1500"/>
    <x v="0"/>
    <s v="US"/>
    <s v="USD"/>
    <n v="1476479447"/>
    <n v="1471295447"/>
    <b v="0"/>
    <x v="60"/>
    <b v="1"/>
    <s v="theater/spaces"/>
    <n v="1"/>
    <n v="51.724137931034484"/>
    <x v="1"/>
    <s v="spaces"/>
    <x v="3031"/>
    <d v="2016-10-14T21:10:47"/>
  </r>
  <r>
    <x v="3032"/>
    <s v="Silent Valley : A Haunting"/>
    <s v="One night only, not-for-profit, neighborhood haunted attraction that will scare your mask off! Coming this Halloween."/>
    <n v="1000"/>
    <n v="1272"/>
    <x v="0"/>
    <s v="US"/>
    <s v="USD"/>
    <n v="1441933459"/>
    <n v="1439341459"/>
    <b v="0"/>
    <x v="20"/>
    <b v="1"/>
    <s v="theater/spaces"/>
    <n v="1.272"/>
    <n v="50.88"/>
    <x v="1"/>
    <s v="spaces"/>
    <x v="3032"/>
    <d v="2015-09-11T01:04:19"/>
  </r>
  <r>
    <x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4"/>
    <n v="191.13043478260869"/>
    <x v="1"/>
    <s v="spaces"/>
    <x v="3033"/>
    <d v="2016-08-18T02:38:45"/>
  </r>
  <r>
    <x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d v="2016-11-01T03:59:00"/>
  </r>
  <r>
    <x v="3035"/>
    <s v="The Coalition Theater"/>
    <s v="Help create a permanent home for live comedy shows and classes in Downtown RVA."/>
    <n v="25000"/>
    <n v="27196.71"/>
    <x v="0"/>
    <s v="US"/>
    <s v="USD"/>
    <n v="1367674009"/>
    <n v="1365082009"/>
    <b v="0"/>
    <x v="495"/>
    <b v="1"/>
    <s v="theater/spaces"/>
    <n v="1.0878684000000001"/>
    <n v="88.588631921824103"/>
    <x v="1"/>
    <s v="spaces"/>
    <x v="3035"/>
    <d v="2013-05-04T13:26:49"/>
  </r>
  <r>
    <x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d v="2013-08-16T11:59:00"/>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1"/>
    <n v="33.3125"/>
    <x v="1"/>
    <s v="spaces"/>
    <x v="3037"/>
    <d v="2010-10-02T04:59:00"/>
  </r>
  <r>
    <x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d v="2016-03-04T06:03:17"/>
  </r>
  <r>
    <x v="3039"/>
    <s v="Shelter the Schmee"/>
    <s v="After 22 yrs downstairs we are &quot;getting out of  our parents basement&quot; and building a new 50 seat theater in a new location."/>
    <n v="20000"/>
    <n v="21742.78"/>
    <x v="0"/>
    <s v="US"/>
    <s v="USD"/>
    <n v="1388303940"/>
    <n v="1386011038"/>
    <b v="0"/>
    <x v="163"/>
    <b v="1"/>
    <s v="theater/spaces"/>
    <n v="1.0871389999999999"/>
    <n v="92.130423728813554"/>
    <x v="1"/>
    <s v="spaces"/>
    <x v="3039"/>
    <d v="2013-12-29T07:59:00"/>
  </r>
  <r>
    <x v="3040"/>
    <s v="Jayhawk Makeover"/>
    <s v="48 hours of deck screws, dry wall, hard hats and needed renovation to help the Jayhawk rise from the ashes."/>
    <n v="3000"/>
    <n v="3225"/>
    <x v="0"/>
    <s v="US"/>
    <s v="USD"/>
    <n v="1435359600"/>
    <n v="1434999621"/>
    <b v="0"/>
    <x v="288"/>
    <b v="1"/>
    <s v="theater/spaces"/>
    <n v="1.075"/>
    <n v="76.785714285714292"/>
    <x v="1"/>
    <s v="spaces"/>
    <x v="3040"/>
    <d v="2015-06-26T23:00:00"/>
  </r>
  <r>
    <x v="3041"/>
    <s v="Lend a Hand in Our Home"/>
    <s v="Privet! Hello! Bon Jour! We are the Arlekin Players Theatre and we need a home."/>
    <n v="8300"/>
    <n v="9170"/>
    <x v="0"/>
    <s v="US"/>
    <s v="USD"/>
    <n v="1453323048"/>
    <n v="1450731048"/>
    <b v="0"/>
    <x v="195"/>
    <b v="1"/>
    <s v="theater/spaces"/>
    <n v="1.1048192771084338"/>
    <n v="96.526315789473685"/>
    <x v="1"/>
    <s v="spaces"/>
    <x v="3041"/>
    <d v="2016-01-20T20:50:48"/>
  </r>
  <r>
    <x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x v="1"/>
    <s v="spaces"/>
    <x v="3042"/>
    <d v="2015-10-06T16:30:47"/>
  </r>
  <r>
    <x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d v="2015-04-16T02:50:00"/>
  </r>
  <r>
    <x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d v="2016-02-02T17:26:38"/>
  </r>
  <r>
    <x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2"/>
    <n v="82.941562500000003"/>
    <x v="1"/>
    <s v="spaces"/>
    <x v="3045"/>
    <d v="2014-08-22T03:44:15"/>
  </r>
  <r>
    <x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9"/>
    <n v="259.94827586206895"/>
    <x v="1"/>
    <s v="spaces"/>
    <x v="3046"/>
    <d v="2014-09-10T04:52:00"/>
  </r>
  <r>
    <x v="3047"/>
    <s v="Acting V Senior Showcase"/>
    <s v="Hi! We're the Graduating Seniors Acting V Seniors at Temple University! Welcome to our Kick starter Page!"/>
    <n v="500"/>
    <n v="745"/>
    <x v="0"/>
    <s v="US"/>
    <s v="USD"/>
    <n v="1461762960"/>
    <n v="1457999054"/>
    <b v="0"/>
    <x v="9"/>
    <b v="1"/>
    <s v="theater/spaces"/>
    <n v="1.49"/>
    <n v="37.25"/>
    <x v="1"/>
    <s v="spaces"/>
    <x v="3047"/>
    <d v="2016-04-27T13:16:00"/>
  </r>
  <r>
    <x v="3048"/>
    <s v="December Match Campaign"/>
    <s v="By matching donations up to $5000, Jack Kesler and Maurice Richards have challenged YOU to help Urbanite outfit their brand new space."/>
    <n v="5000"/>
    <n v="8320"/>
    <x v="0"/>
    <s v="US"/>
    <s v="USD"/>
    <n v="1420060920"/>
    <n v="1417556262"/>
    <b v="0"/>
    <x v="5"/>
    <b v="1"/>
    <s v="theater/spaces"/>
    <n v="1.6639999999999999"/>
    <n v="177.02127659574469"/>
    <x v="1"/>
    <s v="spaces"/>
    <x v="3048"/>
    <d v="2014-12-31T21:22:00"/>
  </r>
  <r>
    <x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d v="2015-06-14T00:20:55"/>
  </r>
  <r>
    <x v="3050"/>
    <s v="The Black Pearl Consuite at CoreCon VIII: On Ancient Seas"/>
    <s v="Help fund The Black Pearl Consuite at CoreCon VIII: On Ancient Seas!"/>
    <n v="600"/>
    <n v="636"/>
    <x v="0"/>
    <s v="US"/>
    <s v="USD"/>
    <n v="1462420960"/>
    <n v="1459828960"/>
    <b v="0"/>
    <x v="82"/>
    <b v="1"/>
    <s v="theater/spaces"/>
    <n v="1.06"/>
    <n v="70.666666666666671"/>
    <x v="1"/>
    <s v="spaces"/>
    <x v="3050"/>
    <d v="2016-05-05T04:02:40"/>
  </r>
  <r>
    <x v="3051"/>
    <s v="Jon Udry's ABC Tour"/>
    <s v="The ABC tour: 26 comedy-juggling shows in 26 different venues - chosen by YOU - each beginning with a different letter of the alphabet."/>
    <n v="3500"/>
    <n v="827"/>
    <x v="2"/>
    <s v="GB"/>
    <s v="GBP"/>
    <n v="1486547945"/>
    <n v="1483955945"/>
    <b v="1"/>
    <x v="2"/>
    <b v="0"/>
    <s v="theater/spaces"/>
    <n v="0.23628571428571429"/>
    <n v="23.62857142857143"/>
    <x v="1"/>
    <s v="spaces"/>
    <x v="3051"/>
    <d v="2017-02-08T09:59:05"/>
  </r>
  <r>
    <x v="3052"/>
    <s v="Funding for a new theater facility in Walker Minnesota"/>
    <s v="To let the arts continue in Walker Minnesota We need a performing arts space and art gallery"/>
    <n v="50000"/>
    <n v="75"/>
    <x v="2"/>
    <s v="US"/>
    <s v="USD"/>
    <n v="1432828740"/>
    <n v="1430237094"/>
    <b v="0"/>
    <x v="84"/>
    <b v="0"/>
    <s v="theater/spaces"/>
    <n v="1.5E-3"/>
    <n v="37.5"/>
    <x v="1"/>
    <s v="spaces"/>
    <x v="3052"/>
    <d v="2015-05-28T15:59:00"/>
  </r>
  <r>
    <x v="3053"/>
    <s v="Showroom"/>
    <s v="Showroom is a multi-disciplinary space providing unorthodox concerts, events &amp; a platform creatives can express their creative vision"/>
    <n v="10000"/>
    <n v="40"/>
    <x v="2"/>
    <s v="US"/>
    <s v="USD"/>
    <n v="1412222340"/>
    <n v="1407781013"/>
    <b v="0"/>
    <x v="83"/>
    <b v="0"/>
    <s v="theater/spaces"/>
    <n v="4.0000000000000001E-3"/>
    <n v="13.333333333333334"/>
    <x v="1"/>
    <s v="spaces"/>
    <x v="3053"/>
    <d v="2014-10-02T03:59:00"/>
  </r>
  <r>
    <x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s v="No Backers"/>
    <x v="1"/>
    <s v="spaces"/>
    <x v="3054"/>
    <d v="2015-03-02T01:04:00"/>
  </r>
  <r>
    <x v="3055"/>
    <s v="Bungers surfing Museum"/>
    <s v="I have been in the Surfing business since 1962 have a collection of surfing memorabilia I would like to open a surfing museum"/>
    <n v="20000"/>
    <n v="1"/>
    <x v="2"/>
    <s v="US"/>
    <s v="USD"/>
    <n v="1420844390"/>
    <n v="1415660390"/>
    <b v="0"/>
    <x v="29"/>
    <b v="0"/>
    <s v="theater/spaces"/>
    <n v="5.0000000000000002E-5"/>
    <n v="1"/>
    <x v="1"/>
    <s v="spaces"/>
    <x v="3055"/>
    <d v="2015-01-09T22:59:50"/>
  </r>
  <r>
    <x v="3056"/>
    <s v="Palace Flophouse Theater"/>
    <s v="Looking to establish a communal space for art shows, bands, farmer's markets, environmental education, and traditional skills."/>
    <n v="25000"/>
    <n v="0"/>
    <x v="2"/>
    <s v="US"/>
    <s v="USD"/>
    <n v="1412003784"/>
    <n v="1406819784"/>
    <b v="0"/>
    <x v="78"/>
    <b v="0"/>
    <s v="theater/spaces"/>
    <n v="0"/>
    <s v="No Backers"/>
    <x v="1"/>
    <s v="spaces"/>
    <x v="3056"/>
    <d v="2014-09-29T15:16:24"/>
  </r>
  <r>
    <x v="3057"/>
    <s v="1 World Educational Theme Parks"/>
    <s v="A series of 6 educational theme parks. This project is to fund the plans and 3D designs required to build the first park."/>
    <n v="50000"/>
    <n v="0"/>
    <x v="2"/>
    <s v="GB"/>
    <s v="GBP"/>
    <n v="1459694211"/>
    <n v="1457105811"/>
    <b v="0"/>
    <x v="78"/>
    <b v="0"/>
    <s v="theater/spaces"/>
    <n v="0"/>
    <s v="No Backers"/>
    <x v="1"/>
    <s v="spaces"/>
    <x v="3057"/>
    <d v="2016-04-03T14:36:51"/>
  </r>
  <r>
    <x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4"/>
    <n v="1"/>
    <x v="1"/>
    <s v="spaces"/>
    <x v="3058"/>
    <d v="2016-05-20T08:59:00"/>
  </r>
  <r>
    <x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5E-2"/>
    <n v="41"/>
    <x v="1"/>
    <s v="spaces"/>
    <x v="3059"/>
    <d v="2014-08-08T22:27:26"/>
  </r>
  <r>
    <x v="3060"/>
    <s v="Save the Roxy Theatre in Bremerton WA"/>
    <s v="Save the historic Roxy theatre in Bremerton WA from being repurposed as office space."/>
    <n v="220000"/>
    <n v="335"/>
    <x v="2"/>
    <s v="US"/>
    <s v="USD"/>
    <n v="1443422134"/>
    <n v="1440830134"/>
    <b v="0"/>
    <x v="79"/>
    <b v="0"/>
    <s v="theater/spaces"/>
    <n v="1.5227272727272728E-3"/>
    <n v="55.833333333333336"/>
    <x v="1"/>
    <s v="spaces"/>
    <x v="3060"/>
    <d v="2015-09-28T06:35:34"/>
  </r>
  <r>
    <x v="3061"/>
    <s v="Help Save Parkway Cinemas!"/>
    <s v="Save a historic Local theater."/>
    <n v="1000000"/>
    <n v="0"/>
    <x v="2"/>
    <s v="US"/>
    <s v="USD"/>
    <n v="1407955748"/>
    <n v="1405363748"/>
    <b v="0"/>
    <x v="78"/>
    <b v="0"/>
    <s v="theater/spaces"/>
    <n v="0"/>
    <s v="No Backers"/>
    <x v="1"/>
    <s v="spaces"/>
    <x v="3061"/>
    <d v="2014-08-13T18:49:08"/>
  </r>
  <r>
    <x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0.66839999999999999"/>
    <n v="99.761194029850742"/>
    <x v="1"/>
    <s v="spaces"/>
    <x v="3062"/>
    <d v="2015-09-30T18:00:00"/>
  </r>
  <r>
    <x v="3063"/>
    <s v="Spec Haus"/>
    <s v="Members of the local Miami music scene are putting together a venue/creative space in Kendall!"/>
    <n v="3000"/>
    <n v="587"/>
    <x v="2"/>
    <s v="US"/>
    <s v="USD"/>
    <n v="1477174138"/>
    <n v="1474150138"/>
    <b v="0"/>
    <x v="23"/>
    <b v="0"/>
    <s v="theater/spaces"/>
    <n v="0.19566666666666666"/>
    <n v="25.521739130434781"/>
    <x v="1"/>
    <s v="spaces"/>
    <x v="3063"/>
    <d v="2016-10-22T22:08:58"/>
  </r>
  <r>
    <x v="3064"/>
    <s v="Kickstart the Crossroads Community"/>
    <s v="An epicenter for connection, creation and expression of the community."/>
    <n v="75000"/>
    <n v="8471"/>
    <x v="2"/>
    <s v="US"/>
    <s v="USD"/>
    <n v="1448175540"/>
    <n v="1445483246"/>
    <b v="0"/>
    <x v="250"/>
    <b v="0"/>
    <s v="theater/spaces"/>
    <n v="0.11294666666666667"/>
    <n v="117.65277777777777"/>
    <x v="1"/>
    <s v="spaces"/>
    <x v="3064"/>
    <d v="2015-11-22T06:59:00"/>
  </r>
  <r>
    <x v="3065"/>
    <s v="The Castle Project"/>
    <s v="A castle themed events center with large and small spaces to support a variety of arts i.e. performing, visual, music, theater, dance"/>
    <n v="25000"/>
    <n v="10"/>
    <x v="2"/>
    <s v="US"/>
    <s v="USD"/>
    <n v="1406683172"/>
    <n v="1404523172"/>
    <b v="0"/>
    <x v="84"/>
    <b v="0"/>
    <s v="theater/spaces"/>
    <n v="4.0000000000000002E-4"/>
    <n v="5"/>
    <x v="1"/>
    <s v="spaces"/>
    <x v="3065"/>
    <d v="2014-07-30T01:19:32"/>
  </r>
  <r>
    <x v="3066"/>
    <s v="Gold Coast Wake Park"/>
    <s v="Our mission is to offer an innovative family watersports attraction that is fun, safe, economical and a leader in its field."/>
    <n v="350000"/>
    <n v="41950"/>
    <x v="2"/>
    <s v="AU"/>
    <s v="AUD"/>
    <n v="1468128537"/>
    <n v="1465536537"/>
    <b v="0"/>
    <x v="41"/>
    <b v="0"/>
    <s v="theater/spaces"/>
    <n v="0.11985714285714286"/>
    <n v="2796.6666666666665"/>
    <x v="1"/>
    <s v="spaces"/>
    <x v="3066"/>
    <d v="2016-07-10T05:28:57"/>
  </r>
  <r>
    <x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000000000000001E-2"/>
    <n v="200"/>
    <x v="1"/>
    <s v="spaces"/>
    <x v="3067"/>
    <d v="2015-09-09T22:31:19"/>
  </r>
  <r>
    <x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9E-4"/>
    <n v="87.5"/>
    <x v="1"/>
    <s v="spaces"/>
    <x v="3068"/>
    <d v="2015-10-16T16:35:52"/>
  </r>
  <r>
    <x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0.14099999999999999"/>
    <n v="20.142857142857142"/>
    <x v="1"/>
    <s v="spaces"/>
    <x v="3069"/>
    <d v="2014-12-14T20:00:34"/>
  </r>
  <r>
    <x v="3070"/>
    <s v="Purpose Built Liverpool Comedy Club, Restaurant &amp; Bar"/>
    <s v="Liverpool's 1st purpose built 7 night a week comedy club, bar &amp; restaurant with live music &amp; much more"/>
    <n v="10000"/>
    <n v="334"/>
    <x v="2"/>
    <s v="GB"/>
    <s v="GBP"/>
    <n v="1481132169"/>
    <n v="1479317769"/>
    <b v="0"/>
    <x v="38"/>
    <b v="0"/>
    <s v="theater/spaces"/>
    <n v="3.3399999999999999E-2"/>
    <n v="20.875"/>
    <x v="1"/>
    <s v="spaces"/>
    <x v="3070"/>
    <d v="2016-12-07T17:36:09"/>
  </r>
  <r>
    <x v="3071"/>
    <s v="The Echo Theatre 2015"/>
    <s v="Anyone can create. They just need a place and an opportunity. The Echo Theatre (Provo) provides that opportunity."/>
    <n v="12000"/>
    <n v="7173"/>
    <x v="2"/>
    <s v="US"/>
    <s v="USD"/>
    <n v="1429595940"/>
    <n v="1428082481"/>
    <b v="0"/>
    <x v="27"/>
    <b v="0"/>
    <s v="theater/spaces"/>
    <n v="0.59775"/>
    <n v="61.307692307692307"/>
    <x v="1"/>
    <s v="spaces"/>
    <x v="3071"/>
    <d v="2015-04-21T05:59:00"/>
  </r>
  <r>
    <x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4"/>
    <n v="1"/>
    <x v="1"/>
    <s v="spaces"/>
    <x v="3072"/>
    <d v="2016-10-30T01:46:00"/>
  </r>
  <r>
    <x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5E-4"/>
    <n v="92.142857142857139"/>
    <x v="1"/>
    <s v="spaces"/>
    <x v="3073"/>
    <d v="2015-06-14T19:19:00"/>
  </r>
  <r>
    <x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3E-4"/>
    <n v="7.333333333333333"/>
    <x v="1"/>
    <s v="spaces"/>
    <x v="3074"/>
    <d v="2016-03-10T13:42:39"/>
  </r>
  <r>
    <x v="3075"/>
    <s v="The Little MAGIC Theatre"/>
    <s v="Magic Morgan &amp; Liliana are raising funds to expand their famed traveling magic show to a theater of magic."/>
    <n v="15000"/>
    <n v="1296"/>
    <x v="2"/>
    <s v="US"/>
    <s v="USD"/>
    <n v="1471573640"/>
    <n v="1467253640"/>
    <b v="0"/>
    <x v="9"/>
    <b v="0"/>
    <s v="theater/spaces"/>
    <n v="8.6400000000000005E-2"/>
    <n v="64.8"/>
    <x v="1"/>
    <s v="spaces"/>
    <x v="3075"/>
    <d v="2016-08-19T02:27:20"/>
  </r>
  <r>
    <x v="3076"/>
    <s v="10,000 Hours"/>
    <s v="Helping female comedians get in their 10,000 Hours of practice!"/>
    <n v="10000"/>
    <n v="1506"/>
    <x v="2"/>
    <s v="US"/>
    <s v="USD"/>
    <n v="1444405123"/>
    <n v="1439221123"/>
    <b v="0"/>
    <x v="133"/>
    <b v="0"/>
    <s v="theater/spaces"/>
    <n v="0.15060000000000001"/>
    <n v="30.12"/>
    <x v="1"/>
    <s v="spaces"/>
    <x v="3076"/>
    <d v="2015-10-09T15:38:43"/>
  </r>
  <r>
    <x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4.7727272727272731E-3"/>
    <n v="52.5"/>
    <x v="1"/>
    <s v="spaces"/>
    <x v="3077"/>
    <d v="2017-03-02T22:57:58"/>
  </r>
  <r>
    <x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1.1833333333333333E-3"/>
    <n v="23.666666666666668"/>
    <x v="1"/>
    <s v="spaces"/>
    <x v="3078"/>
    <d v="2015-02-26T03:19:55"/>
  </r>
  <r>
    <x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8.4173998587352451E-3"/>
    <n v="415.77777777777777"/>
    <x v="1"/>
    <s v="spaces"/>
    <x v="3079"/>
    <d v="2015-03-22T16:07:15"/>
  </r>
  <r>
    <x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9E-4"/>
    <n v="53.714285714285715"/>
    <x v="1"/>
    <s v="spaces"/>
    <x v="3080"/>
    <d v="2014-12-27T01:40:44"/>
  </r>
  <r>
    <x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2.1029999999999998E-3"/>
    <n v="420.6"/>
    <x v="1"/>
    <s v="spaces"/>
    <x v="3081"/>
    <d v="2015-09-20T04:21:31"/>
  </r>
  <r>
    <x v="3082"/>
    <s v="Magical Workshop, Magic/Hobby Store"/>
    <s v="Help expand the time of everyones favorite magic store!  It currently limited to 3 days a week. If not for you, then the children!"/>
    <n v="9000"/>
    <n v="0"/>
    <x v="2"/>
    <s v="US"/>
    <s v="USD"/>
    <n v="1447628946"/>
    <n v="1445033346"/>
    <b v="0"/>
    <x v="78"/>
    <b v="0"/>
    <s v="theater/spaces"/>
    <n v="0"/>
    <s v="No Backers"/>
    <x v="1"/>
    <s v="spaces"/>
    <x v="3082"/>
    <d v="2015-11-15T23:09:06"/>
  </r>
  <r>
    <x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2.8E-3"/>
    <n v="18.666666666666668"/>
    <x v="1"/>
    <s v="spaces"/>
    <x v="3083"/>
    <d v="2014-09-01T05:00:00"/>
  </r>
  <r>
    <x v="3084"/>
    <s v="URGENT: Help Us Replace Our Ramp!"/>
    <s v="18-yr-old handicap-access ramp collapsed, must replace. Help fund &amp; ensure everyone access to our 35-seat non-profit community theater!"/>
    <n v="4059"/>
    <n v="470"/>
    <x v="2"/>
    <s v="US"/>
    <s v="USD"/>
    <n v="1430851680"/>
    <n v="1428340931"/>
    <b v="0"/>
    <x v="79"/>
    <b v="0"/>
    <s v="theater/spaces"/>
    <n v="0.11579206701157921"/>
    <n v="78.333333333333329"/>
    <x v="1"/>
    <s v="spaces"/>
    <x v="3084"/>
    <d v="2015-05-05T18:48:00"/>
  </r>
  <r>
    <x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00000000000002E-2"/>
    <n v="67.777777777777771"/>
    <x v="1"/>
    <s v="spaces"/>
    <x v="3085"/>
    <d v="2015-09-29T21:12:39"/>
  </r>
  <r>
    <x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2.5000000000000001E-3"/>
    <n v="16.666666666666668"/>
    <x v="1"/>
    <s v="spaces"/>
    <x v="3086"/>
    <d v="2015-08-17T16:05:59"/>
  </r>
  <r>
    <x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6.2500000000000003E-3"/>
    <n v="62.5"/>
    <x v="1"/>
    <s v="spaces"/>
    <x v="3087"/>
    <d v="2016-12-21T04:36:30"/>
  </r>
  <r>
    <x v="3088"/>
    <s v="Destination Small Town &quot;Visitor Center&quot; To The Midwest"/>
    <s v="We believe it's time to open a visitor's center that highlights the small towns of the upper Midwest."/>
    <n v="65000"/>
    <n v="126"/>
    <x v="2"/>
    <s v="US"/>
    <s v="USD"/>
    <n v="1420724460"/>
    <n v="1418046247"/>
    <b v="0"/>
    <x v="83"/>
    <b v="0"/>
    <s v="theater/spaces"/>
    <n v="1.9384615384615384E-3"/>
    <n v="42"/>
    <x v="1"/>
    <s v="spaces"/>
    <x v="3088"/>
    <d v="2015-01-08T13:41:00"/>
  </r>
  <r>
    <x v="3089"/>
    <s v="The ClubHouse: A Community-Focused Sports &amp; Culture Space"/>
    <s v="A community space in Somerville, MA to celebrate the beautiful intersection of sports and creativity."/>
    <n v="25000"/>
    <n v="5854"/>
    <x v="2"/>
    <s v="US"/>
    <s v="USD"/>
    <n v="1468029540"/>
    <n v="1465304483"/>
    <b v="0"/>
    <x v="43"/>
    <b v="0"/>
    <s v="theater/spaces"/>
    <n v="0.23416000000000001"/>
    <n v="130.0888888888889"/>
    <x v="1"/>
    <s v="spaces"/>
    <x v="3089"/>
    <d v="2016-07-09T01:59:00"/>
  </r>
  <r>
    <x v="3090"/>
    <s v="Save the Stage"/>
    <s v="To create a space by restoring a historic church in Burlington, Ky where community theater, dance and music and art can be performed."/>
    <n v="225000"/>
    <n v="11432"/>
    <x v="2"/>
    <s v="US"/>
    <s v="USD"/>
    <n v="1430505545"/>
    <n v="1425325145"/>
    <b v="0"/>
    <x v="82"/>
    <b v="0"/>
    <s v="theater/spaces"/>
    <n v="5.080888888888889E-2"/>
    <n v="1270.2222222222222"/>
    <x v="1"/>
    <s v="spaces"/>
    <x v="3090"/>
    <d v="2015-05-01T18:39:05"/>
  </r>
  <r>
    <x v="3091"/>
    <s v="Bustduck Theatre"/>
    <s v="Roanoke, Virginia's first long-form improv theatre company. Producing improv and scripted theatre, with a dynamic training program."/>
    <n v="5000"/>
    <n v="796"/>
    <x v="2"/>
    <s v="US"/>
    <s v="USD"/>
    <n v="1471214743"/>
    <n v="1468622743"/>
    <b v="0"/>
    <x v="82"/>
    <b v="0"/>
    <s v="theater/spaces"/>
    <n v="0.15920000000000001"/>
    <n v="88.444444444444443"/>
    <x v="1"/>
    <s v="spaces"/>
    <x v="3091"/>
    <d v="2016-08-14T22:45:43"/>
  </r>
  <r>
    <x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1E-2"/>
    <n v="56.342380952380957"/>
    <x v="1"/>
    <s v="spaces"/>
    <x v="3092"/>
    <d v="2015-10-15T22:00:00"/>
  </r>
  <r>
    <x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0.22750000000000001"/>
    <n v="53.529411764705884"/>
    <x v="1"/>
    <s v="spaces"/>
    <x v="3093"/>
    <d v="2014-06-01T03:59:00"/>
  </r>
  <r>
    <x v="3094"/>
    <s v="Nothing Up My Sleeves Tour: Summer 2016"/>
    <s v="This is a Kickstarter to help with the start up costs for Illusionist, Chris Lengyel's Summer 2016 Tour!"/>
    <n v="100000"/>
    <n v="25"/>
    <x v="2"/>
    <s v="US"/>
    <s v="USD"/>
    <n v="1442775956"/>
    <n v="1437591956"/>
    <b v="0"/>
    <x v="29"/>
    <b v="0"/>
    <s v="theater/spaces"/>
    <n v="2.5000000000000001E-4"/>
    <n v="25"/>
    <x v="1"/>
    <s v="spaces"/>
    <x v="3094"/>
    <d v="2015-09-20T19:05:56"/>
  </r>
  <r>
    <x v="3095"/>
    <s v="The Old Howard Theatre Company"/>
    <s v="We are a small theatre company looking to provide world class theatre to the working class in the Greater New York area."/>
    <n v="14920"/>
    <n v="50"/>
    <x v="2"/>
    <s v="US"/>
    <s v="USD"/>
    <n v="1470011780"/>
    <n v="1464827780"/>
    <b v="0"/>
    <x v="29"/>
    <b v="0"/>
    <s v="theater/spaces"/>
    <n v="3.351206434316354E-3"/>
    <n v="50"/>
    <x v="1"/>
    <s v="spaces"/>
    <x v="3095"/>
    <d v="2016-08-01T00:36:20"/>
  </r>
  <r>
    <x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E-2"/>
    <n v="56.785714285714285"/>
    <x v="1"/>
    <s v="spaces"/>
    <x v="3096"/>
    <d v="2015-05-20T19:48:46"/>
  </r>
  <r>
    <x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0.17150000000000001"/>
    <n v="40.833333333333336"/>
    <x v="1"/>
    <s v="spaces"/>
    <x v="3097"/>
    <d v="2016-10-07T14:00:00"/>
  </r>
  <r>
    <x v="3098"/>
    <s v="The Enchanted Cottage"/>
    <s v="A magical space, full of fairytale favorites, designed to make each individual have a unique experience; children's dreams made real."/>
    <n v="48725"/>
    <n v="1758"/>
    <x v="2"/>
    <s v="US"/>
    <s v="USD"/>
    <n v="1454890620"/>
    <n v="1450724449"/>
    <b v="0"/>
    <x v="74"/>
    <b v="0"/>
    <s v="theater/spaces"/>
    <n v="3.608004104669061E-2"/>
    <n v="65.111111111111114"/>
    <x v="1"/>
    <s v="spaces"/>
    <x v="3098"/>
    <d v="2016-02-08T00:17:00"/>
  </r>
  <r>
    <x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0.13900000000000001"/>
    <n v="55.6"/>
    <x v="1"/>
    <s v="spaces"/>
    <x v="3099"/>
    <d v="2016-02-12T04:33:11"/>
  </r>
  <r>
    <x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0.15225"/>
    <n v="140.53846153846155"/>
    <x v="1"/>
    <s v="spaces"/>
    <x v="3100"/>
    <d v="2014-10-20T14:56:15"/>
  </r>
  <r>
    <x v="3101"/>
    <s v="Mots Ã‰crits"/>
    <s v="LabellisÃ© 14-18, Mots Ã‰crits est un projet itinÃ©rant de lectures Ã  voix haute par des amateurs, mises en espace par une comÃ©dienne."/>
    <n v="2500"/>
    <n v="300"/>
    <x v="2"/>
    <s v="FR"/>
    <s v="EUR"/>
    <n v="1437033360"/>
    <n v="1434445937"/>
    <b v="0"/>
    <x v="8"/>
    <b v="0"/>
    <s v="theater/spaces"/>
    <n v="0.12"/>
    <n v="25"/>
    <x v="1"/>
    <s v="spaces"/>
    <x v="3101"/>
    <d v="2015-07-16T07:56:00"/>
  </r>
  <r>
    <x v="3102"/>
    <s v="Theatre Bath Bus"/>
    <s v="Imagine being able to take a performance anywhere! Meet the Theatre Bath Bus - a magical performance space where anything is possible."/>
    <n v="16000"/>
    <n v="6258"/>
    <x v="2"/>
    <s v="GB"/>
    <s v="GBP"/>
    <n v="1471939818"/>
    <n v="1467619818"/>
    <b v="0"/>
    <x v="240"/>
    <b v="0"/>
    <s v="theater/spaces"/>
    <n v="0.391125"/>
    <n v="69.533333333333331"/>
    <x v="1"/>
    <s v="spaces"/>
    <x v="3102"/>
    <d v="2016-08-23T08:10:18"/>
  </r>
  <r>
    <x v="3103"/>
    <s v="Professional Venue for local artists!!"/>
    <s v="Creating a place for local artists to perform, at substantially less cost for them"/>
    <n v="4100"/>
    <n v="11"/>
    <x v="2"/>
    <s v="US"/>
    <s v="USD"/>
    <n v="1434080706"/>
    <n v="1428896706"/>
    <b v="0"/>
    <x v="84"/>
    <b v="0"/>
    <s v="theater/spaces"/>
    <n v="2.6829268292682929E-3"/>
    <n v="5.5"/>
    <x v="1"/>
    <s v="spaces"/>
    <x v="3103"/>
    <d v="2015-06-12T03:45:06"/>
  </r>
  <r>
    <x v="3104"/>
    <s v="CQ EAP Performing Arts 'THE LOFT'"/>
    <s v="The Loft is CQEAP's latest studio. Located in Rockhampton's CBD we'll be running performing arts workshops for 5yrs to adults."/>
    <n v="4000"/>
    <n v="1185"/>
    <x v="2"/>
    <s v="AU"/>
    <s v="AUD"/>
    <n v="1422928800"/>
    <n v="1420235311"/>
    <b v="0"/>
    <x v="81"/>
    <b v="0"/>
    <s v="theater/spaces"/>
    <n v="0.29625000000000001"/>
    <n v="237"/>
    <x v="1"/>
    <s v="spaces"/>
    <x v="3104"/>
    <d v="2015-02-03T02:00:00"/>
  </r>
  <r>
    <x v="3105"/>
    <s v="Paddock School Theater Improvement"/>
    <s v="My hope is to raise $5845 and replace old stained and mismatched border curtains, cyclorama curtain, and backdrop."/>
    <n v="5845"/>
    <n v="2476"/>
    <x v="2"/>
    <s v="US"/>
    <s v="USD"/>
    <n v="1413694800"/>
    <n v="1408986916"/>
    <b v="0"/>
    <x v="162"/>
    <b v="0"/>
    <s v="theater/spaces"/>
    <n v="0.4236099230111206"/>
    <n v="79.870967741935488"/>
    <x v="1"/>
    <s v="spaces"/>
    <x v="3105"/>
    <d v="2014-10-19T05:00:00"/>
  </r>
  <r>
    <x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2E-2"/>
    <n v="10.25"/>
    <x v="1"/>
    <s v="spaces"/>
    <x v="3106"/>
    <d v="2015-09-16T22:00:00"/>
  </r>
  <r>
    <x v="3107"/>
    <s v="Creating Cabaret"/>
    <s v="When opportunity knocks, we answer!  Help expand the ravishingly talented troupe into a new and exciting market and venue!"/>
    <n v="40000"/>
    <n v="7905"/>
    <x v="2"/>
    <s v="US"/>
    <s v="USD"/>
    <n v="1431372751"/>
    <n v="1430767951"/>
    <b v="0"/>
    <x v="60"/>
    <b v="0"/>
    <s v="theater/spaces"/>
    <n v="0.197625"/>
    <n v="272.58620689655174"/>
    <x v="1"/>
    <s v="spaces"/>
    <x v="3107"/>
    <d v="2015-05-11T19:32:31"/>
  </r>
  <r>
    <x v="3108"/>
    <s v="Funding a home for our Children's Theater"/>
    <s v="We need a permanent home for the theater!"/>
    <n v="50000"/>
    <n v="26"/>
    <x v="2"/>
    <s v="US"/>
    <s v="USD"/>
    <n v="1430234394"/>
    <n v="1425053994"/>
    <b v="0"/>
    <x v="84"/>
    <b v="0"/>
    <s v="theater/spaces"/>
    <n v="5.1999999999999995E-4"/>
    <n v="13"/>
    <x v="1"/>
    <s v="spaces"/>
    <x v="3108"/>
    <d v="2015-04-28T15:19:54"/>
  </r>
  <r>
    <x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0.25030188679245285"/>
    <n v="58.184210526315788"/>
    <x v="1"/>
    <s v="spaces"/>
    <x v="3109"/>
    <d v="2014-08-28T03:00:10"/>
  </r>
  <r>
    <x v="3110"/>
    <s v="Hip Justice Catmunity Center"/>
    <s v="Cat People Unite! It's time we get a space of our own to relax, socialize and learn! Join the Catmunity!"/>
    <n v="25000"/>
    <n v="10"/>
    <x v="2"/>
    <s v="US"/>
    <s v="USD"/>
    <n v="1487465119"/>
    <n v="1484009119"/>
    <b v="0"/>
    <x v="29"/>
    <b v="0"/>
    <s v="theater/spaces"/>
    <n v="4.0000000000000002E-4"/>
    <n v="10"/>
    <x v="1"/>
    <s v="spaces"/>
    <x v="3110"/>
    <d v="2017-02-19T00:45:19"/>
  </r>
  <r>
    <x v="3111"/>
    <s v="All Puppet Players Need a Home"/>
    <s v="Help All Puppet Players perform it's 2015 season in a beautiful 200 seat theater for an entire year."/>
    <n v="20000"/>
    <n v="5328"/>
    <x v="2"/>
    <s v="US"/>
    <s v="USD"/>
    <n v="1412432220"/>
    <n v="1409753820"/>
    <b v="0"/>
    <x v="88"/>
    <b v="0"/>
    <s v="theater/spaces"/>
    <n v="0.26640000000000003"/>
    <n v="70.10526315789474"/>
    <x v="1"/>
    <s v="spaces"/>
    <x v="3111"/>
    <d v="2014-10-04T14:17:00"/>
  </r>
  <r>
    <x v="3112"/>
    <s v="Kids Zone start up"/>
    <s v="Children only have a short period of time to live care free, play hard, get dirty, I want to help every child in my Town play everyday."/>
    <n v="11000"/>
    <n v="521"/>
    <x v="2"/>
    <s v="US"/>
    <s v="USD"/>
    <n v="1477968934"/>
    <n v="1472784934"/>
    <b v="0"/>
    <x v="82"/>
    <b v="0"/>
    <s v="theater/spaces"/>
    <n v="4.7363636363636365E-2"/>
    <n v="57.888888888888886"/>
    <x v="1"/>
    <s v="spaces"/>
    <x v="3112"/>
    <d v="2016-11-01T02:55:34"/>
  </r>
  <r>
    <x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51E-2"/>
    <n v="125.27027027027027"/>
    <x v="1"/>
    <s v="spaces"/>
    <x v="3113"/>
    <d v="2015-04-17T17:33:02"/>
  </r>
  <r>
    <x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s v="No Backers"/>
    <x v="1"/>
    <s v="spaces"/>
    <x v="3114"/>
    <d v="2014-09-21T15:10:50"/>
  </r>
  <r>
    <x v="3115"/>
    <s v="spoken word pop-up:"/>
    <s v="We are creating a mobile community devoted to the spreading and sharing of spoken word and other kinds of storytelling."/>
    <n v="10000"/>
    <n v="300"/>
    <x v="2"/>
    <s v="SE"/>
    <s v="SEK"/>
    <n v="1465123427"/>
    <n v="1462531427"/>
    <b v="0"/>
    <x v="29"/>
    <b v="0"/>
    <s v="theater/spaces"/>
    <n v="0.03"/>
    <n v="300"/>
    <x v="1"/>
    <s v="spaces"/>
    <x v="3115"/>
    <d v="2016-06-05T10:43:47"/>
  </r>
  <r>
    <x v="3116"/>
    <s v="CoreCon Asylum"/>
    <s v="Creating a consuite for CoreCon. A focus on the insanity of asylums and early medical practices from history."/>
    <n v="750"/>
    <n v="430"/>
    <x v="2"/>
    <s v="US"/>
    <s v="USD"/>
    <n v="1427890925"/>
    <n v="1426681325"/>
    <b v="0"/>
    <x v="73"/>
    <b v="0"/>
    <s v="theater/spaces"/>
    <n v="0.57333333333333336"/>
    <n v="43"/>
    <x v="1"/>
    <s v="spaces"/>
    <x v="3116"/>
    <d v="2015-04-01T12:22:05"/>
  </r>
  <r>
    <x v="3117"/>
    <s v="Cowes and The Sea"/>
    <s v="Performing Arts workshops, for young people aged 5 -16, exploring how the sea has shaped Cowes as a settlement."/>
    <n v="1000"/>
    <n v="1"/>
    <x v="2"/>
    <s v="GB"/>
    <s v="GBP"/>
    <n v="1464354720"/>
    <n v="1463648360"/>
    <b v="0"/>
    <x v="29"/>
    <b v="0"/>
    <s v="theater/spaces"/>
    <n v="1E-3"/>
    <n v="1"/>
    <x v="1"/>
    <s v="spaces"/>
    <x v="3117"/>
    <d v="2016-05-27T13:12:00"/>
  </r>
  <r>
    <x v="3118"/>
    <s v="Garden Eden, theatre, meeting, culture, music, art"/>
    <s v="a magical place for all kind of people, like a fairytaile in all colours"/>
    <n v="500000"/>
    <n v="1550"/>
    <x v="2"/>
    <s v="SE"/>
    <s v="SEK"/>
    <n v="1467473723"/>
    <n v="1465832123"/>
    <b v="0"/>
    <x v="84"/>
    <b v="0"/>
    <s v="theater/spaces"/>
    <n v="3.0999999999999999E-3"/>
    <n v="775"/>
    <x v="1"/>
    <s v="spaces"/>
    <x v="3118"/>
    <d v="2016-07-02T15:35:23"/>
  </r>
  <r>
    <x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5.0000000000000001E-4"/>
    <n v="5"/>
    <x v="1"/>
    <s v="spaces"/>
    <x v="3119"/>
    <d v="2015-03-27T00:05:32"/>
  </r>
  <r>
    <x v="3120"/>
    <s v="Subtropisch zwemparadijs Tropicana"/>
    <s v="Wij willen Tropicana het subtropisch zwemparadijs van Rotterdam op een nieuwe locatie gaan bouwen."/>
    <n v="1300000"/>
    <n v="128"/>
    <x v="2"/>
    <s v="NL"/>
    <s v="EUR"/>
    <n v="1462484196"/>
    <n v="1457303796"/>
    <b v="0"/>
    <x v="73"/>
    <b v="0"/>
    <s v="theater/spaces"/>
    <n v="9.8461538461538464E-5"/>
    <n v="12.8"/>
    <x v="1"/>
    <s v="spaces"/>
    <x v="3120"/>
    <d v="2016-05-05T21:36:36"/>
  </r>
  <r>
    <x v="3121"/>
    <s v="Ant Farm Theatre Project (Canceled)"/>
    <s v="I going to build a theatre for a local ant farm so that Ants can put on their theatre productions."/>
    <n v="1500"/>
    <n v="10"/>
    <x v="1"/>
    <s v="CA"/>
    <s v="CAD"/>
    <n v="1411748335"/>
    <n v="1406564335"/>
    <b v="0"/>
    <x v="29"/>
    <b v="0"/>
    <s v="theater/spaces"/>
    <n v="6.6666666666666671E-3"/>
    <n v="10"/>
    <x v="1"/>
    <s v="spaces"/>
    <x v="3121"/>
    <d v="2014-09-26T16:18:55"/>
  </r>
  <r>
    <x v="3122"/>
    <s v="be back soon (Canceled)"/>
    <s v="cancelled until further notice"/>
    <n v="199"/>
    <n v="116"/>
    <x v="1"/>
    <s v="US"/>
    <s v="USD"/>
    <n v="1478733732"/>
    <n v="1478298132"/>
    <b v="0"/>
    <x v="84"/>
    <b v="0"/>
    <s v="theater/spaces"/>
    <n v="0.58291457286432158"/>
    <n v="58"/>
    <x v="1"/>
    <s v="spaces"/>
    <x v="3122"/>
    <d v="2016-11-09T23:22:12"/>
  </r>
  <r>
    <x v="3123"/>
    <s v="Save the Larchmont Playhouse! (Canceled)"/>
    <s v="The Larchmont Playhouse is threatened! Help save the theater by becoming a Preservation Member of The Larchmont Playhouse."/>
    <n v="125000"/>
    <n v="85192"/>
    <x v="1"/>
    <s v="US"/>
    <s v="USD"/>
    <n v="1468108198"/>
    <n v="1465516198"/>
    <b v="0"/>
    <x v="493"/>
    <b v="0"/>
    <s v="theater/spaces"/>
    <n v="0.68153600000000003"/>
    <n v="244.80459770114942"/>
    <x v="1"/>
    <s v="spaces"/>
    <x v="3123"/>
    <d v="2016-07-09T23:49:58"/>
  </r>
  <r>
    <x v="3124"/>
    <s v="Theater &amp; Arts &amp; Day Care (Canceled)"/>
    <s v="A place where kids/ teens' dreams come true, and one finds there home without sparkly red shoes!"/>
    <n v="800000"/>
    <n v="26"/>
    <x v="1"/>
    <s v="US"/>
    <s v="USD"/>
    <n v="1422902601"/>
    <n v="1417718601"/>
    <b v="0"/>
    <x v="80"/>
    <b v="0"/>
    <s v="theater/spaces"/>
    <n v="3.2499999999999997E-5"/>
    <n v="6.5"/>
    <x v="1"/>
    <s v="spaces"/>
    <x v="3124"/>
    <d v="2015-02-02T18:43:21"/>
  </r>
  <r>
    <x v="3125"/>
    <s v="N/A (Canceled)"/>
    <s v="N/A"/>
    <n v="1500000"/>
    <n v="0"/>
    <x v="1"/>
    <s v="US"/>
    <s v="USD"/>
    <n v="1452142672"/>
    <n v="1449550672"/>
    <b v="0"/>
    <x v="78"/>
    <b v="0"/>
    <s v="theater/spaces"/>
    <n v="0"/>
    <s v="No Backers"/>
    <x v="1"/>
    <s v="spaces"/>
    <x v="3125"/>
    <d v="2016-01-07T04:57:52"/>
  </r>
  <r>
    <x v="3126"/>
    <s v="Urban Roots SkatePark (Canceled)"/>
    <s v="A big dream, small budget, the drive/passion of so many volunteers...indoor skatepark in Eau Claire, WI._x000a__x000a_This is UR skatepark!"/>
    <n v="25000"/>
    <n v="1040"/>
    <x v="1"/>
    <s v="US"/>
    <s v="USD"/>
    <n v="1459121162"/>
    <n v="1456532762"/>
    <b v="0"/>
    <x v="57"/>
    <b v="0"/>
    <s v="theater/spaces"/>
    <n v="4.1599999999999998E-2"/>
    <n v="61.176470588235297"/>
    <x v="1"/>
    <s v="spaces"/>
    <x v="3126"/>
    <d v="2016-03-27T23:26:02"/>
  </r>
  <r>
    <x v="3127"/>
    <s v="Help Us Help Artists (Canceled)"/>
    <s v="Our goal - create a venue &amp; stage where comedic &amp; music artists hone their talents &amp; fan base. First minority owned like it in Cincy."/>
    <n v="100000"/>
    <n v="0"/>
    <x v="1"/>
    <s v="US"/>
    <s v="USD"/>
    <n v="1425242029"/>
    <n v="1422650029"/>
    <b v="0"/>
    <x v="78"/>
    <b v="0"/>
    <s v="theater/spaces"/>
    <n v="0"/>
    <s v="No Backers"/>
    <x v="1"/>
    <s v="spaces"/>
    <x v="3127"/>
    <d v="2015-03-01T20:33:49"/>
  </r>
  <r>
    <x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d v="2017-03-16T18:49:01"/>
  </r>
  <r>
    <x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8.0000000000000002E-3"/>
    <n v="10"/>
    <x v="1"/>
    <s v="plays"/>
    <x v="3129"/>
    <d v="2017-04-18T19:13:39"/>
  </r>
  <r>
    <x v="3130"/>
    <s v="MEDEA | A New Vision"/>
    <s v="A shockingly relevant modern take on a 2,000-year-old tragedy that confronts current gender politics."/>
    <n v="10000"/>
    <n v="375"/>
    <x v="3"/>
    <s v="US"/>
    <s v="USD"/>
    <n v="1492145940"/>
    <n v="1489504916"/>
    <b v="0"/>
    <x v="80"/>
    <b v="0"/>
    <s v="theater/plays"/>
    <n v="3.7499999999999999E-2"/>
    <n v="93.75"/>
    <x v="1"/>
    <s v="plays"/>
    <x v="3130"/>
    <d v="2017-04-14T04:59:00"/>
  </r>
  <r>
    <x v="3131"/>
    <s v="SNAKE EYES"/>
    <s v="A Staged Reading of &quot;Snake Eyes,&quot; a new play by Alex Rafala"/>
    <n v="4100"/>
    <n v="645"/>
    <x v="3"/>
    <s v="US"/>
    <s v="USD"/>
    <n v="1491656045"/>
    <n v="1489067645"/>
    <b v="0"/>
    <x v="8"/>
    <b v="0"/>
    <s v="theater/plays"/>
    <n v="0.15731707317073171"/>
    <n v="53.75"/>
    <x v="1"/>
    <s v="plays"/>
    <x v="3131"/>
    <d v="2017-04-08T12:54:05"/>
  </r>
  <r>
    <x v="3132"/>
    <s v="A Bite of a Snake Play"/>
    <s v="Smells Like Money, Drips Like Honey, Taste Like Mocha, Better Run AWAY"/>
    <n v="30000"/>
    <n v="10"/>
    <x v="3"/>
    <s v="US"/>
    <s v="USD"/>
    <n v="1492759460"/>
    <n v="1487579060"/>
    <b v="0"/>
    <x v="29"/>
    <b v="0"/>
    <s v="theater/plays"/>
    <n v="3.3333333333333332E-4"/>
    <n v="10"/>
    <x v="1"/>
    <s v="plays"/>
    <x v="3132"/>
    <d v="2017-04-21T07:24:20"/>
  </r>
  <r>
    <x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d v="2017-03-24T12:33:54"/>
  </r>
  <r>
    <x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0.22500000000000001"/>
    <n v="18.75"/>
    <x v="1"/>
    <s v="plays"/>
    <x v="3134"/>
    <d v="2017-03-27T16:16:59"/>
  </r>
  <r>
    <x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0.20849420849420849"/>
    <n v="23.142857142857142"/>
    <x v="1"/>
    <s v="plays"/>
    <x v="3135"/>
    <d v="2017-04-04T03:38:41"/>
  </r>
  <r>
    <x v="3136"/>
    <s v="Heroines"/>
    <s v="Help emberfly theatre put on their first production Heroines and pay our actors and creative team! Follow us @emberflytheatre"/>
    <n v="500"/>
    <n v="639"/>
    <x v="3"/>
    <s v="GB"/>
    <s v="GBP"/>
    <n v="1491001140"/>
    <n v="1487847954"/>
    <b v="0"/>
    <x v="19"/>
    <b v="0"/>
    <s v="theater/plays"/>
    <n v="1.278"/>
    <n v="29.045454545454547"/>
    <x v="1"/>
    <s v="plays"/>
    <x v="3136"/>
    <d v="2017-03-31T22:59:00"/>
  </r>
  <r>
    <x v="3137"/>
    <s v="Richard III - Presented by REBATEnsemble/Theatre Off Jackson"/>
    <s v="Set in 1930s Chinatown, evocative of old world South Jackson Street during the Jazz era."/>
    <n v="1500"/>
    <n v="50"/>
    <x v="3"/>
    <s v="US"/>
    <s v="USD"/>
    <n v="1493838720"/>
    <n v="1489439669"/>
    <b v="0"/>
    <x v="29"/>
    <b v="0"/>
    <s v="theater/plays"/>
    <n v="3.3333333333333333E-2"/>
    <n v="50"/>
    <x v="1"/>
    <s v="plays"/>
    <x v="3137"/>
    <d v="2017-05-03T19:12:00"/>
  </r>
  <r>
    <x v="3138"/>
    <s v="Our Country's Good"/>
    <s v="A UWE Drama Society adaptation of Timberlake Wertenbaker's play. Funding needed for costumes/props to make the show a success. Thanks."/>
    <n v="200"/>
    <n v="0"/>
    <x v="3"/>
    <s v="GB"/>
    <s v="GBP"/>
    <n v="1491233407"/>
    <n v="1489591807"/>
    <b v="0"/>
    <x v="78"/>
    <b v="0"/>
    <s v="theater/plays"/>
    <n v="0"/>
    <s v="No Backers"/>
    <x v="1"/>
    <s v="plays"/>
    <x v="3138"/>
    <d v="2017-04-03T15:30:07"/>
  </r>
  <r>
    <x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3999999999999999E-2"/>
    <n v="450"/>
    <x v="1"/>
    <s v="plays"/>
    <x v="3139"/>
    <d v="2017-03-25T04:33:00"/>
  </r>
  <r>
    <x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9.5999999999999992E-3"/>
    <n v="24"/>
    <x v="1"/>
    <s v="plays"/>
    <x v="3140"/>
    <d v="2017-04-07T16:15:03"/>
  </r>
  <r>
    <x v="3141"/>
    <s v="GUTS: Black Comedy"/>
    <s v="We are a theatre society from the Groningen University in the Netherlands. _x000a_We would be more than happy for some help funding the play."/>
    <n v="500"/>
    <n v="258"/>
    <x v="3"/>
    <s v="NL"/>
    <s v="EUR"/>
    <n v="1492372800"/>
    <n v="1488823488"/>
    <b v="0"/>
    <x v="22"/>
    <b v="0"/>
    <s v="theater/plays"/>
    <n v="0.51600000000000001"/>
    <n v="32.25"/>
    <x v="1"/>
    <s v="plays"/>
    <x v="3141"/>
    <d v="2017-04-16T20:00:00"/>
  </r>
  <r>
    <x v="3142"/>
    <s v="The Pendulum Swings UK Theatre Tour/EdFringe"/>
    <s v="Our aim is to deliver a powerful piece of theatre to audiences across the UK, including Edinburgh Fringe (2017)."/>
    <n v="2750"/>
    <n v="45"/>
    <x v="3"/>
    <s v="GB"/>
    <s v="GBP"/>
    <n v="1489922339"/>
    <n v="1487333939"/>
    <b v="0"/>
    <x v="83"/>
    <b v="0"/>
    <s v="theater/plays"/>
    <n v="1.6363636363636365E-2"/>
    <n v="15"/>
    <x v="1"/>
    <s v="plays"/>
    <x v="3142"/>
    <d v="2017-03-19T11:18:59"/>
  </r>
  <r>
    <x v="3143"/>
    <s v="This is Living by Liam Borrett"/>
    <s v="THE POIGNANT EXPLORATION OF WHAT IT MEANS TO SAY GOODBYE._x000a_Stripped Raw brings Liam Borrett's debut play 'This is Living' to Wiltshire."/>
    <n v="700"/>
    <n v="0"/>
    <x v="3"/>
    <s v="GB"/>
    <s v="GBP"/>
    <n v="1491726956"/>
    <n v="1489480556"/>
    <b v="0"/>
    <x v="78"/>
    <b v="0"/>
    <s v="theater/plays"/>
    <n v="0"/>
    <s v="No Backers"/>
    <x v="1"/>
    <s v="plays"/>
    <x v="3143"/>
    <d v="2017-04-09T08:35:56"/>
  </r>
  <r>
    <x v="3144"/>
    <s v="Benghazi Bergen-Belsen"/>
    <s v="Two women, one love, one must die: a multicultural cast in a play about the denied holocaust of Libyan Jews. Premieres in March in NYC"/>
    <n v="10000"/>
    <n v="7540"/>
    <x v="3"/>
    <s v="US"/>
    <s v="USD"/>
    <n v="1489903200"/>
    <n v="1488459307"/>
    <b v="0"/>
    <x v="209"/>
    <b v="0"/>
    <s v="theater/plays"/>
    <n v="0.754"/>
    <n v="251.33333333333334"/>
    <x v="1"/>
    <s v="plays"/>
    <x v="3144"/>
    <d v="2017-03-19T06:00:00"/>
  </r>
  <r>
    <x v="3145"/>
    <s v="Arlington's 1st Dinner Theatre"/>
    <s v="Dominion Theatre Company is the first community dinner theatre  to be established in Arlington TX."/>
    <n v="25000"/>
    <n v="0"/>
    <x v="3"/>
    <s v="US"/>
    <s v="USD"/>
    <n v="1490659134"/>
    <n v="1485478734"/>
    <b v="0"/>
    <x v="78"/>
    <b v="0"/>
    <s v="theater/plays"/>
    <n v="0"/>
    <s v="No Backers"/>
    <x v="1"/>
    <s v="plays"/>
    <x v="3145"/>
    <d v="2017-03-27T23:58:54"/>
  </r>
  <r>
    <x v="3146"/>
    <s v="SoÃ±Ã© una ciudad amurallada"/>
    <s v="Somos... Podemos... Amamos... Nuestra muralla, nuestra utopÃ­a. Que el amor sea el lÃ­mite"/>
    <n v="50000"/>
    <n v="5250"/>
    <x v="3"/>
    <s v="MX"/>
    <s v="MXN"/>
    <n v="1492356166"/>
    <n v="1488471766"/>
    <b v="0"/>
    <x v="8"/>
    <b v="0"/>
    <s v="theater/plays"/>
    <n v="0.105"/>
    <n v="437.5"/>
    <x v="1"/>
    <s v="plays"/>
    <x v="3146"/>
    <d v="2017-04-16T15:22:46"/>
  </r>
  <r>
    <x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d v="2014-11-07T00:15:55"/>
  </r>
  <r>
    <x v="3148"/>
    <s v="The Aurora Project: A Sci-Fi Epic by Bella Poynton"/>
    <s v="Help fund The Aurora Project, an immersive science fiction epic."/>
    <n v="1800"/>
    <n v="2361"/>
    <x v="0"/>
    <s v="US"/>
    <s v="USD"/>
    <n v="1412136000"/>
    <n v="1410278284"/>
    <b v="1"/>
    <x v="7"/>
    <b v="1"/>
    <s v="theater/plays"/>
    <n v="1.3116666666666668"/>
    <n v="41.421052631578945"/>
    <x v="1"/>
    <s v="plays"/>
    <x v="3148"/>
    <d v="2014-10-01T04:00:00"/>
  </r>
  <r>
    <x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d v="2011-01-25T04:00:00"/>
  </r>
  <r>
    <x v="3151"/>
    <s v="&quot;The Holiday Bug&quot; 2014 Puppet Show"/>
    <s v="A Multi-Media Puppet Show, with large cable control puppets to tell a hilarious story for all ages."/>
    <n v="3500"/>
    <n v="3514"/>
    <x v="0"/>
    <s v="US"/>
    <s v="USD"/>
    <n v="1410379774"/>
    <n v="1407787774"/>
    <b v="1"/>
    <x v="69"/>
    <b v="1"/>
    <s v="theater/plays"/>
    <n v="1.004"/>
    <n v="103.35294117647059"/>
    <x v="1"/>
    <s v="plays"/>
    <x v="3151"/>
    <d v="2014-09-10T20:09:34"/>
  </r>
  <r>
    <x v="3152"/>
    <s v="'Gilead', an original theatre piece"/>
    <s v="'Gilead' is an original theatre piece inspired by Margaret Atwood's 'The Handmaid's Tale'. (Brighton Fringe 2014)"/>
    <n v="2200"/>
    <n v="2331"/>
    <x v="0"/>
    <s v="GB"/>
    <s v="GBP"/>
    <n v="1383425367"/>
    <n v="1380833367"/>
    <b v="1"/>
    <x v="85"/>
    <b v="1"/>
    <s v="theater/plays"/>
    <n v="1.0595454545454546"/>
    <n v="34.791044776119406"/>
    <x v="1"/>
    <s v="plays"/>
    <x v="3152"/>
    <d v="2013-11-02T20:49:27"/>
  </r>
  <r>
    <x v="3153"/>
    <s v="Terminator the Second"/>
    <s v="A stage production of Terminator 2: Judgment Day, composed entirely of the words of William Shakespeare"/>
    <n v="3000"/>
    <n v="10067.5"/>
    <x v="0"/>
    <s v="US"/>
    <s v="USD"/>
    <n v="1304225940"/>
    <n v="1301542937"/>
    <b v="1"/>
    <x v="198"/>
    <b v="1"/>
    <s v="theater/plays"/>
    <n v="3.3558333333333334"/>
    <n v="41.773858921161825"/>
    <x v="1"/>
    <s v="plays"/>
    <x v="3153"/>
    <d v="2011-05-01T04:59:00"/>
  </r>
  <r>
    <x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d v="2012-04-01T20:00:58"/>
  </r>
  <r>
    <x v="3155"/>
    <s v="Stage Adaptation of Studio Ghibli's Princess Mononoke"/>
    <s v="We want to take our stage adaptation of Studio Ghibli's 'Princess Mononoke' to more people.  Help us do it!"/>
    <n v="5000"/>
    <n v="9425.23"/>
    <x v="0"/>
    <s v="GB"/>
    <s v="GBP"/>
    <n v="1356004725"/>
    <n v="1353412725"/>
    <b v="1"/>
    <x v="177"/>
    <b v="1"/>
    <s v="theater/plays"/>
    <n v="1.885046"/>
    <n v="31.209370860927152"/>
    <x v="1"/>
    <s v="plays"/>
    <x v="3155"/>
    <d v="2012-12-20T11:58:45"/>
  </r>
  <r>
    <x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d v="2012-06-01T22:52:24"/>
  </r>
  <r>
    <x v="3157"/>
    <s v="Summer FourPlay"/>
    <s v="Four Directors.  Four One Acts.  Four Genres.  For You."/>
    <n v="4000"/>
    <n v="4040"/>
    <x v="0"/>
    <s v="US"/>
    <s v="USD"/>
    <n v="1405746000"/>
    <n v="1404932105"/>
    <b v="1"/>
    <x v="14"/>
    <b v="1"/>
    <s v="theater/plays"/>
    <n v="1.01"/>
    <n v="98.536585365853654"/>
    <x v="1"/>
    <s v="plays"/>
    <x v="3157"/>
    <d v="2014-07-19T05:00:00"/>
  </r>
  <r>
    <x v="3158"/>
    <s v="Nursery Crimes"/>
    <s v="A 40s crime-noir play using nursery rhyme characters."/>
    <n v="5000"/>
    <n v="5700"/>
    <x v="0"/>
    <s v="US"/>
    <s v="USD"/>
    <n v="1374523752"/>
    <n v="1371931752"/>
    <b v="1"/>
    <x v="50"/>
    <b v="1"/>
    <s v="theater/plays"/>
    <n v="1.1399999999999999"/>
    <n v="82.608695652173907"/>
    <x v="1"/>
    <s v="plays"/>
    <x v="3158"/>
    <d v="2013-07-22T20:09:12"/>
  </r>
  <r>
    <x v="3159"/>
    <s v="Waxwing: A New Play"/>
    <s v="WAXWING is an exciting new world premiere of mythic (perhaps even apocalyptic!) proportions."/>
    <n v="1500"/>
    <n v="2002.22"/>
    <x v="0"/>
    <s v="US"/>
    <s v="USD"/>
    <n v="1326927600"/>
    <n v="1323221761"/>
    <b v="1"/>
    <x v="47"/>
    <b v="1"/>
    <s v="theater/plays"/>
    <n v="1.3348133333333334"/>
    <n v="38.504230769230773"/>
    <x v="1"/>
    <s v="plays"/>
    <x v="3159"/>
    <d v="2012-01-18T23:00:00"/>
  </r>
  <r>
    <x v="3160"/>
    <s v="We Play Chekhov"/>
    <s v="Two stories by Anton Chekhov adapted for the stage and performed back-to-back in a stunning live theatrical performance."/>
    <n v="4500"/>
    <n v="4569"/>
    <x v="0"/>
    <s v="US"/>
    <s v="USD"/>
    <n v="1407905940"/>
    <n v="1405923687"/>
    <b v="1"/>
    <x v="7"/>
    <b v="1"/>
    <s v="theater/plays"/>
    <n v="1.0153333333333334"/>
    <n v="80.15789473684211"/>
    <x v="1"/>
    <s v="plays"/>
    <x v="3160"/>
    <d v="2014-08-13T04:59:00"/>
  </r>
  <r>
    <x v="3161"/>
    <s v="Faustus"/>
    <s v="Iâ€™ll Be Right Back presents a story of murder and corruption. Faustus is a modern re-imagining of Christopher Marloweâ€™s classic tale."/>
    <n v="2000"/>
    <n v="2102"/>
    <x v="0"/>
    <s v="GB"/>
    <s v="GBP"/>
    <n v="1413377522"/>
    <n v="1410785522"/>
    <b v="1"/>
    <x v="142"/>
    <b v="1"/>
    <s v="theater/plays"/>
    <n v="1.0509999999999999"/>
    <n v="28.405405405405407"/>
    <x v="1"/>
    <s v="plays"/>
    <x v="3161"/>
    <d v="2014-10-15T12:52:02"/>
  </r>
  <r>
    <x v="3162"/>
    <s v="Your Radio Adventure!"/>
    <s v="Radio show meets interactive novel, accompanied by live foley, music, and audience participation. YOU choose what happens next!"/>
    <n v="4000"/>
    <n v="5086"/>
    <x v="0"/>
    <s v="US"/>
    <s v="USD"/>
    <n v="1404698400"/>
    <n v="1402331262"/>
    <b v="1"/>
    <x v="287"/>
    <b v="1"/>
    <s v="theater/plays"/>
    <n v="1.2715000000000001"/>
    <n v="80.730158730158735"/>
    <x v="1"/>
    <s v="plays"/>
    <x v="3162"/>
    <d v="2014-07-07T02:00:00"/>
  </r>
  <r>
    <x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d v="2014-06-15T18:05:25"/>
  </r>
  <r>
    <x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000000000001"/>
    <n v="37.591549295774648"/>
    <x v="1"/>
    <s v="plays"/>
    <x v="3164"/>
    <d v="2014-06-09T19:20:15"/>
  </r>
  <r>
    <x v="3165"/>
    <s v="THE MOON PLAY"/>
    <s v="THE MOON PLAY is a new play written by Carolyn Gilliam. The play follows an astronaut on the moon who has lost his reason to explore."/>
    <n v="750"/>
    <n v="1220"/>
    <x v="0"/>
    <s v="US"/>
    <s v="USD"/>
    <n v="1304395140"/>
    <n v="1302493760"/>
    <b v="1"/>
    <x v="64"/>
    <b v="1"/>
    <s v="theater/plays"/>
    <n v="1.6266666666666667"/>
    <n v="58.095238095238095"/>
    <x v="1"/>
    <s v="plays"/>
    <x v="3165"/>
    <d v="2011-05-03T03:59:00"/>
  </r>
  <r>
    <x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d v="2014-11-26T07:59:00"/>
  </r>
  <r>
    <x v="3167"/>
    <s v="Destiny is Judd Nelson: a new play at FringeNYC"/>
    <s v="What is destiny? Explore it with us this August at FringeNYC."/>
    <n v="3000"/>
    <n v="3485"/>
    <x v="0"/>
    <s v="US"/>
    <s v="USD"/>
    <n v="1406952781"/>
    <n v="1405743181"/>
    <b v="1"/>
    <x v="165"/>
    <b v="1"/>
    <s v="theater/plays"/>
    <n v="1.1616666666666666"/>
    <n v="63.363636363636367"/>
    <x v="1"/>
    <s v="plays"/>
    <x v="3167"/>
    <d v="2014-08-02T04:13:01"/>
  </r>
  <r>
    <x v="3168"/>
    <s v="Cosmicomics"/>
    <s v="A dazzling aerial show that brings to life the whimsical and romantic short stories of beloved fantasy author Italo Calvino."/>
    <n v="2500"/>
    <n v="3105"/>
    <x v="0"/>
    <s v="US"/>
    <s v="USD"/>
    <n v="1402696800"/>
    <n v="1399948353"/>
    <b v="1"/>
    <x v="42"/>
    <b v="1"/>
    <s v="theater/plays"/>
    <n v="1.242"/>
    <n v="50.901639344262293"/>
    <x v="1"/>
    <s v="plays"/>
    <x v="3168"/>
    <d v="2014-06-13T22:00:00"/>
  </r>
  <r>
    <x v="3169"/>
    <s v="The Window"/>
    <s v="We're bringing The Window to the Cherry Lane Theater in January 2014."/>
    <n v="8000"/>
    <n v="8241"/>
    <x v="0"/>
    <s v="US"/>
    <s v="USD"/>
    <n v="1386910740"/>
    <n v="1384364561"/>
    <b v="1"/>
    <x v="141"/>
    <b v="1"/>
    <s v="theater/plays"/>
    <n v="1.030125"/>
    <n v="100.5"/>
    <x v="1"/>
    <s v="plays"/>
    <x v="3169"/>
    <d v="2013-12-13T04:59:00"/>
  </r>
  <r>
    <x v="3170"/>
    <s v="Ain't She Brave FringeNYC 2014 Project"/>
    <s v="An emotionally-charged journey through the history of black women in America told in reverse."/>
    <n v="2000"/>
    <n v="2245"/>
    <x v="0"/>
    <s v="US"/>
    <s v="USD"/>
    <n v="1404273600"/>
    <n v="1401414944"/>
    <b v="1"/>
    <x v="26"/>
    <b v="1"/>
    <s v="theater/plays"/>
    <n v="1.1225000000000001"/>
    <n v="31.619718309859156"/>
    <x v="1"/>
    <s v="plays"/>
    <x v="3170"/>
    <d v="2014-07-02T04:00:00"/>
  </r>
  <r>
    <x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1"/>
    <n v="65.102564102564102"/>
    <x v="1"/>
    <s v="plays"/>
    <x v="3171"/>
    <d v="2016-05-06T14:35:58"/>
  </r>
  <r>
    <x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d v="2012-02-14T17:31:08"/>
  </r>
  <r>
    <x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d v="2014-09-26T21:04:52"/>
  </r>
  <r>
    <x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d v="2014-08-25T20:45:08"/>
  </r>
  <r>
    <x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x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d v="2013-08-18T15:00:00"/>
  </r>
  <r>
    <x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d v="2014-06-21T16:00:09"/>
  </r>
  <r>
    <x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4"/>
    <n v="33.025641025641029"/>
    <x v="1"/>
    <s v="plays"/>
    <x v="3178"/>
    <d v="2014-07-16T14:31:15"/>
  </r>
  <r>
    <x v="3179"/>
    <s v="I Do Wonder"/>
    <s v="A Sci-fi play in several vignettes that will narrate an alternate history in the mid-20th century."/>
    <n v="4200"/>
    <n v="4794.82"/>
    <x v="0"/>
    <s v="US"/>
    <s v="USD"/>
    <n v="1367859071"/>
    <n v="1365699071"/>
    <b v="1"/>
    <x v="95"/>
    <b v="1"/>
    <s v="theater/plays"/>
    <n v="1.1416238095238094"/>
    <n v="77.335806451612896"/>
    <x v="1"/>
    <s v="plays"/>
    <x v="3179"/>
    <d v="2013-05-06T16:51:11"/>
  </r>
  <r>
    <x v="3180"/>
    <s v="Glass Mountain: An Original Fairytale"/>
    <s v="A new tale of witches, fairies, cat-hunters and and bone-boilers from London theatre company Broken Glass."/>
    <n v="1200"/>
    <n v="1437"/>
    <x v="0"/>
    <s v="GB"/>
    <s v="GBP"/>
    <n v="1403258049"/>
    <n v="1400666049"/>
    <b v="1"/>
    <x v="43"/>
    <b v="1"/>
    <s v="theater/plays"/>
    <n v="1.1975"/>
    <n v="31.933333333333334"/>
    <x v="1"/>
    <s v="plays"/>
    <x v="3180"/>
    <d v="2014-06-20T09:54:09"/>
  </r>
  <r>
    <x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d v="2014-06-15T16:00:00"/>
  </r>
  <r>
    <x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d v="2012-01-31T17:00:00"/>
  </r>
  <r>
    <x v="3183"/>
    <s v="The Seagull on The River"/>
    <s v="Anton Chekhov's The Seagull. An outdoor Amphitheater in Manhattan. Trees. A River. Daybreak."/>
    <n v="2500"/>
    <n v="2725"/>
    <x v="0"/>
    <s v="US"/>
    <s v="USD"/>
    <n v="1377284669"/>
    <n v="1375729469"/>
    <b v="1"/>
    <x v="32"/>
    <b v="1"/>
    <s v="theater/plays"/>
    <n v="1.0900000000000001"/>
    <n v="40.073529411764703"/>
    <x v="1"/>
    <s v="plays"/>
    <x v="3183"/>
    <d v="2013-08-23T19:04:29"/>
  </r>
  <r>
    <x v="3184"/>
    <s v="Equus at Frenetic Theatre"/>
    <s v="Equus is the story of a psychiatrist treating a teenaged boy who blinds six horses with a metal spike."/>
    <n v="4300"/>
    <n v="4610"/>
    <x v="0"/>
    <s v="US"/>
    <s v="USD"/>
    <n v="1404258631"/>
    <n v="1401666631"/>
    <b v="1"/>
    <x v="67"/>
    <b v="1"/>
    <s v="theater/plays"/>
    <n v="1.0720930232558139"/>
    <n v="100.21739130434783"/>
    <x v="1"/>
    <s v="plays"/>
    <x v="3184"/>
    <d v="2014-07-01T23:50:31"/>
  </r>
  <r>
    <x v="3185"/>
    <s v="Edfringe support - What a Gay Play"/>
    <s v="I've written, and am producing, a fun new play with a gorgeous cast for this year's Edfringe and it just needs a little extra dough :)"/>
    <n v="1000"/>
    <n v="1000"/>
    <x v="0"/>
    <s v="GB"/>
    <s v="GBP"/>
    <n v="1405553241"/>
    <n v="1404948441"/>
    <b v="1"/>
    <x v="54"/>
    <b v="1"/>
    <s v="theater/plays"/>
    <n v="1"/>
    <n v="41.666666666666664"/>
    <x v="1"/>
    <s v="plays"/>
    <x v="3185"/>
    <d v="2014-07-16T23:27:21"/>
  </r>
  <r>
    <x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d v="2014-09-16T21:00:00"/>
  </r>
  <r>
    <x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d v="2014-08-04T15:59:33"/>
  </r>
  <r>
    <x v="3188"/>
    <s v="A Brief History of Musical Theatre..."/>
    <s v="A revue show featuring the very best of the last century of musical theatre from aspiring young producers &amp; performers at RWCMD"/>
    <n v="200"/>
    <n v="130"/>
    <x v="2"/>
    <s v="GB"/>
    <s v="GBP"/>
    <n v="1433930302"/>
    <n v="1432115902"/>
    <b v="0"/>
    <x v="82"/>
    <b v="0"/>
    <s v="theater/musical"/>
    <n v="0.65"/>
    <n v="14.444444444444445"/>
    <x v="1"/>
    <s v="musical"/>
    <x v="3188"/>
    <d v="2015-06-10T09:58:22"/>
  </r>
  <r>
    <x v="3189"/>
    <s v="Hednadotter Jubileumskonsert"/>
    <s v="Det Ã¤r tio Ã¥r sedan sist! Musikalen Hednadotter med sÃ¥ngarna frÃ¥n orginaluppsÃ¤ttningen sjunger musikalen i Konsertform."/>
    <n v="55000"/>
    <n v="6780"/>
    <x v="2"/>
    <s v="SE"/>
    <s v="SEK"/>
    <n v="1432455532"/>
    <n v="1429863532"/>
    <b v="0"/>
    <x v="10"/>
    <b v="0"/>
    <s v="theater/musical"/>
    <n v="0.12327272727272727"/>
    <n v="356.84210526315792"/>
    <x v="1"/>
    <s v="musical"/>
    <x v="3189"/>
    <d v="2015-05-24T08:18:52"/>
  </r>
  <r>
    <x v="3190"/>
    <s v="Call It A Day Productions - THE LIFE"/>
    <s v="Call It A Day Productions is putting on their first full production in December and every little bit helps!"/>
    <n v="4000"/>
    <n v="0"/>
    <x v="2"/>
    <s v="CA"/>
    <s v="CAD"/>
    <n v="1481258275"/>
    <n v="1478662675"/>
    <b v="0"/>
    <x v="78"/>
    <b v="0"/>
    <s v="theater/musical"/>
    <n v="0"/>
    <s v="No Backers"/>
    <x v="1"/>
    <s v="musical"/>
    <x v="3190"/>
    <d v="2016-12-09T04:37:55"/>
  </r>
  <r>
    <x v="3191"/>
    <s v="Decree 770: Europa"/>
    <s v="A brand new musical about the ban of contraception and abortion in Romania and the revolution that ended it all in 1989."/>
    <n v="3750"/>
    <n v="151"/>
    <x v="2"/>
    <s v="US"/>
    <s v="USD"/>
    <n v="1471370869"/>
    <n v="1466186869"/>
    <b v="0"/>
    <x v="80"/>
    <b v="0"/>
    <s v="theater/musical"/>
    <n v="4.0266666666666666E-2"/>
    <n v="37.75"/>
    <x v="1"/>
    <s v="musical"/>
    <x v="3191"/>
    <d v="2016-08-16T18:07:49"/>
  </r>
  <r>
    <x v="3192"/>
    <s v="Arts in Conflict"/>
    <s v="This project challenges social issues affecting young people in areas of deprivation within the Belfast area (Northern Ireland)."/>
    <n v="10000"/>
    <n v="102"/>
    <x v="2"/>
    <s v="GB"/>
    <s v="GBP"/>
    <n v="1425160800"/>
    <n v="1421274859"/>
    <b v="0"/>
    <x v="22"/>
    <b v="0"/>
    <s v="theater/musical"/>
    <n v="1.0200000000000001E-2"/>
    <n v="12.75"/>
    <x v="1"/>
    <s v="musical"/>
    <x v="3192"/>
    <d v="2015-02-28T22:00:00"/>
  </r>
  <r>
    <x v="3193"/>
    <s v="Shock Treatment - The Sequel to Rocky Horror!"/>
    <s v="Bringing Richard O'Brien's sequel to legendary Rocky Horror to the stage for the first time. First London, then...The World!"/>
    <n v="5000"/>
    <n v="587"/>
    <x v="2"/>
    <s v="GB"/>
    <s v="GBP"/>
    <n v="1424474056"/>
    <n v="1420586056"/>
    <b v="0"/>
    <x v="54"/>
    <b v="0"/>
    <s v="theater/musical"/>
    <n v="0.1174"/>
    <n v="24.458333333333332"/>
    <x v="1"/>
    <s v="musical"/>
    <x v="3193"/>
    <d v="2015-02-20T23:14:16"/>
  </r>
  <r>
    <x v="3194"/>
    <s v="P.A.C.K (Performing Arts Camp for Kids)"/>
    <s v="P.A.C.K (Performing Arts Camp for Kids) Musical Theater, Instrumental Music, Vocal Music, Dance, Visual Arts, and Physical Education!"/>
    <n v="11000"/>
    <n v="0"/>
    <x v="2"/>
    <s v="US"/>
    <s v="USD"/>
    <n v="1437960598"/>
    <n v="1435368598"/>
    <b v="0"/>
    <x v="78"/>
    <b v="0"/>
    <s v="theater/musical"/>
    <n v="0"/>
    <s v="No Backers"/>
    <x v="1"/>
    <s v="musical"/>
    <x v="3194"/>
    <d v="2015-07-27T01:29:58"/>
  </r>
  <r>
    <x v="3195"/>
    <s v="Emerson Sings!"/>
    <s v="Emerson Sings is the first cabaret to celebrate the work of up and coming musical theater composers who are alumni of Emerson College."/>
    <n v="3500"/>
    <n v="2070"/>
    <x v="2"/>
    <s v="US"/>
    <s v="USD"/>
    <n v="1423750542"/>
    <n v="1421158542"/>
    <b v="0"/>
    <x v="70"/>
    <b v="0"/>
    <s v="theater/musical"/>
    <n v="0.59142857142857141"/>
    <n v="53.07692307692308"/>
    <x v="1"/>
    <s v="musical"/>
    <x v="3195"/>
    <d v="2015-02-12T14:15:42"/>
  </r>
  <r>
    <x v="3196"/>
    <s v="Our Modern Lives"/>
    <s v="Help five college students as they journey to bring their groundbreaking new musical &quot;Our Modern Lives&quot; to Broadway!"/>
    <n v="3000000"/>
    <n v="1800"/>
    <x v="2"/>
    <s v="US"/>
    <s v="USD"/>
    <n v="1438437600"/>
    <n v="1433254875"/>
    <b v="0"/>
    <x v="79"/>
    <b v="0"/>
    <s v="theater/musical"/>
    <n v="5.9999999999999995E-4"/>
    <n v="300"/>
    <x v="1"/>
    <s v="musical"/>
    <x v="3196"/>
    <d v="2015-08-01T14:00:00"/>
  </r>
  <r>
    <x v="3197"/>
    <s v="Mirror, mirror on the wall"/>
    <s v="This years most important stage project for young artists in our region. www.ungespor.no"/>
    <n v="10000"/>
    <n v="1145"/>
    <x v="2"/>
    <s v="NO"/>
    <s v="NOK"/>
    <n v="1423050618"/>
    <n v="1420458618"/>
    <b v="0"/>
    <x v="80"/>
    <b v="0"/>
    <s v="theater/musical"/>
    <n v="0.1145"/>
    <n v="286.25"/>
    <x v="1"/>
    <s v="musical"/>
    <x v="3197"/>
    <d v="2015-02-04T11:50:18"/>
  </r>
  <r>
    <x v="3198"/>
    <s v="Terezin's The Fireflies"/>
    <s v="Hadbjerg skole opsÃ¦tter i april musicalen The Fireflies, der blev skrevet og opfÃ¸rt i koncentrationslejren Theresienstadt i 1943 og 45."/>
    <n v="30000"/>
    <n v="110"/>
    <x v="2"/>
    <s v="DK"/>
    <s v="DKK"/>
    <n v="1424081477"/>
    <n v="1420798277"/>
    <b v="0"/>
    <x v="83"/>
    <b v="0"/>
    <s v="theater/musical"/>
    <n v="3.6666666666666666E-3"/>
    <n v="36.666666666666664"/>
    <x v="1"/>
    <s v="musical"/>
    <x v="3198"/>
    <d v="2015-02-16T10:11:17"/>
  </r>
  <r>
    <x v="3199"/>
    <s v="Help Milburn Stone Fly High With TARZAN The Musical"/>
    <s v="The Milburn Stone Theatre needs your help to bring its high-flying next blockbuster musical, TARZAN, to life!"/>
    <n v="5000"/>
    <n v="2608"/>
    <x v="2"/>
    <s v="US"/>
    <s v="USD"/>
    <n v="1410037200"/>
    <n v="1407435418"/>
    <b v="0"/>
    <x v="28"/>
    <b v="0"/>
    <s v="theater/musical"/>
    <n v="0.52159999999999995"/>
    <n v="49.20754716981132"/>
    <x v="1"/>
    <s v="musical"/>
    <x v="3199"/>
    <d v="2014-09-06T21:00:00"/>
  </r>
  <r>
    <x v="3200"/>
    <s v="ROAD TO THE KINGDOM"/>
    <s v="An extremely unique musical play with an exciting, fun filled, dramatic twist. You will discover what lies ahead on the Road to Kingdom"/>
    <n v="50000"/>
    <n v="1"/>
    <x v="2"/>
    <s v="US"/>
    <s v="USD"/>
    <n v="1461994440"/>
    <n v="1459410101"/>
    <b v="0"/>
    <x v="29"/>
    <b v="0"/>
    <s v="theater/musical"/>
    <n v="2.0000000000000002E-5"/>
    <n v="1"/>
    <x v="1"/>
    <s v="musical"/>
    <x v="3200"/>
    <d v="2016-04-30T05:34:00"/>
  </r>
  <r>
    <x v="3201"/>
    <s v="Nothing Changes"/>
    <s v="Nothing Changes is a modern musical version of the Ragged Trousered Philanthropists exploring the inequalities of &quot;austerity Britain&quot;"/>
    <n v="2000"/>
    <n v="25"/>
    <x v="2"/>
    <s v="GB"/>
    <s v="GBP"/>
    <n v="1409509477"/>
    <n v="1407695077"/>
    <b v="0"/>
    <x v="84"/>
    <b v="0"/>
    <s v="theater/musical"/>
    <n v="1.2500000000000001E-2"/>
    <n v="12.5"/>
    <x v="1"/>
    <s v="musical"/>
    <x v="3201"/>
    <d v="2014-08-31T18:24:37"/>
  </r>
  <r>
    <x v="3202"/>
    <s v="Christmas Ain't A Drag - A Musical"/>
    <s v="Falling in love at Christmas should never be a drag! A rocking musical about four lives intersecting at a nightclub at Christmas."/>
    <n v="5000"/>
    <n v="2726"/>
    <x v="2"/>
    <s v="US"/>
    <s v="USD"/>
    <n v="1450072740"/>
    <n v="1445027346"/>
    <b v="0"/>
    <x v="20"/>
    <b v="0"/>
    <s v="theater/musical"/>
    <n v="0.54520000000000002"/>
    <n v="109.04"/>
    <x v="1"/>
    <s v="musical"/>
    <x v="3202"/>
    <d v="2015-12-14T05:59:00"/>
  </r>
  <r>
    <x v="3203"/>
    <s v="Escape from Reality's 1st Season &quot;Defying Gravity&quot;"/>
    <s v="Escape from Reality's 1st Season &quot;Defying Gravity&quot; including The Last Five Years, Godspell, and Aida."/>
    <n v="1000"/>
    <n v="250"/>
    <x v="2"/>
    <s v="US"/>
    <s v="USD"/>
    <n v="1443224622"/>
    <n v="1440632622"/>
    <b v="0"/>
    <x v="79"/>
    <b v="0"/>
    <s v="theater/musical"/>
    <n v="0.25"/>
    <n v="41.666666666666664"/>
    <x v="1"/>
    <s v="musical"/>
    <x v="3203"/>
    <d v="2015-09-25T23:43:42"/>
  </r>
  <r>
    <x v="3204"/>
    <s v="FaÃ§ade: The Interactive Musical"/>
    <s v="Based on the hit game, Trip and Grace's marriage is falling apart. It's up to the audience to determine the fate of their relationship."/>
    <n v="500"/>
    <n v="0"/>
    <x v="2"/>
    <s v="US"/>
    <s v="USD"/>
    <n v="1437149640"/>
    <n v="1434558479"/>
    <b v="0"/>
    <x v="78"/>
    <b v="0"/>
    <s v="theater/musical"/>
    <n v="0"/>
    <s v="No Backers"/>
    <x v="1"/>
    <s v="musical"/>
    <x v="3204"/>
    <d v="2015-07-17T16:14:00"/>
  </r>
  <r>
    <x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3E-2"/>
    <n v="22.75"/>
    <x v="1"/>
    <s v="musical"/>
    <x v="3205"/>
    <d v="2015-05-01T08:59:32"/>
  </r>
  <r>
    <x v="3206"/>
    <s v="Performance Theater for Young Artists (PTYA)"/>
    <s v="PTYA is a non-profit musical theater group for kids ages 7-18 that teaches the importance of self expression through the arts."/>
    <n v="5000"/>
    <n v="0"/>
    <x v="2"/>
    <s v="US"/>
    <s v="USD"/>
    <n v="1442644651"/>
    <n v="1440052651"/>
    <b v="0"/>
    <x v="78"/>
    <b v="0"/>
    <s v="theater/musical"/>
    <n v="0"/>
    <s v="No Backers"/>
    <x v="1"/>
    <s v="musical"/>
    <x v="3206"/>
    <d v="2015-09-19T06:37:31"/>
  </r>
  <r>
    <x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0.46363636363636362"/>
    <n v="70.833333333333329"/>
    <x v="1"/>
    <s v="musical"/>
    <x v="3207"/>
    <d v="2015-04-23T05:40:07"/>
  </r>
  <r>
    <x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d v="2014-07-28T14:31:17"/>
  </r>
  <r>
    <x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d v="2014-06-20T23:00:00"/>
  </r>
  <r>
    <x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d v="2012-06-01T03:59:00"/>
  </r>
  <r>
    <x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7"/>
    <n v="85.531055900621112"/>
    <x v="1"/>
    <s v="plays"/>
    <x v="3211"/>
    <d v="2014-08-15T02:00:00"/>
  </r>
  <r>
    <x v="3212"/>
    <s v="Campo Maldito"/>
    <s v="Help us bring our production of Campo Maldito to New York AND San Francisco!"/>
    <n v="4000"/>
    <n v="5050"/>
    <x v="0"/>
    <s v="US"/>
    <s v="USD"/>
    <n v="1407524751"/>
    <n v="1404932751"/>
    <b v="1"/>
    <x v="225"/>
    <b v="1"/>
    <s v="theater/plays"/>
    <n v="1.2625"/>
    <n v="53.723404255319146"/>
    <x v="1"/>
    <s v="plays"/>
    <x v="3212"/>
    <d v="2014-08-08T19:05:51"/>
  </r>
  <r>
    <x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8"/>
    <n v="127.80851063829788"/>
    <x v="1"/>
    <s v="plays"/>
    <x v="3213"/>
    <d v="2015-07-26T18:19:19"/>
  </r>
  <r>
    <x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d v="2016-01-05T23:55:00"/>
  </r>
  <r>
    <x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d v="2015-09-10T03:59:00"/>
  </r>
  <r>
    <x v="3216"/>
    <s v="BRUTE"/>
    <s v="Brute (winner of the 2015 IdeasTap Underbelly Award) is new writing based on the true story of a rather twisted, horrible schoolgirl."/>
    <n v="2000"/>
    <n v="2001"/>
    <x v="0"/>
    <s v="GB"/>
    <s v="GBP"/>
    <n v="1436625000"/>
    <n v="1433934371"/>
    <b v="1"/>
    <x v="2"/>
    <b v="1"/>
    <s v="theater/plays"/>
    <n v="1.0004999999999999"/>
    <n v="57.171428571428571"/>
    <x v="1"/>
    <s v="plays"/>
    <x v="3216"/>
    <d v="2015-07-11T14:30:00"/>
  </r>
  <r>
    <x v="3217"/>
    <s v="Wake Up Call @ IRT Theater"/>
    <s v="Wake Up Call is a comedic play about a group of hotel employees working on Christmas Eve."/>
    <n v="4500"/>
    <n v="5221"/>
    <x v="0"/>
    <s v="US"/>
    <s v="USD"/>
    <n v="1478264784"/>
    <n v="1475672784"/>
    <b v="1"/>
    <x v="201"/>
    <b v="1"/>
    <s v="theater/plays"/>
    <n v="1.1602222222222223"/>
    <n v="50.20192307692308"/>
    <x v="1"/>
    <s v="plays"/>
    <x v="3217"/>
    <d v="2016-11-04T13:06:24"/>
  </r>
  <r>
    <x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09999999999999"/>
    <n v="66.586956521739125"/>
    <x v="1"/>
    <s v="plays"/>
    <x v="3218"/>
    <d v="2014-12-31T00:00:00"/>
  </r>
  <r>
    <x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x v="1"/>
    <s v="plays"/>
    <x v="3219"/>
    <d v="2015-03-22T22:35:47"/>
  </r>
  <r>
    <x v="3220"/>
    <s v="Burners"/>
    <s v="A sci-fi thriller for the stage opening March 10 in Los Angeles."/>
    <n v="15000"/>
    <n v="15126"/>
    <x v="0"/>
    <s v="US"/>
    <s v="USD"/>
    <n v="1489352400"/>
    <n v="1486411204"/>
    <b v="1"/>
    <x v="211"/>
    <b v="1"/>
    <s v="theater/plays"/>
    <n v="1.0084"/>
    <n v="256.37288135593218"/>
    <x v="1"/>
    <s v="plays"/>
    <x v="3220"/>
    <d v="2017-03-12T21:00:00"/>
  </r>
  <r>
    <x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9"/>
    <n v="36.610619469026545"/>
    <x v="1"/>
    <s v="plays"/>
    <x v="3221"/>
    <d v="2015-07-05T16:43:23"/>
  </r>
  <r>
    <x v="3222"/>
    <s v="Shakespeare in ASL - and FREE for everyone"/>
    <s v="Shakespeare's classic re-imagined as a spoken and signed production for deaf and hearing audiences"/>
    <n v="2500"/>
    <n v="3120"/>
    <x v="0"/>
    <s v="US"/>
    <s v="USD"/>
    <n v="1445722140"/>
    <n v="1443016697"/>
    <b v="1"/>
    <x v="87"/>
    <b v="1"/>
    <s v="theater/plays"/>
    <n v="1.248"/>
    <n v="37.142857142857146"/>
    <x v="1"/>
    <s v="plays"/>
    <x v="3222"/>
    <d v="2015-10-24T21:29:00"/>
  </r>
  <r>
    <x v="3223"/>
    <s v="Good People by David Lindsay-Abaire at Waterfront Playhouse"/>
    <s v="Bringing David Lindsay-Abaire's award-winning story of our times to the East Bay."/>
    <n v="3100"/>
    <n v="3395"/>
    <x v="0"/>
    <s v="US"/>
    <s v="USD"/>
    <n v="1440100976"/>
    <n v="1437508976"/>
    <b v="1"/>
    <x v="142"/>
    <b v="1"/>
    <s v="theater/plays"/>
    <n v="1.0951612903225807"/>
    <n v="45.878378378378379"/>
    <x v="1"/>
    <s v="plays"/>
    <x v="3223"/>
    <d v="2015-08-20T20:02:56"/>
  </r>
  <r>
    <x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d v="2017-01-10T05:00:00"/>
  </r>
  <r>
    <x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d v="2016-06-03T21:00:00"/>
  </r>
  <r>
    <x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d v="2015-10-30T14:00:12"/>
  </r>
  <r>
    <x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x v="3228"/>
    <s v="Hear Me Roar: A Season of Powerful Women"/>
    <s v="A Season of Powerful Women. A Season of Defiance."/>
    <n v="7000"/>
    <n v="7164"/>
    <x v="0"/>
    <s v="US"/>
    <s v="USD"/>
    <n v="1450328340"/>
    <n v="1447606884"/>
    <b v="1"/>
    <x v="77"/>
    <b v="1"/>
    <s v="theater/plays"/>
    <n v="1.0234285714285714"/>
    <n v="193.62162162162161"/>
    <x v="1"/>
    <s v="plays"/>
    <x v="3228"/>
    <d v="2015-12-17T04:59:00"/>
  </r>
  <r>
    <x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x v="1"/>
    <s v="plays"/>
    <x v="3229"/>
    <d v="2014-11-20T07:59:58"/>
  </r>
  <r>
    <x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8"/>
    <n v="77.21621621621621"/>
    <x v="1"/>
    <s v="plays"/>
    <x v="3230"/>
    <d v="2014-10-01T03:59:00"/>
  </r>
  <r>
    <x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x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1"/>
    <n v="50.46153846153846"/>
    <x v="1"/>
    <s v="plays"/>
    <x v="3232"/>
    <d v="2016-05-04T03:59:00"/>
  </r>
  <r>
    <x v="3233"/>
    <s v="64 Squares"/>
    <s v="64 Squares is an autobiographical one-man exploration of the internal chess game played to reconcile relationships."/>
    <n v="5000"/>
    <n v="5940"/>
    <x v="0"/>
    <s v="US"/>
    <s v="USD"/>
    <n v="1488482355"/>
    <n v="1485890355"/>
    <b v="0"/>
    <x v="42"/>
    <b v="1"/>
    <s v="theater/plays"/>
    <n v="1.1879999999999999"/>
    <n v="97.377049180327873"/>
    <x v="1"/>
    <s v="plays"/>
    <x v="3233"/>
    <d v="2017-03-02T19:19:15"/>
  </r>
  <r>
    <x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d v="2017-02-01T23:31:00"/>
  </r>
  <r>
    <x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7"/>
    <n v="85.530386740331494"/>
    <x v="1"/>
    <s v="plays"/>
    <x v="3235"/>
    <d v="2016-07-01T08:20:51"/>
  </r>
  <r>
    <x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d v="2016-12-28T22:00:33"/>
  </r>
  <r>
    <x v="3237"/>
    <s v="Celebrating 20 years of The 24 Hour Plays around the world!"/>
    <s v="An annual campaign supporting our intensive for artists 25 and under."/>
    <n v="35000"/>
    <n v="35275.64"/>
    <x v="0"/>
    <s v="US"/>
    <s v="USD"/>
    <n v="1443499140"/>
    <n v="1441452184"/>
    <b v="1"/>
    <x v="314"/>
    <b v="1"/>
    <s v="theater/plays"/>
    <n v="1.0078754285714286"/>
    <n v="131.13620817843866"/>
    <x v="1"/>
    <s v="plays"/>
    <x v="3237"/>
    <d v="2015-09-29T03:59:00"/>
  </r>
  <r>
    <x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d v="2015-07-01T12:14:58"/>
  </r>
  <r>
    <x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d v="2015-10-25T23:59:00"/>
  </r>
  <r>
    <x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7"/>
    <n v="88.735294117647058"/>
    <x v="1"/>
    <s v="plays"/>
    <x v="3240"/>
    <d v="2017-02-16T23:00:00"/>
  </r>
  <r>
    <x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d v="2014-10-14T06:59:00"/>
  </r>
  <r>
    <x v="3242"/>
    <s v="First Day Off in a Long Time by Brian Finkelstein"/>
    <s v="First Day Off in a Long Time is a comedy show...            _x000a_About suicide."/>
    <n v="10000"/>
    <n v="12730.42"/>
    <x v="0"/>
    <s v="US"/>
    <s v="USD"/>
    <n v="1411150092"/>
    <n v="1408558092"/>
    <b v="1"/>
    <x v="275"/>
    <b v="1"/>
    <s v="theater/plays"/>
    <n v="1.273042"/>
    <n v="69.56513661202186"/>
    <x v="1"/>
    <s v="plays"/>
    <x v="3242"/>
    <d v="2014-09-19T18:08:12"/>
  </r>
  <r>
    <x v="3243"/>
    <s v="THE INCREDIBLE FOX SISTERS"/>
    <s v="Live Source's world premiere of a new play by Jaclyn Backhaus, premiering at the New Ohio Theatre October 30th-November 8th."/>
    <n v="8000"/>
    <n v="8227"/>
    <x v="0"/>
    <s v="US"/>
    <s v="USD"/>
    <n v="1444348800"/>
    <n v="1442283562"/>
    <b v="1"/>
    <x v="26"/>
    <b v="1"/>
    <s v="theater/plays"/>
    <n v="1.028375"/>
    <n v="115.87323943661971"/>
    <x v="1"/>
    <s v="plays"/>
    <x v="3243"/>
    <d v="2015-10-09T00:00:00"/>
  </r>
  <r>
    <x v="3244"/>
    <s v="'Time Please'"/>
    <s v="'Time Please' is a black comedy set in a failing public house in a run-down part of town, where things are about to get messy."/>
    <n v="1600"/>
    <n v="1647"/>
    <x v="0"/>
    <s v="GB"/>
    <s v="GBP"/>
    <n v="1480613982"/>
    <n v="1478018382"/>
    <b v="0"/>
    <x v="50"/>
    <b v="1"/>
    <s v="theater/plays"/>
    <n v="1.0293749999999999"/>
    <n v="23.869565217391305"/>
    <x v="1"/>
    <s v="plays"/>
    <x v="3244"/>
    <d v="2016-12-01T17:39:42"/>
  </r>
  <r>
    <x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x v="1"/>
    <s v="plays"/>
    <x v="3245"/>
    <d v="2015-06-12T02:00:00"/>
  </r>
  <r>
    <x v="3246"/>
    <s v="The Gray Man"/>
    <s v="The Gray Man isnâ€™t real. Heâ€™s a ghost story, a boogeyman, a tale mothers make up to keep their children safe."/>
    <n v="10000"/>
    <n v="11122"/>
    <x v="0"/>
    <s v="US"/>
    <s v="USD"/>
    <n v="1442030340"/>
    <n v="1439551200"/>
    <b v="1"/>
    <x v="189"/>
    <b v="1"/>
    <s v="theater/plays"/>
    <n v="1.1122000000000001"/>
    <n v="57.626943005181346"/>
    <x v="1"/>
    <s v="plays"/>
    <x v="3246"/>
    <d v="2015-09-12T03:59:00"/>
  </r>
  <r>
    <x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x v="1"/>
    <s v="plays"/>
    <x v="3247"/>
    <d v="2015-07-12T10:25:12"/>
  </r>
  <r>
    <x v="3248"/>
    <s v="Honest Accomplice Theatre 2015-16 Season"/>
    <s v="Honest Accomplice Theatre produces theatre for social change."/>
    <n v="12000"/>
    <n v="12095"/>
    <x v="0"/>
    <s v="US"/>
    <s v="USD"/>
    <n v="1428178757"/>
    <n v="1425590357"/>
    <b v="1"/>
    <x v="452"/>
    <b v="1"/>
    <s v="theater/plays"/>
    <n v="1.0079166666666666"/>
    <n v="60.475000000000001"/>
    <x v="1"/>
    <s v="plays"/>
    <x v="3248"/>
    <d v="2015-04-04T20:19:17"/>
  </r>
  <r>
    <x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d v="2015-06-20T17:55:14"/>
  </r>
  <r>
    <x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2"/>
    <n v="119.1924882629108"/>
    <x v="1"/>
    <s v="plays"/>
    <x v="3250"/>
    <d v="2014-11-05T18:48:44"/>
  </r>
  <r>
    <x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x v="1"/>
    <s v="plays"/>
    <x v="3251"/>
    <d v="2015-06-21T17:32:46"/>
  </r>
  <r>
    <x v="3252"/>
    <s v="Modern Love"/>
    <s v="How do we navigate the boundaries between friendship, sexual intimacy and obsessive desire?"/>
    <n v="2250"/>
    <n v="2876"/>
    <x v="0"/>
    <s v="GB"/>
    <s v="GBP"/>
    <n v="1473247240"/>
    <n v="1470655240"/>
    <b v="1"/>
    <x v="133"/>
    <b v="1"/>
    <s v="theater/plays"/>
    <n v="1.2782222222222221"/>
    <n v="57.52"/>
    <x v="1"/>
    <s v="plays"/>
    <x v="3252"/>
    <d v="2016-09-07T11:20:40"/>
  </r>
  <r>
    <x v="3253"/>
    <s v="EMPATHITRAX, a new play by Ana Nogueira"/>
    <s v="Can you ever truly feel what someone else is feeling?_x000a_Do you want to?"/>
    <n v="20000"/>
    <n v="20365"/>
    <x v="0"/>
    <s v="US"/>
    <s v="USD"/>
    <n v="1473306300"/>
    <n v="1471701028"/>
    <b v="1"/>
    <x v="248"/>
    <b v="1"/>
    <s v="theater/plays"/>
    <n v="1.0182500000000001"/>
    <n v="177.08695652173913"/>
    <x v="1"/>
    <s v="plays"/>
    <x v="3253"/>
    <d v="2016-09-08T03:45:00"/>
  </r>
  <r>
    <x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
    <n v="70.771505376344081"/>
    <x v="1"/>
    <s v="plays"/>
    <x v="3254"/>
    <d v="2015-03-26T01:03:29"/>
  </r>
  <r>
    <x v="3255"/>
    <s v="Henry V"/>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d v="2014-10-07T18:26:15"/>
  </r>
  <r>
    <x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x v="1"/>
    <s v="plays"/>
    <x v="3256"/>
    <d v="2015-06-11T03:59:00"/>
  </r>
  <r>
    <x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d v="2017-02-22T13:25:52"/>
  </r>
  <r>
    <x v="3258"/>
    <s v="Bluebirds by Joe Brondo"/>
    <s v="A guy named Walt steals a book and plans to sell it to get his life on track... until his wife finds out."/>
    <n v="7000"/>
    <n v="7365"/>
    <x v="0"/>
    <s v="US"/>
    <s v="USD"/>
    <n v="1420751861"/>
    <n v="1418159861"/>
    <b v="1"/>
    <x v="11"/>
    <b v="1"/>
    <s v="theater/plays"/>
    <n v="1.052142857142857"/>
    <n v="98.2"/>
    <x v="1"/>
    <s v="plays"/>
    <x v="3258"/>
    <d v="2015-01-08T21:17:41"/>
  </r>
  <r>
    <x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d v="2016-10-01T03:59:00"/>
  </r>
  <r>
    <x v="3260"/>
    <s v="Keep the Art of Marionettes Alive With PUPPETWORKS!"/>
    <s v="We're looking to raise money to continue bringing Brooklyn the vanishing art form of marionette puppetry."/>
    <n v="5000"/>
    <n v="5462"/>
    <x v="0"/>
    <s v="US"/>
    <s v="USD"/>
    <n v="1448903318"/>
    <n v="1445875718"/>
    <b v="1"/>
    <x v="196"/>
    <b v="1"/>
    <s v="theater/plays"/>
    <n v="1.0924"/>
    <n v="74.821917808219183"/>
    <x v="1"/>
    <s v="plays"/>
    <x v="3260"/>
    <d v="2015-11-30T17:08:38"/>
  </r>
  <r>
    <x v="3261"/>
    <s v="Scrappy Shakespeare: A Midsummer Night's Dream"/>
    <s v="Six Spartanburg-based professional actors perform A Midsummer Night's Dream outdoors in downtown Spartanburg."/>
    <n v="3300"/>
    <n v="3315"/>
    <x v="0"/>
    <s v="US"/>
    <s v="USD"/>
    <n v="1437067476"/>
    <n v="1434475476"/>
    <b v="1"/>
    <x v="72"/>
    <b v="1"/>
    <s v="theater/plays"/>
    <n v="1.0045454545454546"/>
    <n v="67.65306122448979"/>
    <x v="1"/>
    <s v="plays"/>
    <x v="3261"/>
    <d v="2015-07-16T17:24:36"/>
  </r>
  <r>
    <x v="3262"/>
    <s v="Prison Boxing: A New Play by Leah Joki"/>
    <s v="A one-woman theatrical exploration of the prison system and its inhabitants."/>
    <n v="12200"/>
    <n v="12571"/>
    <x v="0"/>
    <s v="US"/>
    <s v="USD"/>
    <n v="1419220800"/>
    <n v="1416555262"/>
    <b v="1"/>
    <x v="179"/>
    <b v="1"/>
    <s v="theater/plays"/>
    <n v="1.0304098360655738"/>
    <n v="93.81343283582089"/>
    <x v="1"/>
    <s v="plays"/>
    <x v="3262"/>
    <d v="2014-12-22T04:00:00"/>
  </r>
  <r>
    <x v="3263"/>
    <s v="Titus Andronicus (with an all-female cast &amp; crew)"/>
    <s v="Shakespeare's bloodiest tragedy, performed and produced exclusively by women."/>
    <n v="2500"/>
    <n v="2804.16"/>
    <x v="0"/>
    <s v="US"/>
    <s v="USD"/>
    <n v="1446238800"/>
    <n v="1444220588"/>
    <b v="1"/>
    <x v="32"/>
    <b v="1"/>
    <s v="theater/plays"/>
    <n v="1.121664"/>
    <n v="41.237647058823526"/>
    <x v="1"/>
    <s v="plays"/>
    <x v="3263"/>
    <d v="2015-10-30T21:00:00"/>
  </r>
  <r>
    <x v="3264"/>
    <s v="Kapow-i GoGo at The PIT"/>
    <s v="The three part comedic saga of Kapow-i GoGo, who saves the world.  Again.  And again."/>
    <n v="2500"/>
    <n v="2575"/>
    <x v="0"/>
    <s v="US"/>
    <s v="USD"/>
    <n v="1422482400"/>
    <n v="1421089938"/>
    <b v="1"/>
    <x v="72"/>
    <b v="1"/>
    <s v="theater/plays"/>
    <n v="1.03"/>
    <n v="52.551020408163268"/>
    <x v="1"/>
    <s v="plays"/>
    <x v="3264"/>
    <d v="2015-01-28T22:00:00"/>
  </r>
  <r>
    <x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x v="1"/>
    <s v="plays"/>
    <x v="3265"/>
    <d v="2015-12-03T17:00:00"/>
  </r>
  <r>
    <x v="3266"/>
    <s v="Macbeth"/>
    <s v="An original version of Shakespeare's masterpiece that emphasizes family and explores the destruction of blood ties"/>
    <n v="6000"/>
    <n v="7877"/>
    <x v="0"/>
    <s v="US"/>
    <s v="USD"/>
    <n v="1434142800"/>
    <n v="1431435122"/>
    <b v="1"/>
    <x v="430"/>
    <b v="1"/>
    <s v="theater/plays"/>
    <n v="1.3128333333333333"/>
    <n v="48.325153374233132"/>
    <x v="1"/>
    <s v="plays"/>
    <x v="3266"/>
    <d v="2015-06-12T21:00:00"/>
  </r>
  <r>
    <x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77083333333336"/>
    <x v="1"/>
    <s v="plays"/>
    <x v="3267"/>
    <d v="2015-07-17T18:11:00"/>
  </r>
  <r>
    <x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x v="1"/>
    <s v="plays"/>
    <x v="3268"/>
    <d v="2016-08-24T21:42:08"/>
  </r>
  <r>
    <x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x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d v="2015-07-12T12:47:45"/>
  </r>
  <r>
    <x v="3271"/>
    <s v="Saxon Court at Southwark Playhouse"/>
    <s v="A razor sharp satire to darken your Christmas."/>
    <n v="1500"/>
    <n v="1950"/>
    <x v="0"/>
    <s v="GB"/>
    <s v="GBP"/>
    <n v="1414927775"/>
    <n v="1412332175"/>
    <b v="1"/>
    <x v="13"/>
    <b v="1"/>
    <s v="theater/plays"/>
    <n v="1.3"/>
    <n v="38.235294117647058"/>
    <x v="1"/>
    <s v="plays"/>
    <x v="3271"/>
    <d v="2014-11-02T11:29:35"/>
  </r>
  <r>
    <x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x v="1"/>
    <s v="plays"/>
    <x v="3272"/>
    <d v="2015-11-06T13:00:09"/>
  </r>
  <r>
    <x v="3273"/>
    <s v="Toscana, or What I Remember"/>
    <s v="We're bringing Tuscany to the Cherry Lane Theatre with a new play about memory and how we deal with people we love but we can't stand."/>
    <n v="4000"/>
    <n v="4296"/>
    <x v="0"/>
    <s v="US"/>
    <s v="USD"/>
    <n v="1473879600"/>
    <n v="1472498042"/>
    <b v="1"/>
    <x v="64"/>
    <b v="1"/>
    <s v="theater/plays"/>
    <n v="1.0740000000000001"/>
    <n v="204.57142857142858"/>
    <x v="1"/>
    <s v="plays"/>
    <x v="3273"/>
    <d v="2016-09-14T19:00:00"/>
  </r>
  <r>
    <x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9"/>
    <n v="54.912587412587413"/>
    <x v="1"/>
    <s v="plays"/>
    <x v="3274"/>
    <d v="2016-03-15T21:00:00"/>
  </r>
  <r>
    <x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8"/>
    <n v="150.41666666666666"/>
    <x v="1"/>
    <s v="plays"/>
    <x v="3275"/>
    <d v="2015-02-09T04:30:00"/>
  </r>
  <r>
    <x v="3276"/>
    <s v="We The Astronomers"/>
    <s v="In 2016, KO Theatre presents a world premiere play in Toronto, ON about faith, home, and the secrets we keep from those we love."/>
    <n v="4500"/>
    <n v="5258"/>
    <x v="0"/>
    <s v="CA"/>
    <s v="CAD"/>
    <n v="1459483140"/>
    <n v="1456526879"/>
    <b v="1"/>
    <x v="61"/>
    <b v="1"/>
    <s v="theater/plays"/>
    <n v="1.1684444444444444"/>
    <n v="52.58"/>
    <x v="1"/>
    <s v="plays"/>
    <x v="3276"/>
    <d v="2016-04-01T03:59:00"/>
  </r>
  <r>
    <x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x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d v="2015-05-30T20:21:43"/>
  </r>
  <r>
    <x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d v="2016-04-01T01:27:39"/>
  </r>
  <r>
    <x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d v="2015-06-01T05:00:00"/>
  </r>
  <r>
    <x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x v="1"/>
    <s v="plays"/>
    <x v="3281"/>
    <d v="2015-09-02T00:28:25"/>
  </r>
  <r>
    <x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d v="2016-04-29T04:39:48"/>
  </r>
  <r>
    <x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d v="2016-02-10T21:00:00"/>
  </r>
  <r>
    <x v="3284"/>
    <s v="Help fund Black Enough!"/>
    <s v="Black Enough is an LSU student-staged performance exploring the effects of white supremacy on the black community."/>
    <n v="3000"/>
    <n v="3048"/>
    <x v="0"/>
    <s v="US"/>
    <s v="USD"/>
    <n v="1454047140"/>
    <n v="1452546853"/>
    <b v="0"/>
    <x v="41"/>
    <b v="1"/>
    <s v="theater/plays"/>
    <n v="1.016"/>
    <n v="203.2"/>
    <x v="1"/>
    <s v="plays"/>
    <x v="3284"/>
    <d v="2016-01-29T05:59:00"/>
  </r>
  <r>
    <x v="3285"/>
    <s v="By Morning"/>
    <s v="A new play by Matthew Gasda"/>
    <n v="4999"/>
    <n v="5604"/>
    <x v="0"/>
    <s v="US"/>
    <s v="USD"/>
    <n v="1488258000"/>
    <n v="1485556626"/>
    <b v="0"/>
    <x v="75"/>
    <b v="1"/>
    <s v="theater/plays"/>
    <n v="1.1210242048409682"/>
    <n v="69.18518518518519"/>
    <x v="1"/>
    <s v="plays"/>
    <x v="3285"/>
    <d v="2017-02-28T05:00:00"/>
  </r>
  <r>
    <x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d v="2016-08-15T20:09:42"/>
  </r>
  <r>
    <x v="3287"/>
    <s v="Three Things: Stories About Life"/>
    <s v="An inspirational one-man play about crisis, community, and the search for wholeness."/>
    <n v="2500"/>
    <n v="2500"/>
    <x v="0"/>
    <s v="CA"/>
    <s v="CAD"/>
    <n v="1448733628"/>
    <n v="1446573628"/>
    <b v="0"/>
    <x v="69"/>
    <b v="1"/>
    <s v="theater/plays"/>
    <n v="1"/>
    <n v="73.529411764705884"/>
    <x v="1"/>
    <s v="plays"/>
    <x v="3287"/>
    <d v="2015-11-28T18:00:28"/>
  </r>
  <r>
    <x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9"/>
    <n v="48.437149758454105"/>
    <x v="1"/>
    <s v="plays"/>
    <x v="3288"/>
    <d v="2016-06-20T23:00:00"/>
  </r>
  <r>
    <x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2"/>
    <n v="26.608400000000003"/>
    <x v="1"/>
    <s v="plays"/>
    <x v="3289"/>
    <d v="2017-02-20T08:50:02"/>
  </r>
  <r>
    <x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x v="1"/>
    <s v="plays"/>
    <x v="3290"/>
    <d v="2017-03-11T12:21:31"/>
  </r>
  <r>
    <x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d v="2015-09-17T03:59:00"/>
  </r>
  <r>
    <x v="3292"/>
    <s v="Dick Whittington - our 2016 community pantomime!"/>
    <s v="Iver Heath Drama Club is a not-for-profit community group and this year we are performing DICK WHITTINGTON."/>
    <n v="101"/>
    <n v="289"/>
    <x v="0"/>
    <s v="GB"/>
    <s v="GBP"/>
    <n v="1449257348"/>
    <n v="1444069748"/>
    <b v="0"/>
    <x v="41"/>
    <b v="1"/>
    <s v="theater/plays"/>
    <n v="2.8613861386138613"/>
    <n v="19.266666666666666"/>
    <x v="1"/>
    <s v="plays"/>
    <x v="3292"/>
    <d v="2015-12-04T19:29:08"/>
  </r>
  <r>
    <x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4"/>
    <n v="84.285714285714292"/>
    <x v="1"/>
    <s v="plays"/>
    <x v="3293"/>
    <d v="2017-03-04T10:12:32"/>
  </r>
  <r>
    <x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d v="2015-06-16T12:59:14"/>
  </r>
  <r>
    <x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d v="2016-09-26T10:37:09"/>
  </r>
  <r>
    <x v="3296"/>
    <s v="Alix in Wundergarten"/>
    <s v="A dark theatrical comedy about four actors recording a warped radio version of Lewis Carroll's 'Alice's Adventures in Wonderland'."/>
    <n v="1500"/>
    <n v="2161"/>
    <x v="0"/>
    <s v="GB"/>
    <s v="GBP"/>
    <n v="1448229600"/>
    <n v="1446401372"/>
    <b v="0"/>
    <x v="5"/>
    <b v="1"/>
    <s v="theater/plays"/>
    <n v="1.4406666666666668"/>
    <n v="45.978723404255319"/>
    <x v="1"/>
    <s v="plays"/>
    <x v="3296"/>
    <d v="2015-11-22T22:00:00"/>
  </r>
  <r>
    <x v="3297"/>
    <s v="MY EYES WENT DARK"/>
    <s v="A father loses his family in a freak plane crash and goes on to murder the air traffic controller he holds responsible."/>
    <n v="5500"/>
    <n v="5504"/>
    <x v="0"/>
    <s v="GB"/>
    <s v="GBP"/>
    <n v="1438037940"/>
    <n v="1436380256"/>
    <b v="0"/>
    <x v="34"/>
    <b v="1"/>
    <s v="theater/plays"/>
    <n v="1.0007272727272727"/>
    <n v="125.09090909090909"/>
    <x v="1"/>
    <s v="plays"/>
    <x v="3297"/>
    <d v="2015-07-27T22:59:00"/>
  </r>
  <r>
    <x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000000000001"/>
    <n v="141.29166666666666"/>
    <x v="1"/>
    <s v="plays"/>
    <x v="3298"/>
    <d v="2015-09-13T00:00:00"/>
  </r>
  <r>
    <x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d v="2015-10-14T22:01:03"/>
  </r>
  <r>
    <x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x v="1"/>
    <s v="plays"/>
    <x v="3300"/>
    <d v="2015-04-29T17:51:02"/>
  </r>
  <r>
    <x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x v="1"/>
    <s v="plays"/>
    <x v="3301"/>
    <d v="2016-08-01T06:59:00"/>
  </r>
  <r>
    <x v="3302"/>
    <s v="El muro de BorÃ­s KiÃ©n"/>
    <s v="FilosofÃ­a de los anÃ³nimos"/>
    <n v="8400"/>
    <n v="8685"/>
    <x v="0"/>
    <s v="ES"/>
    <s v="EUR"/>
    <n v="1481099176"/>
    <n v="1478507176"/>
    <b v="0"/>
    <x v="133"/>
    <b v="1"/>
    <s v="theater/plays"/>
    <n v="1.0339285714285715"/>
    <n v="173.7"/>
    <x v="1"/>
    <s v="plays"/>
    <x v="3302"/>
    <d v="2016-12-07T08:26:16"/>
  </r>
  <r>
    <x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x v="1"/>
    <s v="plays"/>
    <x v="3303"/>
    <d v="2015-03-28T14:38:04"/>
  </r>
  <r>
    <x v="3304"/>
    <s v="I Can Ski Forever 3"/>
    <s v="A musical comedy production celebrating the unique, lovable, insufferable ski culture of the modern day mountain town."/>
    <n v="15000"/>
    <n v="15677.5"/>
    <x v="0"/>
    <s v="US"/>
    <s v="USD"/>
    <n v="1482418752"/>
    <n v="1479826752"/>
    <b v="0"/>
    <x v="489"/>
    <b v="1"/>
    <s v="theater/plays"/>
    <n v="1.0451666666666666"/>
    <n v="89.585714285714289"/>
    <x v="1"/>
    <s v="plays"/>
    <x v="3304"/>
    <d v="2016-12-22T14:59:12"/>
  </r>
  <r>
    <x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d v="2015-07-31T20:32:28"/>
  </r>
  <r>
    <x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d v="2016-06-10T03:00:00"/>
  </r>
  <r>
    <x v="3307"/>
    <s v="The Respectful Prostitute"/>
    <s v="A group of Stanford students are going to present Jean-Paul Sartre's play, The Respectful Prostitute, at the end of Spring quarter."/>
    <n v="1000"/>
    <n v="1066.8"/>
    <x v="0"/>
    <s v="US"/>
    <s v="USD"/>
    <n v="1463275339"/>
    <n v="1460683339"/>
    <b v="0"/>
    <x v="9"/>
    <b v="1"/>
    <s v="theater/plays"/>
    <n v="1.0668"/>
    <n v="53.339999999999996"/>
    <x v="1"/>
    <s v="plays"/>
    <x v="3307"/>
    <d v="2016-05-15T01:22:19"/>
  </r>
  <r>
    <x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d v="2016-04-13T21:02:45"/>
  </r>
  <r>
    <x v="3309"/>
    <s v="Collision Course"/>
    <s v="Two unlikely friends, a garage, tinned beans &amp; the end of the world."/>
    <n v="350"/>
    <n v="558"/>
    <x v="0"/>
    <s v="GB"/>
    <s v="GBP"/>
    <n v="1476632178"/>
    <n v="1473953778"/>
    <b v="0"/>
    <x v="162"/>
    <b v="1"/>
    <s v="theater/plays"/>
    <n v="1.5942857142857143"/>
    <n v="18"/>
    <x v="1"/>
    <s v="plays"/>
    <x v="3309"/>
    <d v="2016-10-16T15:36:18"/>
  </r>
  <r>
    <x v="3310"/>
    <s v="The Island Boys: A New Play"/>
    <s v="A new play about coming coming home, recovery, and trying to find God in the process."/>
    <n v="6500"/>
    <n v="6505"/>
    <x v="0"/>
    <s v="US"/>
    <s v="USD"/>
    <n v="1444169825"/>
    <n v="1441577825"/>
    <b v="0"/>
    <x v="162"/>
    <b v="1"/>
    <s v="theater/plays"/>
    <n v="1.0007692307692309"/>
    <n v="209.83870967741936"/>
    <x v="1"/>
    <s v="plays"/>
    <x v="3310"/>
    <d v="2015-10-06T22:17:05"/>
  </r>
  <r>
    <x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d v="2015-10-17T07:00:10"/>
  </r>
  <r>
    <x v="3312"/>
    <s v="Richard III"/>
    <s v="Bare Theatre presents one of Shakespeare's most notorious characters in the final chapter of the War of the Roses saga."/>
    <n v="2500"/>
    <n v="2501"/>
    <x v="0"/>
    <s v="US"/>
    <s v="USD"/>
    <n v="1478901600"/>
    <n v="1477077946"/>
    <b v="0"/>
    <x v="14"/>
    <b v="1"/>
    <s v="theater/plays"/>
    <n v="1.0004"/>
    <n v="61"/>
    <x v="1"/>
    <s v="plays"/>
    <x v="3312"/>
    <d v="2016-11-11T22:00:00"/>
  </r>
  <r>
    <x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x v="1"/>
    <s v="plays"/>
    <x v="3313"/>
    <d v="2016-01-27T01:00:00"/>
  </r>
  <r>
    <x v="3314"/>
    <s v="The White Bike"/>
    <s v="I want to add a new perspective to the cycling safety debate by taking my play THE WHITE BIKE to the Edinburgh Festival of Cycling"/>
    <n v="800"/>
    <n v="1686"/>
    <x v="0"/>
    <s v="GB"/>
    <s v="GBP"/>
    <n v="1431115500"/>
    <n v="1428733511"/>
    <b v="0"/>
    <x v="6"/>
    <b v="1"/>
    <s v="theater/plays"/>
    <n v="2.1074999999999999"/>
    <n v="29.068965517241381"/>
    <x v="1"/>
    <s v="plays"/>
    <x v="3314"/>
    <d v="2015-05-08T20:05:00"/>
  </r>
  <r>
    <x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d v="2016-05-06T07:17:21"/>
  </r>
  <r>
    <x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8"/>
    <n v="93.977440000000001"/>
    <x v="1"/>
    <s v="plays"/>
    <x v="3316"/>
    <d v="2014-08-08T13:54:00"/>
  </r>
  <r>
    <x v="3317"/>
    <s v="Seven Minutes in Eternity"/>
    <s v="Andy Boyd's epic new satire about heroes and villains, humankind's search for glory, and fascism in America"/>
    <n v="1050"/>
    <n v="1115"/>
    <x v="0"/>
    <s v="US"/>
    <s v="USD"/>
    <n v="1465347424"/>
    <n v="1462755424"/>
    <b v="0"/>
    <x v="59"/>
    <b v="1"/>
    <s v="theater/plays"/>
    <n v="1.0619047619047619"/>
    <n v="61.944444444444443"/>
    <x v="1"/>
    <s v="plays"/>
    <x v="3317"/>
    <d v="2016-06-08T00:57:04"/>
  </r>
  <r>
    <x v="3318"/>
    <s v="ROOMIES - Atlantic Canada Tour 2016-17"/>
    <s v="Help us strengthen and inspire disability arts in Atlantic Canada"/>
    <n v="2000"/>
    <n v="2512"/>
    <x v="0"/>
    <s v="CA"/>
    <s v="CAD"/>
    <n v="1460341800"/>
    <n v="1456902893"/>
    <b v="0"/>
    <x v="58"/>
    <b v="1"/>
    <s v="theater/plays"/>
    <n v="1.256"/>
    <n v="78.5"/>
    <x v="1"/>
    <s v="plays"/>
    <x v="3318"/>
    <d v="2016-04-11T02:30:00"/>
  </r>
  <r>
    <x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x v="3320"/>
    <s v="Mama Threw Me So High &amp; He Who Speaks"/>
    <s v="Imaginary Theater Company presents two modern day tall tales about family, resilience and redemption."/>
    <n v="2500"/>
    <n v="2525"/>
    <x v="0"/>
    <s v="US"/>
    <s v="USD"/>
    <n v="1466557557"/>
    <n v="1463965557"/>
    <b v="0"/>
    <x v="44"/>
    <b v="1"/>
    <s v="theater/plays"/>
    <n v="1.01"/>
    <n v="66.44736842105263"/>
    <x v="1"/>
    <s v="plays"/>
    <x v="3320"/>
    <d v="2016-06-22T01:05:57"/>
  </r>
  <r>
    <x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0000000000001"/>
    <n v="35.799999999999997"/>
    <x v="1"/>
    <s v="plays"/>
    <x v="3321"/>
    <d v="2014-10-16T03:59:00"/>
  </r>
  <r>
    <x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1"/>
    <n v="145.65217391304347"/>
    <x v="1"/>
    <s v="plays"/>
    <x v="3322"/>
    <d v="2016-06-22T03:55:00"/>
  </r>
  <r>
    <x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d v="2016-09-25T08:46:48"/>
  </r>
  <r>
    <x v="3324"/>
    <s v="At Swim, Two Boys"/>
    <s v="The play tells the story of Jim and Doyler and their friendship on the brink of Irish independence."/>
    <n v="1500"/>
    <n v="1525"/>
    <x v="0"/>
    <s v="IE"/>
    <s v="EUR"/>
    <n v="1465135190"/>
    <n v="1463925590"/>
    <b v="0"/>
    <x v="73"/>
    <b v="1"/>
    <s v="theater/plays"/>
    <n v="1.0166666666666666"/>
    <n v="152.5"/>
    <x v="1"/>
    <s v="plays"/>
    <x v="3324"/>
    <d v="2016-06-05T13:59:50"/>
  </r>
  <r>
    <x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x v="1"/>
    <s v="plays"/>
    <x v="3325"/>
    <d v="2015-04-05T17:51:17"/>
  </r>
  <r>
    <x v="3326"/>
    <s v="Me? A Caregiver?"/>
    <s v="An edgy, hilarious, compassionate and honest show to help caregivers find courage, trust their instincts and above all, to laugh."/>
    <n v="8000"/>
    <n v="8110"/>
    <x v="0"/>
    <s v="US"/>
    <s v="USD"/>
    <n v="1425830905"/>
    <n v="1423242505"/>
    <b v="0"/>
    <x v="7"/>
    <b v="1"/>
    <s v="theater/plays"/>
    <n v="1.0137499999999999"/>
    <n v="142.28070175438597"/>
    <x v="1"/>
    <s v="plays"/>
    <x v="3326"/>
    <d v="2015-03-08T16:08:25"/>
  </r>
  <r>
    <x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x v="1"/>
    <s v="plays"/>
    <x v="3327"/>
    <d v="2016-05-08T08:59:26"/>
  </r>
  <r>
    <x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8"/>
    <n v="292.77777777777777"/>
    <x v="1"/>
    <s v="plays"/>
    <x v="3328"/>
    <d v="2014-07-05T01:00:00"/>
  </r>
  <r>
    <x v="3329"/>
    <s v="Jestia and Raedon"/>
    <s v="Jestia and Raedon is a brand new romantic comedy play going to the Edinburgh Fringe Festival this summer."/>
    <n v="1000"/>
    <n v="1168"/>
    <x v="0"/>
    <s v="GB"/>
    <s v="GBP"/>
    <n v="1406502000"/>
    <n v="1405583108"/>
    <b v="0"/>
    <x v="55"/>
    <b v="1"/>
    <s v="theater/plays"/>
    <n v="1.1679999999999999"/>
    <n v="44.92307692307692"/>
    <x v="1"/>
    <s v="plays"/>
    <x v="3329"/>
    <d v="2014-07-27T23:00:00"/>
  </r>
  <r>
    <x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6"/>
    <n v="23.10144927536232"/>
    <x v="1"/>
    <s v="plays"/>
    <x v="3330"/>
    <d v="2015-04-01T20:17:48"/>
  </r>
  <r>
    <x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1999999999999"/>
    <n v="80.400000000000006"/>
    <x v="1"/>
    <s v="plays"/>
    <x v="3331"/>
    <d v="2015-10-06T16:44:46"/>
  </r>
  <r>
    <x v="3332"/>
    <s v="Cortez"/>
    <s v="Two marine biologists are at odds during an important expedition. When a stranded shark refuses to die, things get weird."/>
    <n v="6000"/>
    <n v="6000"/>
    <x v="0"/>
    <s v="US"/>
    <s v="USD"/>
    <n v="1405802330"/>
    <n v="1403210330"/>
    <b v="0"/>
    <x v="183"/>
    <b v="1"/>
    <s v="theater/plays"/>
    <n v="1"/>
    <n v="72.289156626506028"/>
    <x v="1"/>
    <s v="plays"/>
    <x v="3332"/>
    <d v="2014-07-19T20:38:50"/>
  </r>
  <r>
    <x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d v="2015-06-15T16:14:40"/>
  </r>
  <r>
    <x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x v="1"/>
    <s v="plays"/>
    <x v="3334"/>
    <d v="2015-07-30T12:30:22"/>
  </r>
  <r>
    <x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d v="2014-08-03T23:00:00"/>
  </r>
  <r>
    <x v="3336"/>
    <s v="WILDE TALES"/>
    <s v="A theatrical adaptation of Oscar Wilde's short stories, presented by Suitcase Civilians at The Space, April 5-10 2016."/>
    <n v="250"/>
    <n v="250"/>
    <x v="0"/>
    <s v="GB"/>
    <s v="GBP"/>
    <n v="1459845246"/>
    <n v="1457429646"/>
    <b v="0"/>
    <x v="82"/>
    <b v="1"/>
    <s v="theater/plays"/>
    <n v="1"/>
    <n v="27.777777777777779"/>
    <x v="1"/>
    <s v="plays"/>
    <x v="3336"/>
    <d v="2016-04-05T08:34:06"/>
  </r>
  <r>
    <x v="3337"/>
    <s v="Das Ding - A Globetrotting Comedy"/>
    <s v="StoneCrabs is thrilled to bring to the UK the first English production of Philipp LÃ¶hleâ€™s play Das Ding (The Thing)."/>
    <n v="2500"/>
    <n v="2755"/>
    <x v="0"/>
    <s v="GB"/>
    <s v="GBP"/>
    <n v="1412974800"/>
    <n v="1411109167"/>
    <b v="0"/>
    <x v="69"/>
    <b v="1"/>
    <s v="theater/plays"/>
    <n v="1.1020000000000001"/>
    <n v="81.029411764705884"/>
    <x v="1"/>
    <s v="plays"/>
    <x v="3337"/>
    <d v="2014-10-10T21:00:00"/>
  </r>
  <r>
    <x v="3338"/>
    <s v="The Last Days of Judas Iscariot"/>
    <s v="Join Estelle Parsons in support of Theater That Looks and Sounds Like America"/>
    <n v="15000"/>
    <n v="15327"/>
    <x v="0"/>
    <s v="US"/>
    <s v="USD"/>
    <n v="1487944080"/>
    <n v="1486129680"/>
    <b v="0"/>
    <x v="300"/>
    <b v="1"/>
    <s v="theater/plays"/>
    <n v="1.0218"/>
    <n v="136.84821428571428"/>
    <x v="1"/>
    <s v="plays"/>
    <x v="3338"/>
    <d v="2017-02-24T13:48:00"/>
  </r>
  <r>
    <x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x v="1"/>
    <s v="plays"/>
    <x v="3339"/>
    <d v="2016-07-28T15:58:38"/>
  </r>
  <r>
    <x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d v="2016-12-06T23:22:34"/>
  </r>
  <r>
    <x v="3341"/>
    <s v="Today I Live"/>
    <s v="A London flat, two stories play simultaneously. Irish mapmaker 1821, Iranian artist present day. Each senses the other. Worlds collide."/>
    <n v="3350"/>
    <n v="3350"/>
    <x v="0"/>
    <s v="GB"/>
    <s v="GBP"/>
    <n v="1465750800"/>
    <n v="1463771421"/>
    <b v="0"/>
    <x v="33"/>
    <b v="1"/>
    <s v="theater/plays"/>
    <n v="1"/>
    <n v="119.64285714285714"/>
    <x v="1"/>
    <s v="plays"/>
    <x v="3341"/>
    <d v="2016-06-12T17:00:00"/>
  </r>
  <r>
    <x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x v="1"/>
    <s v="plays"/>
    <x v="3342"/>
    <d v="2015-04-01T04:59:00"/>
  </r>
  <r>
    <x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x v="1"/>
    <s v="plays"/>
    <x v="3343"/>
    <d v="2016-04-13T13:18:00"/>
  </r>
  <r>
    <x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5"/>
    <n v="114.125"/>
    <x v="1"/>
    <s v="plays"/>
    <x v="3344"/>
    <d v="2014-08-30T04:48:13"/>
  </r>
  <r>
    <x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
    <n v="50"/>
    <x v="1"/>
    <s v="plays"/>
    <x v="3345"/>
    <d v="2015-04-18T00:37:00"/>
  </r>
  <r>
    <x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x v="1"/>
    <s v="plays"/>
    <x v="3346"/>
    <d v="2015-02-26T00:35:10"/>
  </r>
  <r>
    <x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d v="2016-05-08T21:00:00"/>
  </r>
  <r>
    <x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d v="2016-04-30T03:59:00"/>
  </r>
  <r>
    <x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d v="2016-06-13T17:00:00"/>
  </r>
  <r>
    <x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d v="2015-11-29T23:00:00"/>
  </r>
  <r>
    <x v="3351"/>
    <s v="Action To The Word's DRACULA"/>
    <s v="A thrilling 'steampunk' reworking of the infamous gothic horror novel by a powerhouse ensemble will leave you begging to be bitten."/>
    <n v="5000"/>
    <n v="5055"/>
    <x v="0"/>
    <s v="GB"/>
    <s v="GBP"/>
    <n v="1406113200"/>
    <n v="1402910965"/>
    <b v="0"/>
    <x v="241"/>
    <b v="1"/>
    <s v="theater/plays"/>
    <n v="1.0109999999999999"/>
    <n v="93.611111111111114"/>
    <x v="1"/>
    <s v="plays"/>
    <x v="3351"/>
    <d v="2014-07-23T11:00:00"/>
  </r>
  <r>
    <x v="3352"/>
    <s v="Brief Hiatus: Little Deaths 2016"/>
    <s v="Actors creating more theatre in Brighton. A LOT MORE. Classics, contemporary, new writing, Shakespeare, foreign translations and more."/>
    <n v="5000"/>
    <n v="5376"/>
    <x v="0"/>
    <s v="GB"/>
    <s v="GBP"/>
    <n v="1467414000"/>
    <n v="1462492178"/>
    <b v="0"/>
    <x v="16"/>
    <b v="1"/>
    <s v="theater/plays"/>
    <n v="1.0751999999999999"/>
    <n v="76.8"/>
    <x v="1"/>
    <s v="plays"/>
    <x v="3352"/>
    <d v="2016-07-01T23:00:00"/>
  </r>
  <r>
    <x v="3353"/>
    <s v="Nude: A play by Paul Hewitt"/>
    <s v="A new spoken word play, written by Paul Hewitt, in 3 parts about love and fate, inspired by the Ruba'iyat of Omar Khayyam."/>
    <n v="500"/>
    <n v="1575"/>
    <x v="0"/>
    <s v="GB"/>
    <s v="GBP"/>
    <n v="1462230000"/>
    <n v="1461061350"/>
    <b v="0"/>
    <x v="34"/>
    <b v="1"/>
    <s v="theater/plays"/>
    <n v="3.15"/>
    <n v="35.795454545454547"/>
    <x v="1"/>
    <s v="plays"/>
    <x v="3353"/>
    <d v="2016-05-02T23:00:00"/>
  </r>
  <r>
    <x v="3354"/>
    <s v="Strangeloop Theatre - A Focus on New Works"/>
    <s v="Help Strangeloop Theatre create and support new work by sponsoring our 2015-2016 season."/>
    <n v="3000"/>
    <n v="3058"/>
    <x v="0"/>
    <s v="US"/>
    <s v="USD"/>
    <n v="1446091260"/>
    <n v="1443029206"/>
    <b v="0"/>
    <x v="165"/>
    <b v="1"/>
    <s v="theater/plays"/>
    <n v="1.0193333333333334"/>
    <n v="55.6"/>
    <x v="1"/>
    <s v="plays"/>
    <x v="3354"/>
    <d v="2015-10-29T04:01:00"/>
  </r>
  <r>
    <x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d v="2016-05-10T11:17:00"/>
  </r>
  <r>
    <x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x v="1"/>
    <s v="plays"/>
    <x v="3356"/>
    <d v="2016-07-15T19:34:32"/>
  </r>
  <r>
    <x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x v="1"/>
    <s v="plays"/>
    <x v="3357"/>
    <d v="2014-08-01T10:01:50"/>
  </r>
  <r>
    <x v="3358"/>
    <s v="One-Man Show: &quot;The Book Of oded, Chapter 2&quot;"/>
    <s v="Alef productions, LLC is proud to present a World Premiere Play about Acceptance, Relationships,  Mortality and Love!"/>
    <n v="10000"/>
    <n v="10299"/>
    <x v="0"/>
    <s v="US"/>
    <s v="USD"/>
    <n v="1416385679"/>
    <n v="1413790079"/>
    <b v="0"/>
    <x v="372"/>
    <b v="1"/>
    <s v="theater/plays"/>
    <n v="1.0299"/>
    <n v="63.574074074074076"/>
    <x v="1"/>
    <s v="plays"/>
    <x v="3358"/>
    <d v="2014-11-19T08:27:59"/>
  </r>
  <r>
    <x v="3359"/>
    <s v="BEIRUT, LADY OF LEBANON"/>
    <s v="A Theatrical Production Celebrating the Lebanese Culture and the Human Spirit in Time of War."/>
    <n v="4000"/>
    <n v="4250"/>
    <x v="0"/>
    <s v="US"/>
    <s v="USD"/>
    <n v="1487985734"/>
    <n v="1484097734"/>
    <b v="0"/>
    <x v="23"/>
    <b v="1"/>
    <s v="theater/plays"/>
    <n v="1.0625"/>
    <n v="184.78260869565219"/>
    <x v="1"/>
    <s v="plays"/>
    <x v="3359"/>
    <d v="2017-02-25T01:22:14"/>
  </r>
  <r>
    <x v="3360"/>
    <s v="Pretty Butch"/>
    <s v="World Premiere, an M1 Singapore Fringe Festival 2017 commission."/>
    <n v="9000"/>
    <n v="9124"/>
    <x v="0"/>
    <s v="SG"/>
    <s v="SGD"/>
    <n v="1481731140"/>
    <n v="1479866343"/>
    <b v="0"/>
    <x v="250"/>
    <b v="1"/>
    <s v="theater/plays"/>
    <n v="1.0137777777777779"/>
    <n v="126.72222222222223"/>
    <x v="1"/>
    <s v="plays"/>
    <x v="3360"/>
    <d v="2016-12-14T15:59:00"/>
  </r>
  <r>
    <x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d v="2014-09-01T15:59:00"/>
  </r>
  <r>
    <x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2"/>
    <n v="54.5"/>
    <x v="1"/>
    <s v="plays"/>
    <x v="3362"/>
    <d v="2015-03-07T04:55:00"/>
  </r>
  <r>
    <x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7"/>
    <n v="302.30769230769232"/>
    <x v="1"/>
    <s v="plays"/>
    <x v="3363"/>
    <d v="2014-08-19T16:00:00"/>
  </r>
  <r>
    <x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d v="2016-03-15T21:00:00"/>
  </r>
  <r>
    <x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d v="2015-12-13T02:26:32"/>
  </r>
  <r>
    <x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x v="1"/>
    <s v="plays"/>
    <x v="3366"/>
    <d v="2015-05-13T01:37:17"/>
  </r>
  <r>
    <x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8"/>
    <n v="29.666666666666668"/>
    <x v="1"/>
    <s v="plays"/>
    <x v="3367"/>
    <d v="2015-08-01T22:24:54"/>
  </r>
  <r>
    <x v="3368"/>
    <s v="Peter Pan by J.M. Barrie @ Open Space Arts"/>
    <s v="Help a non-profit community theatre create an unforgettable production of J.M. Barrie's classic play."/>
    <n v="1000"/>
    <n v="1046"/>
    <x v="0"/>
    <s v="US"/>
    <s v="USD"/>
    <n v="1420088400"/>
    <n v="1416977259"/>
    <b v="0"/>
    <x v="23"/>
    <b v="1"/>
    <s v="theater/plays"/>
    <n v="1.046"/>
    <n v="45.478260869565219"/>
    <x v="1"/>
    <s v="plays"/>
    <x v="3368"/>
    <d v="2015-01-01T05:00:00"/>
  </r>
  <r>
    <x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x v="1"/>
    <s v="plays"/>
    <x v="3369"/>
    <d v="2017-01-15T00:59:40"/>
  </r>
  <r>
    <x v="3370"/>
    <s v="&quot;I'm Alright&quot;...an Enso Theatre Education production."/>
    <s v="I'm Alright. A story of young women, told by young women, for the world."/>
    <n v="1500"/>
    <n v="1766"/>
    <x v="0"/>
    <s v="US"/>
    <s v="USD"/>
    <n v="1481961600"/>
    <n v="1479283285"/>
    <b v="0"/>
    <x v="55"/>
    <b v="1"/>
    <s v="theater/plays"/>
    <n v="1.1773333333333333"/>
    <n v="67.92307692307692"/>
    <x v="1"/>
    <s v="plays"/>
    <x v="3370"/>
    <d v="2016-12-17T08:00:00"/>
  </r>
  <r>
    <x v="3371"/>
    <s v="Red Planet (or One Way Ticket) Staged Reading"/>
    <s v="Help support Red Planet, a new science fiction play based off the Mars One exploration."/>
    <n v="200"/>
    <n v="277"/>
    <x v="0"/>
    <s v="US"/>
    <s v="USD"/>
    <n v="1449089965"/>
    <n v="1446670765"/>
    <b v="0"/>
    <x v="82"/>
    <b v="1"/>
    <s v="theater/plays"/>
    <n v="1.385"/>
    <n v="30.777777777777779"/>
    <x v="1"/>
    <s v="plays"/>
    <x v="3371"/>
    <d v="2015-12-02T20:59:25"/>
  </r>
  <r>
    <x v="3372"/>
    <s v="All the Best, Jack"/>
    <s v="This play tells the story of the toxicity of sensationalism shown through one man's struggle with notoriety."/>
    <n v="1000"/>
    <n v="1035"/>
    <x v="0"/>
    <s v="US"/>
    <s v="USD"/>
    <n v="1408942740"/>
    <n v="1407157756"/>
    <b v="0"/>
    <x v="74"/>
    <b v="1"/>
    <s v="theater/plays"/>
    <n v="1.0349999999999999"/>
    <n v="38.333333333333336"/>
    <x v="1"/>
    <s v="plays"/>
    <x v="3372"/>
    <d v="2014-08-25T04:59:00"/>
  </r>
  <r>
    <x v="3373"/>
    <s v="The Rules: Sex, Lies &amp; Serial Killers"/>
    <s v="The Rules is a brand new black-comedy, serial-killer-romance debuting at the Edinburgh Fringe this August and we need your help!"/>
    <n v="2000"/>
    <n v="2005"/>
    <x v="0"/>
    <s v="GB"/>
    <s v="GBP"/>
    <n v="1437235200"/>
    <n v="1435177840"/>
    <b v="0"/>
    <x v="209"/>
    <b v="1"/>
    <s v="theater/plays"/>
    <n v="1.0024999999999999"/>
    <n v="66.833333333333329"/>
    <x v="1"/>
    <s v="plays"/>
    <x v="3373"/>
    <d v="2015-07-18T16:00:00"/>
  </r>
  <r>
    <x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x v="1"/>
    <s v="plays"/>
    <x v="3374"/>
    <d v="2015-10-28T17:33:36"/>
  </r>
  <r>
    <x v="3375"/>
    <s v="The Frida Kahlo of Penge West"/>
    <s v="Production of wickedly funny new play for two women, written by iconic songwriter and ex-London's Burning man, Chris Larner"/>
    <n v="3000"/>
    <n v="3000"/>
    <x v="0"/>
    <s v="GB"/>
    <s v="GBP"/>
    <n v="1400423973"/>
    <n v="1399387173"/>
    <b v="0"/>
    <x v="57"/>
    <b v="1"/>
    <s v="theater/plays"/>
    <n v="1"/>
    <n v="176.47058823529412"/>
    <x v="1"/>
    <s v="plays"/>
    <x v="3375"/>
    <d v="2014-05-18T14:39:33"/>
  </r>
  <r>
    <x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d v="2015-04-25T15:49:54"/>
  </r>
  <r>
    <x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d v="2015-03-20T16:56:00"/>
  </r>
  <r>
    <x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d v="2014-08-31T13:08:00"/>
  </r>
  <r>
    <x v="3379"/>
    <s v="The Promise"/>
    <s v="A play by Alexei Arbuzov about the lives of three teenagers during the Nazi siege of Leningrad, 1942, in a new adaptation by Nick Dear."/>
    <n v="2000"/>
    <n v="2073"/>
    <x v="0"/>
    <s v="GB"/>
    <s v="GBP"/>
    <n v="1440630000"/>
    <n v="1439122800"/>
    <b v="0"/>
    <x v="44"/>
    <b v="1"/>
    <s v="theater/plays"/>
    <n v="1.0365"/>
    <n v="54.55263157894737"/>
    <x v="1"/>
    <s v="plays"/>
    <x v="3379"/>
    <d v="2015-08-26T23:00:00"/>
  </r>
  <r>
    <x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3"/>
    <n v="111.89285714285714"/>
    <x v="1"/>
    <s v="plays"/>
    <x v="3380"/>
    <d v="2014-11-29T23:52:58"/>
  </r>
  <r>
    <x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d v="2015-03-11T03:26:23"/>
  </r>
  <r>
    <x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d v="2016-08-01T22:59:00"/>
  </r>
  <r>
    <x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d v="2016-06-23T18:47:00"/>
  </r>
  <r>
    <x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d v="2015-11-21T03:00:00"/>
  </r>
  <r>
    <x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
    <n v="133.33333333333334"/>
    <x v="1"/>
    <s v="plays"/>
    <x v="3385"/>
    <d v="2014-12-10T20:49:12"/>
  </r>
  <r>
    <x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x v="1"/>
    <s v="plays"/>
    <x v="3386"/>
    <d v="2014-12-03T15:28:26"/>
  </r>
  <r>
    <x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d v="2014-12-14T18:18:08"/>
  </r>
  <r>
    <x v="3388"/>
    <s v="ICONS"/>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x v="3389"/>
    <s v="Chimera Ensemble Productions Fund"/>
    <s v="Chimera Ensemble is launching 2 inaugural theater productions, and we need support to do high quality work!"/>
    <n v="10000"/>
    <n v="11450"/>
    <x v="0"/>
    <s v="US"/>
    <s v="USD"/>
    <n v="1464960682"/>
    <n v="1462368682"/>
    <b v="0"/>
    <x v="95"/>
    <b v="1"/>
    <s v="theater/plays"/>
    <n v="1.145"/>
    <n v="184.67741935483872"/>
    <x v="1"/>
    <s v="plays"/>
    <x v="3389"/>
    <d v="2016-06-03T13:31:22"/>
  </r>
  <r>
    <x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x v="1"/>
    <s v="plays"/>
    <x v="3390"/>
    <d v="2014-07-10T18:35:45"/>
  </r>
  <r>
    <x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x v="1"/>
    <s v="plays"/>
    <x v="3391"/>
    <d v="2014-08-08T22:28:00"/>
  </r>
  <r>
    <x v="3392"/>
    <s v="1 in 3"/>
    <s v="Life is more than the days you have left. 1 in 3 tells of two normal people &amp; their confrontation with mortality and the dice of fate."/>
    <n v="500"/>
    <n v="500"/>
    <x v="0"/>
    <s v="GB"/>
    <s v="GBP"/>
    <n v="1462565855"/>
    <n v="1458245855"/>
    <b v="0"/>
    <x v="8"/>
    <b v="1"/>
    <s v="theater/plays"/>
    <n v="1"/>
    <n v="41.666666666666664"/>
    <x v="1"/>
    <s v="plays"/>
    <x v="3392"/>
    <d v="2016-05-06T20:17:35"/>
  </r>
  <r>
    <x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x v="1"/>
    <s v="plays"/>
    <x v="3393"/>
    <d v="2014-11-06T00:46:00"/>
  </r>
  <r>
    <x v="3394"/>
    <s v="Buffer: Edinburgh Fringe 2014"/>
    <s v="Ambitious, Edinburgh-based company, Thrive Theatre, are bringing their brand new comedy BUFFER to the 2014 Edinburgh Fringe!"/>
    <n v="550"/>
    <n v="783"/>
    <x v="0"/>
    <s v="GB"/>
    <s v="GBP"/>
    <n v="1406470645"/>
    <n v="1403878645"/>
    <b v="0"/>
    <x v="74"/>
    <b v="1"/>
    <s v="theater/plays"/>
    <n v="1.4236363636363636"/>
    <n v="29"/>
    <x v="1"/>
    <s v="plays"/>
    <x v="3394"/>
    <d v="2014-07-27T14:17:25"/>
  </r>
  <r>
    <x v="3395"/>
    <s v="MIRAMAR"/>
    <s v="Miramar is a a darkly funny play exploring what it is we call â€˜homeâ€™."/>
    <n v="500"/>
    <n v="920"/>
    <x v="0"/>
    <s v="GB"/>
    <s v="GBP"/>
    <n v="1433009400"/>
    <n v="1431795944"/>
    <b v="0"/>
    <x v="44"/>
    <b v="1"/>
    <s v="theater/plays"/>
    <n v="1.84"/>
    <n v="24.210526315789473"/>
    <x v="1"/>
    <s v="plays"/>
    <x v="3395"/>
    <d v="2015-05-30T18:10:00"/>
  </r>
  <r>
    <x v="3396"/>
    <s v="Rainbowtown"/>
    <s v="&quot;Rainbowtown&quot; is a new play for kids. Help us bring it to the Main Line during the 2014 Philadelphia Fringe Festival!"/>
    <n v="1500"/>
    <n v="1565"/>
    <x v="0"/>
    <s v="US"/>
    <s v="USD"/>
    <n v="1401595140"/>
    <n v="1399286589"/>
    <b v="0"/>
    <x v="33"/>
    <b v="1"/>
    <s v="theater/plays"/>
    <n v="1.0433333333333332"/>
    <n v="55.892857142857146"/>
    <x v="1"/>
    <s v="plays"/>
    <x v="3396"/>
    <d v="2014-06-01T03:59:00"/>
  </r>
  <r>
    <x v="3397"/>
    <s v="Waiting for Godot - Blue Sky Theatre &amp; Arts"/>
    <s v="Help a group of recovering alcoholics bring Samuel Beckett's classic to a seaside town!"/>
    <n v="250"/>
    <n v="280"/>
    <x v="0"/>
    <s v="GB"/>
    <s v="GBP"/>
    <n v="1455832800"/>
    <n v="1452338929"/>
    <b v="0"/>
    <x v="54"/>
    <b v="1"/>
    <s v="theater/plays"/>
    <n v="1.1200000000000001"/>
    <n v="11.666666666666666"/>
    <x v="1"/>
    <s v="plays"/>
    <x v="3397"/>
    <d v="2016-02-18T22:00:00"/>
  </r>
  <r>
    <x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d v="2014-11-21T17:00:00"/>
  </r>
  <r>
    <x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x v="1"/>
    <s v="plays"/>
    <x v="3399"/>
    <d v="2015-02-21T22:05:25"/>
  </r>
  <r>
    <x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d v="2014-08-28T22:53:34"/>
  </r>
  <r>
    <x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d v="2015-08-07T17:22:26"/>
  </r>
  <r>
    <x v="3402"/>
    <s v="Liberty Falls, 54321"/>
    <s v="Itâ€™s a celebration of our heritage. Well, not all of ours. If you live in Liberty Falls, itâ€™s yours. If you donâ€™t, then it's not."/>
    <n v="15000"/>
    <n v="16465"/>
    <x v="0"/>
    <s v="US"/>
    <s v="USD"/>
    <n v="1447295460"/>
    <n v="1444747843"/>
    <b v="0"/>
    <x v="111"/>
    <b v="1"/>
    <s v="theater/plays"/>
    <n v="1.0976666666666666"/>
    <n v="99.787878787878782"/>
    <x v="1"/>
    <s v="plays"/>
    <x v="3402"/>
    <d v="2015-11-12T02:31:00"/>
  </r>
  <r>
    <x v="3403"/>
    <s v="'Fats and Tanya' - a play by Lucy Gallagher"/>
    <s v="Two worlds, one bond - no turning back._x000a_A dark comedy about domestic abuse and the power of an unlikely friendship"/>
    <n v="2000"/>
    <n v="2000"/>
    <x v="0"/>
    <s v="GB"/>
    <s v="GBP"/>
    <n v="1435230324"/>
    <n v="1432638324"/>
    <b v="0"/>
    <x v="57"/>
    <b v="1"/>
    <s v="theater/plays"/>
    <n v="1"/>
    <n v="117.64705882352941"/>
    <x v="1"/>
    <s v="plays"/>
    <x v="3403"/>
    <d v="2015-06-25T11:05:24"/>
  </r>
  <r>
    <x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x v="1"/>
    <s v="plays"/>
    <x v="3404"/>
    <d v="2015-06-17T12:05:02"/>
  </r>
  <r>
    <x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7"/>
    <n v="28.323529411764707"/>
    <x v="1"/>
    <s v="plays"/>
    <x v="3405"/>
    <d v="2016-03-01T23:59:00"/>
  </r>
  <r>
    <x v="3406"/>
    <s v="Voices of Swords"/>
    <s v="A funny and moving new play about two families dealing with aging parents in very different ways!"/>
    <n v="10000"/>
    <n v="10031"/>
    <x v="0"/>
    <s v="US"/>
    <s v="USD"/>
    <n v="1405511376"/>
    <n v="1401623376"/>
    <b v="0"/>
    <x v="110"/>
    <b v="1"/>
    <s v="theater/plays"/>
    <n v="1.0031000000000001"/>
    <n v="110.23076923076923"/>
    <x v="1"/>
    <s v="plays"/>
    <x v="3406"/>
    <d v="2014-07-16T11:49:36"/>
  </r>
  <r>
    <x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x v="1"/>
    <s v="plays"/>
    <x v="3407"/>
    <d v="2014-07-06T10:08:09"/>
  </r>
  <r>
    <x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x v="1"/>
    <s v="plays"/>
    <x v="3408"/>
    <d v="2014-07-18T23:48:24"/>
  </r>
  <r>
    <x v="3409"/>
    <s v="Who Said Theatre Presents: The Calm"/>
    <s v="Exciting and visceral new-writing that challenges the way we view the fine line between war and terror..."/>
    <n v="500"/>
    <n v="618"/>
    <x v="0"/>
    <s v="GB"/>
    <s v="GBP"/>
    <n v="1469998680"/>
    <n v="1466710358"/>
    <b v="0"/>
    <x v="64"/>
    <b v="1"/>
    <s v="theater/plays"/>
    <n v="1.236"/>
    <n v="29.428571428571427"/>
    <x v="1"/>
    <s v="plays"/>
    <x v="3409"/>
    <d v="2016-07-31T20:58:00"/>
  </r>
  <r>
    <x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x v="1"/>
    <s v="plays"/>
    <x v="3410"/>
    <d v="2016-06-06T07:00:00"/>
  </r>
  <r>
    <x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7"/>
    <n v="199.16666666666666"/>
    <x v="1"/>
    <s v="plays"/>
    <x v="3411"/>
    <d v="2015-10-08T00:32:52"/>
  </r>
  <r>
    <x v="3412"/>
    <s v="Joe Orton's Fred &amp; Madge"/>
    <s v="Rough Haired Pointer present for the first time ever Joe Orton's 'Fred &amp; Madge' at the Hope Theatre, Islington this Sept and Oct"/>
    <n v="3000"/>
    <n v="3000"/>
    <x v="0"/>
    <s v="GB"/>
    <s v="GBP"/>
    <n v="1411858862"/>
    <n v="1409266862"/>
    <b v="0"/>
    <x v="55"/>
    <b v="1"/>
    <s v="theater/plays"/>
    <n v="1"/>
    <n v="115.38461538461539"/>
    <x v="1"/>
    <s v="plays"/>
    <x v="3412"/>
    <d v="2014-09-27T23:01:02"/>
  </r>
  <r>
    <x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
    <n v="46.428571428571431"/>
    <x v="1"/>
    <s v="plays"/>
    <x v="3413"/>
    <d v="2015-02-28T04:59:00"/>
  </r>
  <r>
    <x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d v="2016-12-01T07:59:00"/>
  </r>
  <r>
    <x v="3415"/>
    <s v="Balm in Gilead at Columbia"/>
    <s v="We are raising funds to allow for enhanced scenic, costume, and lighting design. Every dollar helps!"/>
    <n v="200"/>
    <n v="200"/>
    <x v="0"/>
    <s v="US"/>
    <s v="USD"/>
    <n v="1460935800"/>
    <n v="1459999656"/>
    <b v="0"/>
    <x v="82"/>
    <b v="1"/>
    <s v="theater/plays"/>
    <n v="1"/>
    <n v="22.222222222222221"/>
    <x v="1"/>
    <s v="plays"/>
    <x v="3415"/>
    <d v="2016-04-17T23:30:00"/>
  </r>
  <r>
    <x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d v="2015-04-23T18:30:00"/>
  </r>
  <r>
    <x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d v="2014-10-26T00:43:00"/>
  </r>
  <r>
    <x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d v="2014-05-23T20:01:47"/>
  </r>
  <r>
    <x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4"/>
    <n v="63.695652173913047"/>
    <x v="1"/>
    <s v="plays"/>
    <x v="3419"/>
    <d v="2016-04-06T21:30:00"/>
  </r>
  <r>
    <x v="3420"/>
    <s v="Rounds. Set design campaign."/>
    <s v="A powerful and urgent tale of the first line of defence for the NHS. Based on true stories from junior doctors."/>
    <n v="700"/>
    <n v="966"/>
    <x v="0"/>
    <s v="GB"/>
    <s v="GBP"/>
    <n v="1455408000"/>
    <n v="1454638202"/>
    <b v="0"/>
    <x v="69"/>
    <b v="1"/>
    <s v="theater/plays"/>
    <n v="1.38"/>
    <n v="28.411764705882351"/>
    <x v="1"/>
    <s v="plays"/>
    <x v="3420"/>
    <d v="2016-02-14T00:00:00"/>
  </r>
  <r>
    <x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000000000001"/>
    <n v="103.21428571428571"/>
    <x v="1"/>
    <s v="plays"/>
    <x v="3421"/>
    <d v="2015-03-04T18:59:23"/>
  </r>
  <r>
    <x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d v="2015-12-14T00:00:00"/>
  </r>
  <r>
    <x v="3423"/>
    <s v="And That's How The Story Goes"/>
    <s v="Forest Hills Eastern's Student Run Show 2015. Our goal is to present a professional quality show on a budget."/>
    <n v="250"/>
    <n v="350"/>
    <x v="0"/>
    <s v="US"/>
    <s v="USD"/>
    <n v="1429912341"/>
    <n v="1427320341"/>
    <b v="0"/>
    <x v="73"/>
    <b v="1"/>
    <s v="theater/plays"/>
    <n v="1.4"/>
    <n v="35"/>
    <x v="1"/>
    <s v="plays"/>
    <x v="3423"/>
    <d v="2015-04-24T21:52:21"/>
  </r>
  <r>
    <x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d v="2015-02-05T06:59:00"/>
  </r>
  <r>
    <x v="3425"/>
    <s v="The Erlkings"/>
    <s v="The Erlkings is a play that uses the writings of the perpetrators of the Columbine Shooting to explore the inner lives of these boys."/>
    <n v="30000"/>
    <n v="30891.1"/>
    <x v="0"/>
    <s v="US"/>
    <s v="USD"/>
    <n v="1412434136"/>
    <n v="1409669336"/>
    <b v="0"/>
    <x v="201"/>
    <b v="1"/>
    <s v="theater/plays"/>
    <n v="1.0297033333333332"/>
    <n v="297.02980769230766"/>
    <x v="1"/>
    <s v="plays"/>
    <x v="3425"/>
    <d v="2014-10-04T14:48:56"/>
  </r>
  <r>
    <x v="3426"/>
    <s v="Holocene"/>
    <s v="Part ghost story, part cautionary tale, Holocene is a play about the end of our world, and the beginning of another."/>
    <n v="3750"/>
    <n v="4055"/>
    <x v="0"/>
    <s v="US"/>
    <s v="USD"/>
    <n v="1411264800"/>
    <n v="1409620903"/>
    <b v="0"/>
    <x v="45"/>
    <b v="1"/>
    <s v="theater/plays"/>
    <n v="1.0813333333333333"/>
    <n v="46.609195402298852"/>
    <x v="1"/>
    <s v="plays"/>
    <x v="3426"/>
    <d v="2014-09-21T02:00:00"/>
  </r>
  <r>
    <x v="3427"/>
    <s v="We Were Kings"/>
    <s v="A new play developed in collaboration with graduating theatre makers, premiering at the Edinburgh Fringe Festival 2014."/>
    <n v="1500"/>
    <n v="1500"/>
    <x v="0"/>
    <s v="GB"/>
    <s v="GBP"/>
    <n v="1404314952"/>
    <n v="1401722952"/>
    <b v="0"/>
    <x v="60"/>
    <b v="1"/>
    <s v="theater/plays"/>
    <n v="1"/>
    <n v="51.724137931034484"/>
    <x v="1"/>
    <s v="plays"/>
    <x v="3427"/>
    <d v="2014-07-02T15:29:12"/>
  </r>
  <r>
    <x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x v="1"/>
    <s v="plays"/>
    <x v="3428"/>
    <d v="2015-02-28T17:00:00"/>
  </r>
  <r>
    <x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
    <n v="16.25"/>
    <x v="1"/>
    <s v="plays"/>
    <x v="3429"/>
    <d v="2016-11-02T00:31:01"/>
  </r>
  <r>
    <x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d v="2014-07-30T22:41:41"/>
  </r>
  <r>
    <x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
    <n v="95.238095238095241"/>
    <x v="1"/>
    <s v="plays"/>
    <x v="3431"/>
    <d v="2014-08-18T17:32:33"/>
  </r>
  <r>
    <x v="3432"/>
    <s v="Love Letters"/>
    <s v="Bare Theatre stages A.R. Gurney's Pulitzer Finalist script about a relationship spanning a lifetime and long distance."/>
    <n v="2000"/>
    <n v="2193"/>
    <x v="0"/>
    <s v="US"/>
    <s v="USD"/>
    <n v="1454709600"/>
    <n v="1452520614"/>
    <b v="0"/>
    <x v="288"/>
    <b v="1"/>
    <s v="theater/plays"/>
    <n v="1.0965"/>
    <n v="52.214285714285715"/>
    <x v="1"/>
    <s v="plays"/>
    <x v="3432"/>
    <d v="2016-02-05T22:00:00"/>
  </r>
  <r>
    <x v="3433"/>
    <s v="The Dybbuk"/>
    <s v="death&amp;pretzels presents their first Chicago based project:_x000a_The Dybbuk by S. Ansky"/>
    <n v="9500"/>
    <n v="9525"/>
    <x v="0"/>
    <s v="US"/>
    <s v="USD"/>
    <n v="1402974000"/>
    <n v="1400290255"/>
    <b v="0"/>
    <x v="26"/>
    <b v="1"/>
    <s v="theater/plays"/>
    <n v="1.0026315789473683"/>
    <n v="134.1549295774648"/>
    <x v="1"/>
    <s v="plays"/>
    <x v="3433"/>
    <d v="2014-06-17T03:00:00"/>
  </r>
  <r>
    <x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d v="2014-07-10T09:07:49"/>
  </r>
  <r>
    <x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d v="2016-08-07T03:00:00"/>
  </r>
  <r>
    <x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d v="2014-08-21T16:28:00"/>
  </r>
  <r>
    <x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d v="2015-08-19T17:03:40"/>
  </r>
  <r>
    <x v="3438"/>
    <s v="KLIPPIES"/>
    <s v="Klippies is the debut play from Johannesburg-born writer Jessica SiÃ¢n, premiering at the Southwark Playhouse, London in May 2015."/>
    <n v="2500"/>
    <n v="2605"/>
    <x v="0"/>
    <s v="GB"/>
    <s v="GBP"/>
    <n v="1430600400"/>
    <n v="1428358567"/>
    <b v="0"/>
    <x v="25"/>
    <b v="1"/>
    <s v="theater/plays"/>
    <n v="1.042"/>
    <n v="186.07142857142858"/>
    <x v="1"/>
    <s v="plays"/>
    <x v="3438"/>
    <d v="2015-05-02T21:00:00"/>
  </r>
  <r>
    <x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x v="1"/>
    <s v="plays"/>
    <x v="3439"/>
    <d v="2016-01-19T04:59:00"/>
  </r>
  <r>
    <x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x v="1"/>
    <s v="plays"/>
    <x v="3440"/>
    <d v="2014-07-11T16:15:00"/>
  </r>
  <r>
    <x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
    <n v="59.651162790697676"/>
    <x v="1"/>
    <s v="plays"/>
    <x v="3441"/>
    <d v="2015-11-13T20:17:00"/>
  </r>
  <r>
    <x v="3442"/>
    <s v="An Evening of Radio"/>
    <s v="An Evening of Radio aims to showcase original work written by undergraduate playwriting students in the style of live staged readings."/>
    <n v="250"/>
    <n v="250"/>
    <x v="0"/>
    <s v="US"/>
    <s v="USD"/>
    <n v="1433016672"/>
    <n v="1430424672"/>
    <b v="0"/>
    <x v="22"/>
    <b v="1"/>
    <s v="theater/plays"/>
    <n v="1"/>
    <n v="31.25"/>
    <x v="1"/>
    <s v="plays"/>
    <x v="3442"/>
    <d v="2015-05-30T20:11:12"/>
  </r>
  <r>
    <x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x v="1"/>
    <s v="plays"/>
    <x v="3443"/>
    <d v="2014-09-09T12:35:46"/>
  </r>
  <r>
    <x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d v="2016-06-08T13:59:00"/>
  </r>
  <r>
    <x v="3445"/>
    <s v="Axon Theatre - First Project (Phase 1)"/>
    <s v="Rehearsal &amp; development of our first project as Axon Theatre: &quot;The Star-Spangled Girl&quot; in South Wales."/>
    <n v="2000"/>
    <n v="2000"/>
    <x v="0"/>
    <s v="GB"/>
    <s v="GBP"/>
    <n v="1445604236"/>
    <n v="1443185036"/>
    <b v="0"/>
    <x v="162"/>
    <b v="1"/>
    <s v="theater/plays"/>
    <n v="1"/>
    <n v="64.516129032258064"/>
    <x v="1"/>
    <s v="plays"/>
    <x v="3445"/>
    <d v="2015-10-23T12:43:56"/>
  </r>
  <r>
    <x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0000000000001"/>
    <n v="43.28"/>
    <x v="1"/>
    <s v="plays"/>
    <x v="3446"/>
    <d v="2015-02-05T12:20:00"/>
  </r>
  <r>
    <x v="3447"/>
    <s v="The Vagabond Halfback"/>
    <s v="&quot;He was a poet, a vagrant, a philosopher, a lady's man and a hard drinker&quot;"/>
    <n v="1000"/>
    <n v="1078"/>
    <x v="0"/>
    <s v="US"/>
    <s v="USD"/>
    <n v="1458332412"/>
    <n v="1454448012"/>
    <b v="0"/>
    <x v="25"/>
    <b v="1"/>
    <s v="theater/plays"/>
    <n v="1.0780000000000001"/>
    <n v="77"/>
    <x v="1"/>
    <s v="plays"/>
    <x v="3447"/>
    <d v="2016-03-18T20:20:12"/>
  </r>
  <r>
    <x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d v="2014-12-17T02:51:29"/>
  </r>
  <r>
    <x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x v="1"/>
    <s v="plays"/>
    <x v="3449"/>
    <d v="2016-07-09T04:00:00"/>
  </r>
  <r>
    <x v="3450"/>
    <s v="The Beautiful House"/>
    <s v="The Beautiful House' is a story of modern mummification and the present day post-humanist crisis in our relationship with death."/>
    <n v="500"/>
    <n v="760"/>
    <x v="0"/>
    <s v="GB"/>
    <s v="GBP"/>
    <n v="1427990071"/>
    <n v="1422809671"/>
    <b v="0"/>
    <x v="70"/>
    <b v="1"/>
    <s v="theater/plays"/>
    <n v="1.52"/>
    <n v="19.487179487179485"/>
    <x v="1"/>
    <s v="plays"/>
    <x v="3450"/>
    <d v="2015-04-02T15:54:31"/>
  </r>
  <r>
    <x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x v="1"/>
    <s v="plays"/>
    <x v="3451"/>
    <d v="2015-04-21T17:22:07"/>
  </r>
  <r>
    <x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2"/>
    <n v="41.405405405405403"/>
    <x v="1"/>
    <s v="plays"/>
    <x v="3452"/>
    <d v="2014-07-23T03:59:00"/>
  </r>
  <r>
    <x v="3453"/>
    <s v="'Patagonia' - by Robert George"/>
    <s v="A full length comedy, Patagonia follows Grason and Jerry on their journey through a magical, South-American rainforest."/>
    <n v="300"/>
    <n v="385"/>
    <x v="0"/>
    <s v="GB"/>
    <s v="GBP"/>
    <n v="1471130956"/>
    <n v="1465946956"/>
    <b v="0"/>
    <x v="25"/>
    <b v="1"/>
    <s v="theater/plays"/>
    <n v="1.2833333333333334"/>
    <n v="27.5"/>
    <x v="1"/>
    <s v="plays"/>
    <x v="3453"/>
    <d v="2016-08-13T23:29:16"/>
  </r>
  <r>
    <x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d v="2014-07-31T16:45:59"/>
  </r>
  <r>
    <x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5"/>
    <n v="145.86956521739131"/>
    <x v="1"/>
    <s v="plays"/>
    <x v="3455"/>
    <d v="2016-10-13T18:00:27"/>
  </r>
  <r>
    <x v="3456"/>
    <s v="THIEF"/>
    <s v="&quot;Thief,&quot; a one man touring show, a theatrical experience portraying a supernatural story about the 3 days Jesus spent in the grave."/>
    <n v="3000"/>
    <n v="5739"/>
    <x v="0"/>
    <s v="US"/>
    <s v="USD"/>
    <n v="1406876340"/>
    <n v="1404190567"/>
    <b v="0"/>
    <x v="38"/>
    <b v="1"/>
    <s v="theater/plays"/>
    <n v="1.913"/>
    <n v="358.6875"/>
    <x v="1"/>
    <s v="plays"/>
    <x v="3456"/>
    <d v="2014-08-01T06:59:00"/>
  </r>
  <r>
    <x v="3457"/>
    <s v="The Impossible Adventures Of Supernova Jones"/>
    <s v="Robots, Space Battles, Mystery, and Intrigue. Nothing is Impossible..."/>
    <n v="2000"/>
    <n v="2804"/>
    <x v="0"/>
    <s v="US"/>
    <s v="USD"/>
    <n v="1423720740"/>
    <n v="1421081857"/>
    <b v="0"/>
    <x v="165"/>
    <b v="1"/>
    <s v="theater/plays"/>
    <n v="1.4019999999999999"/>
    <n v="50.981818181818184"/>
    <x v="1"/>
    <s v="plays"/>
    <x v="3457"/>
    <d v="2015-02-12T05:59:00"/>
  </r>
  <r>
    <x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d v="2015-02-03T04:27:00"/>
  </r>
  <r>
    <x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x v="1"/>
    <s v="plays"/>
    <x v="3459"/>
    <d v="2016-05-20T11:31:00"/>
  </r>
  <r>
    <x v="3460"/>
    <s v="Pushers"/>
    <s v="'Pushers' is an exciting new play and the first project for brand new theatre company, Ain't Got No Home Productions."/>
    <n v="500"/>
    <n v="950"/>
    <x v="0"/>
    <s v="GB"/>
    <s v="GBP"/>
    <n v="1408106352"/>
    <n v="1406896752"/>
    <b v="0"/>
    <x v="10"/>
    <b v="1"/>
    <s v="theater/plays"/>
    <n v="1.9"/>
    <n v="50"/>
    <x v="1"/>
    <s v="plays"/>
    <x v="3460"/>
    <d v="2014-08-15T12:39:12"/>
  </r>
  <r>
    <x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x v="1"/>
    <s v="plays"/>
    <x v="3461"/>
    <d v="2016-10-29T03:00:00"/>
  </r>
  <r>
    <x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x v="1"/>
    <s v="plays"/>
    <x v="3462"/>
    <d v="2015-07-10T18:00:00"/>
  </r>
  <r>
    <x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d v="2016-10-11T03:59:00"/>
  </r>
  <r>
    <x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d v="2016-08-23T03:07:17"/>
  </r>
  <r>
    <x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x v="1"/>
    <s v="plays"/>
    <x v="3465"/>
    <d v="2015-08-09T16:00:00"/>
  </r>
  <r>
    <x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x v="1"/>
    <s v="plays"/>
    <x v="3466"/>
    <d v="2016-04-19T23:27:30"/>
  </r>
  <r>
    <x v="3467"/>
    <s v="Venus in Fur, Los Angeles."/>
    <s v="Venus in Fur, By David Ives."/>
    <n v="3000"/>
    <n v="3030"/>
    <x v="0"/>
    <s v="US"/>
    <s v="USD"/>
    <n v="1426864032"/>
    <n v="1424275632"/>
    <b v="0"/>
    <x v="5"/>
    <b v="1"/>
    <s v="theater/plays"/>
    <n v="1.01"/>
    <n v="64.468085106382972"/>
    <x v="1"/>
    <s v="plays"/>
    <x v="3467"/>
    <d v="2015-03-20T15:07:12"/>
  </r>
  <r>
    <x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x v="1"/>
    <s v="plays"/>
    <x v="3468"/>
    <d v="2016-09-21T03:00:00"/>
  </r>
  <r>
    <x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d v="2016-04-28T15:24:05"/>
  </r>
  <r>
    <x v="3470"/>
    <s v="She Kills Monsters"/>
    <s v="The New Artist's Circle is a theatre company dedicated to bringing the arts to young people."/>
    <n v="250"/>
    <n v="375"/>
    <x v="0"/>
    <s v="US"/>
    <s v="USD"/>
    <n v="1468618680"/>
    <n v="1465345902"/>
    <b v="0"/>
    <x v="82"/>
    <b v="1"/>
    <s v="theater/plays"/>
    <n v="1.5"/>
    <n v="41.666666666666664"/>
    <x v="1"/>
    <s v="plays"/>
    <x v="3470"/>
    <d v="2016-07-15T21:38:00"/>
  </r>
  <r>
    <x v="3471"/>
    <s v="Different is Dangerous"/>
    <s v="Fast paced, two hander which uses headphone verbatim technique to give an insight into the everyday lives of Leeds city locals."/>
    <n v="500"/>
    <n v="1073"/>
    <x v="0"/>
    <s v="GB"/>
    <s v="GBP"/>
    <n v="1409515200"/>
    <n v="1405971690"/>
    <b v="0"/>
    <x v="209"/>
    <b v="1"/>
    <s v="theater/plays"/>
    <n v="2.1459999999999999"/>
    <n v="35.766666666666666"/>
    <x v="1"/>
    <s v="plays"/>
    <x v="3471"/>
    <d v="2014-08-31T20:00:00"/>
  </r>
  <r>
    <x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x v="1"/>
    <s v="plays"/>
    <x v="3472"/>
    <d v="2014-11-06T05:59:00"/>
  </r>
  <r>
    <x v="3473"/>
    <s v="King Sisyphus"/>
    <s v="A modern telling of the Greek myth. Sisyphus defies the Gods and attempts to change the world order... but can he overcome his fate?"/>
    <n v="4900"/>
    <n v="4900"/>
    <x v="0"/>
    <s v="US"/>
    <s v="USD"/>
    <n v="1426883220"/>
    <n v="1425067296"/>
    <b v="0"/>
    <x v="51"/>
    <b v="1"/>
    <s v="theater/plays"/>
    <n v="1"/>
    <n v="148.4848484848485"/>
    <x v="1"/>
    <s v="plays"/>
    <x v="3473"/>
    <d v="2015-03-20T20:27:00"/>
  </r>
  <r>
    <x v="3474"/>
    <s v="Be Prepared"/>
    <s v="Help us get actor-writer Ian Bonar's debut play - a hilarious, heartbreaking story of grief and loss - to the 2016 Edinburgh Fringe."/>
    <n v="2000"/>
    <n v="2020"/>
    <x v="0"/>
    <s v="GB"/>
    <s v="GBP"/>
    <n v="1469016131"/>
    <n v="1466424131"/>
    <b v="0"/>
    <x v="70"/>
    <b v="1"/>
    <s v="theater/plays"/>
    <n v="1.01"/>
    <n v="51.794871794871796"/>
    <x v="1"/>
    <s v="plays"/>
    <x v="3474"/>
    <d v="2016-07-20T12:02:11"/>
  </r>
  <r>
    <x v="3475"/>
    <s v="Score"/>
    <s v="Score is a musical play inspired by true stories of parents who have recovered from addiction and regained their children."/>
    <n v="300"/>
    <n v="340"/>
    <x v="0"/>
    <s v="GB"/>
    <s v="GBP"/>
    <n v="1414972800"/>
    <n v="1412629704"/>
    <b v="0"/>
    <x v="57"/>
    <b v="1"/>
    <s v="theater/plays"/>
    <n v="1.1333333333333333"/>
    <n v="20"/>
    <x v="1"/>
    <s v="plays"/>
    <x v="3475"/>
    <d v="2014-11-03T00:00:00"/>
  </r>
  <r>
    <x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x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x v="1"/>
    <s v="plays"/>
    <x v="3477"/>
    <d v="2015-05-17T03:00:00"/>
  </r>
  <r>
    <x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d v="2015-03-16T21:00:00"/>
  </r>
  <r>
    <x v="3479"/>
    <s v="Civil Rogues"/>
    <s v="A new comedy about what happened to a band of foolhardy actors when the Puritans closed the theatres in the 1640s."/>
    <n v="1500"/>
    <n v="1918"/>
    <x v="0"/>
    <s v="GB"/>
    <s v="GBP"/>
    <n v="1403382680"/>
    <n v="1400790680"/>
    <b v="0"/>
    <x v="66"/>
    <b v="1"/>
    <s v="theater/plays"/>
    <n v="1.2786666666666666"/>
    <n v="34.25"/>
    <x v="1"/>
    <s v="plays"/>
    <x v="3479"/>
    <d v="2014-06-21T20:31:20"/>
  </r>
  <r>
    <x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7"/>
    <n v="164.61538461538461"/>
    <x v="1"/>
    <s v="plays"/>
    <x v="3480"/>
    <d v="2015-07-10T21:00:00"/>
  </r>
  <r>
    <x v="3481"/>
    <s v="FIX THE FITZ"/>
    <s v="One of Australia's greatest theatres needs your help. Please help us refurnish, fit out and restore this legendary storytelling venue."/>
    <n v="10000"/>
    <n v="11880"/>
    <x v="0"/>
    <s v="AU"/>
    <s v="AUD"/>
    <n v="1420178188"/>
    <n v="1418709388"/>
    <b v="0"/>
    <x v="195"/>
    <b v="1"/>
    <s v="theater/plays"/>
    <n v="1.1879999999999999"/>
    <n v="125.05263157894737"/>
    <x v="1"/>
    <s v="plays"/>
    <x v="3481"/>
    <d v="2015-01-02T05:56:28"/>
  </r>
  <r>
    <x v="3482"/>
    <s v="Old Trunk - Edinburgh 2014"/>
    <s v="Critically-acclaimed new-writing company Old Trunk make their Edinburgh debut alternating their two darkly comic plays."/>
    <n v="3000"/>
    <n v="4150"/>
    <x v="0"/>
    <s v="GB"/>
    <s v="GBP"/>
    <n v="1404671466"/>
    <n v="1402079466"/>
    <b v="0"/>
    <x v="144"/>
    <b v="1"/>
    <s v="theater/plays"/>
    <n v="1.3833333333333333"/>
    <n v="51.875"/>
    <x v="1"/>
    <s v="plays"/>
    <x v="3482"/>
    <d v="2014-07-06T18:31:06"/>
  </r>
  <r>
    <x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x v="1"/>
    <s v="plays"/>
    <x v="3483"/>
    <d v="2014-07-03T16:03:01"/>
  </r>
  <r>
    <x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d v="2016-06-15T18:14:59"/>
  </r>
  <r>
    <x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d v="2016-02-02T16:38:00"/>
  </r>
  <r>
    <x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
    <n v="83.142857142857139"/>
    <x v="1"/>
    <s v="plays"/>
    <x v="3486"/>
    <d v="2015-06-03T06:59:00"/>
  </r>
  <r>
    <x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d v="2015-06-24T22:34:12"/>
  </r>
  <r>
    <x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x v="1"/>
    <s v="plays"/>
    <x v="3488"/>
    <d v="2015-04-17T16:00:00"/>
  </r>
  <r>
    <x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x v="1"/>
    <s v="plays"/>
    <x v="3489"/>
    <d v="2014-05-24T21:00:00"/>
  </r>
  <r>
    <x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d v="2016-04-13T19:15:24"/>
  </r>
  <r>
    <x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1"/>
    <n v="79.099999999999994"/>
    <x v="1"/>
    <s v="plays"/>
    <x v="3491"/>
    <d v="2015-05-18T05:59:44"/>
  </r>
  <r>
    <x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d v="2015-10-26T00:13:17"/>
  </r>
  <r>
    <x v="3493"/>
    <s v="Not Your Garden Variety Theater"/>
    <s v="We need your help purchasing a stage for our production of the Wizard of Oz! This program is helping children with autism. Thank you!"/>
    <n v="1500"/>
    <n v="1500"/>
    <x v="0"/>
    <s v="US"/>
    <s v="USD"/>
    <n v="1408252260"/>
    <n v="1406580436"/>
    <b v="0"/>
    <x v="60"/>
    <b v="1"/>
    <s v="theater/plays"/>
    <n v="1"/>
    <n v="51.724137931034484"/>
    <x v="1"/>
    <s v="plays"/>
    <x v="3493"/>
    <d v="2014-08-17T05:11:00"/>
  </r>
  <r>
    <x v="3494"/>
    <s v="Special in a Bad Way"/>
    <s v="&quot;Special in a Bad Way&quot; is a comedy that questions American Public Schools in their treatment of the so called, 'learning disabled.'"/>
    <n v="400"/>
    <n v="400"/>
    <x v="0"/>
    <s v="US"/>
    <s v="USD"/>
    <n v="1480140000"/>
    <n v="1479186575"/>
    <b v="0"/>
    <x v="62"/>
    <b v="1"/>
    <s v="theater/plays"/>
    <n v="1"/>
    <n v="30.76923076923077"/>
    <x v="1"/>
    <s v="plays"/>
    <x v="3494"/>
    <d v="2016-11-26T06:00:00"/>
  </r>
  <r>
    <x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d v="2014-11-01T17:18:00"/>
  </r>
  <r>
    <x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d v="2016-09-11T20:19:26"/>
  </r>
  <r>
    <x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d v="2016-06-02T22:00:00"/>
  </r>
  <r>
    <x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d v="2016-05-28T21:44:00"/>
  </r>
  <r>
    <x v="3499"/>
    <s v="Fefu and Her Friends"/>
    <s v="Figure 8 Troupe's debut performance! A stunning piece of theatre written by premier female playwright Maria Irene Fornes."/>
    <n v="2000"/>
    <n v="2110"/>
    <x v="0"/>
    <s v="US"/>
    <s v="USD"/>
    <n v="1435733940"/>
    <n v="1431046325"/>
    <b v="0"/>
    <x v="2"/>
    <b v="1"/>
    <s v="theater/plays"/>
    <n v="1.0549999999999999"/>
    <n v="60.285714285714285"/>
    <x v="1"/>
    <s v="plays"/>
    <x v="3499"/>
    <d v="2015-07-01T06:59:00"/>
  </r>
  <r>
    <x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29999999999999"/>
    <n v="25.30952380952381"/>
    <x v="1"/>
    <s v="plays"/>
    <x v="3500"/>
    <d v="2016-03-07T04:59:00"/>
  </r>
  <r>
    <x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d v="2015-09-11T18:19:55"/>
  </r>
  <r>
    <x v="3502"/>
    <s v="Dickhead"/>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x v="3503"/>
    <s v="Tarantella"/>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d v="2016-07-24T11:28:48"/>
  </r>
  <r>
    <x v="3504"/>
    <s v="Sterling Lion Theater Company"/>
    <s v="The Sterling Lion Theater Company is a non-profit theater group established for the benefit of the Connecticut lower Naugatuck Valley."/>
    <n v="1000"/>
    <n v="1000"/>
    <x v="0"/>
    <s v="US"/>
    <s v="USD"/>
    <n v="1447959491"/>
    <n v="1445363891"/>
    <b v="0"/>
    <x v="22"/>
    <b v="1"/>
    <s v="theater/plays"/>
    <n v="1"/>
    <n v="125"/>
    <x v="1"/>
    <s v="plays"/>
    <x v="3504"/>
    <d v="2015-11-19T18:58:11"/>
  </r>
  <r>
    <x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000000000001"/>
    <n v="66.512820512820511"/>
    <x v="1"/>
    <s v="plays"/>
    <x v="3505"/>
    <d v="2014-05-13T04:00:00"/>
  </r>
  <r>
    <x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x v="3507"/>
    <s v="The Chameleon Fools Theatre Troupe Project"/>
    <s v="Please help our troupe bring our first project from planning to reality! Join us on one exciting ride!"/>
    <n v="10000"/>
    <n v="10440"/>
    <x v="0"/>
    <s v="US"/>
    <s v="USD"/>
    <n v="1464732537"/>
    <n v="1462140537"/>
    <b v="0"/>
    <x v="250"/>
    <b v="1"/>
    <s v="theater/plays"/>
    <n v="1.044"/>
    <n v="145"/>
    <x v="1"/>
    <s v="plays"/>
    <x v="3507"/>
    <d v="2016-05-31T22:08:57"/>
  </r>
  <r>
    <x v="3508"/>
    <s v="Roll The Dice Theatre Company"/>
    <s v="Roll The Dice Theatre Company revolves around taking risks in the game of life vicariously through beloved childhood games."/>
    <n v="100"/>
    <n v="180"/>
    <x v="0"/>
    <s v="GB"/>
    <s v="GBP"/>
    <n v="1462914000"/>
    <n v="1460914253"/>
    <b v="0"/>
    <x v="41"/>
    <b v="1"/>
    <s v="theater/plays"/>
    <n v="1.8"/>
    <n v="12"/>
    <x v="1"/>
    <s v="plays"/>
    <x v="3508"/>
    <d v="2016-05-10T21:00:00"/>
  </r>
  <r>
    <x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2"/>
    <n v="96.666666666666671"/>
    <x v="1"/>
    <s v="plays"/>
    <x v="3509"/>
    <d v="2014-11-21T04:55:00"/>
  </r>
  <r>
    <x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5"/>
    <n v="60.333333333333336"/>
    <x v="1"/>
    <s v="plays"/>
    <x v="3510"/>
    <d v="2014-07-02T14:54:06"/>
  </r>
  <r>
    <x v="3511"/>
    <s v="Silent Planet"/>
    <s v="The world premiere of the first full-length play by Eve Leigh, at the intimate Finborough Theatre in London."/>
    <n v="1500"/>
    <n v="1518"/>
    <x v="0"/>
    <s v="GB"/>
    <s v="GBP"/>
    <n v="1415385000"/>
    <n v="1413406695"/>
    <b v="0"/>
    <x v="10"/>
    <b v="1"/>
    <s v="theater/plays"/>
    <n v="1.012"/>
    <n v="79.89473684210526"/>
    <x v="1"/>
    <s v="plays"/>
    <x v="3511"/>
    <d v="2014-11-07T18:30:00"/>
  </r>
  <r>
    <x v="3512"/>
    <s v="With My Eyes Wide Open"/>
    <s v="We're making a hard hitting, innovative play which will open your eyes to what mental illness is like in the mind of the sufferer."/>
    <n v="1000"/>
    <n v="1000"/>
    <x v="0"/>
    <s v="GB"/>
    <s v="GBP"/>
    <n v="1429789992"/>
    <n v="1424609592"/>
    <b v="0"/>
    <x v="57"/>
    <b v="1"/>
    <s v="theater/plays"/>
    <n v="1"/>
    <n v="58.823529411764703"/>
    <x v="1"/>
    <s v="plays"/>
    <x v="3512"/>
    <d v="2015-04-23T11:53:12"/>
  </r>
  <r>
    <x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d v="2014-06-04T04:59:00"/>
  </r>
  <r>
    <x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x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x v="1"/>
    <s v="plays"/>
    <x v="3515"/>
    <d v="2015-05-31T18:32:51"/>
  </r>
  <r>
    <x v="3516"/>
    <s v="The March of the Bonus Army"/>
    <s v="A new play about a lesser known yet pivotal event in American history, about a group of WWI Veterans fighting for their rights."/>
    <n v="2500"/>
    <n v="2500"/>
    <x v="0"/>
    <s v="US"/>
    <s v="USD"/>
    <n v="1410145200"/>
    <n v="1407197670"/>
    <b v="0"/>
    <x v="202"/>
    <b v="1"/>
    <s v="theater/plays"/>
    <n v="1"/>
    <n v="227.27272727272728"/>
    <x v="1"/>
    <s v="plays"/>
    <x v="3516"/>
    <d v="2014-09-08T03:00:00"/>
  </r>
  <r>
    <x v="3517"/>
    <s v="A Bright Room Called Day by Tony Kushner"/>
    <s v="Support an outstanding cast of actors to take on a professional production of a masterpiece of modern theatre"/>
    <n v="4000"/>
    <n v="4000"/>
    <x v="0"/>
    <s v="GB"/>
    <s v="GBP"/>
    <n v="1404471600"/>
    <n v="1401910634"/>
    <b v="0"/>
    <x v="62"/>
    <b v="1"/>
    <s v="theater/plays"/>
    <n v="1"/>
    <n v="307.69230769230768"/>
    <x v="1"/>
    <s v="plays"/>
    <x v="3517"/>
    <d v="2014-07-04T11:00:00"/>
  </r>
  <r>
    <x v="3518"/>
    <s v="BEASTS OF BAVERLY GROVE"/>
    <s v="One play.  Two theaters.  See the story from both sides and then decide for yourself - who are the BEASTS OF BAVERLY GROVE?"/>
    <n v="1500"/>
    <n v="1650.69"/>
    <x v="0"/>
    <s v="US"/>
    <s v="USD"/>
    <n v="1412259660"/>
    <n v="1410461299"/>
    <b v="0"/>
    <x v="51"/>
    <b v="1"/>
    <s v="theater/plays"/>
    <n v="1.10046"/>
    <n v="50.020909090909093"/>
    <x v="1"/>
    <s v="plays"/>
    <x v="3518"/>
    <d v="2014-10-02T14:21:00"/>
  </r>
  <r>
    <x v="3519"/>
    <s v="Bookstory"/>
    <s v="Bookstory is a tiny puppet musical with some very big ideas that tells the story of the story in the digital age"/>
    <n v="2000"/>
    <n v="2027"/>
    <x v="0"/>
    <s v="GB"/>
    <s v="GBP"/>
    <n v="1425478950"/>
    <n v="1422886950"/>
    <b v="0"/>
    <x v="33"/>
    <b v="1"/>
    <s v="theater/plays"/>
    <n v="1.0135000000000001"/>
    <n v="72.392857142857139"/>
    <x v="1"/>
    <s v="plays"/>
    <x v="3519"/>
    <d v="2015-03-04T14:22:30"/>
  </r>
  <r>
    <x v="3520"/>
    <s v="Protocols"/>
    <s v="Help us to bring &quot;Protocols&quot; at the 2015 Camden Fringe. The most controversial play of the year."/>
    <n v="2000"/>
    <n v="2015"/>
    <x v="0"/>
    <s v="GB"/>
    <s v="GBP"/>
    <n v="1441547220"/>
    <n v="1439322412"/>
    <b v="0"/>
    <x v="64"/>
    <b v="1"/>
    <s v="theater/plays"/>
    <n v="1.0075000000000001"/>
    <n v="95.952380952380949"/>
    <x v="1"/>
    <s v="plays"/>
    <x v="3520"/>
    <d v="2015-09-06T13:47:00"/>
  </r>
  <r>
    <x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d v="2014-09-29T08:40:20"/>
  </r>
  <r>
    <x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
    <n v="41.029411764705884"/>
    <x v="1"/>
    <s v="plays"/>
    <x v="3522"/>
    <d v="2015-09-15T10:06:00"/>
  </r>
  <r>
    <x v="3523"/>
    <s v="Magnificence"/>
    <s v="An old play about our world. Set in 1970s England, Magnificence is a gut-wrenching story of radicalisation, idealism and pity."/>
    <n v="4000"/>
    <n v="4546"/>
    <x v="0"/>
    <s v="GB"/>
    <s v="GBP"/>
    <n v="1474844400"/>
    <n v="1469871148"/>
    <b v="0"/>
    <x v="144"/>
    <b v="1"/>
    <s v="theater/plays"/>
    <n v="1.1365000000000001"/>
    <n v="56.825000000000003"/>
    <x v="1"/>
    <s v="plays"/>
    <x v="3523"/>
    <d v="2016-09-25T23:00:00"/>
  </r>
  <r>
    <x v="3524"/>
    <s v="Sweet, Sweet Spirit"/>
    <s v="A West Texas matriarch is enraged by the news that her gay grandson has been the victim of a hate crime committed by his own father."/>
    <n v="10000"/>
    <n v="10156"/>
    <x v="0"/>
    <s v="US"/>
    <s v="USD"/>
    <n v="1410580800"/>
    <n v="1409336373"/>
    <b v="0"/>
    <x v="142"/>
    <b v="1"/>
    <s v="theater/plays"/>
    <n v="1.0156000000000001"/>
    <n v="137.24324324324326"/>
    <x v="1"/>
    <s v="plays"/>
    <x v="3524"/>
    <d v="2014-09-13T04:00:00"/>
  </r>
  <r>
    <x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x v="1"/>
    <s v="plays"/>
    <x v="3525"/>
    <d v="2015-08-09T16:00:00"/>
  </r>
  <r>
    <x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x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d v="2015-07-11T03:59:00"/>
  </r>
  <r>
    <x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5"/>
    <n v="45.108108108108105"/>
    <x v="1"/>
    <s v="plays"/>
    <x v="3528"/>
    <d v="2017-01-18T12:01:58"/>
  </r>
  <r>
    <x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d v="2015-07-13T01:00:00"/>
  </r>
  <r>
    <x v="3530"/>
    <s v="Far From Fiction"/>
    <s v="â€œFar From Fictionâ€ is a powerful play, written by Sally Willis, offering insights into a new understanding of  female psychology."/>
    <n v="2750"/>
    <n v="2750"/>
    <x v="0"/>
    <s v="GB"/>
    <s v="GBP"/>
    <n v="1460318400"/>
    <n v="1457881057"/>
    <b v="0"/>
    <x v="19"/>
    <b v="1"/>
    <s v="theater/plays"/>
    <n v="1"/>
    <n v="125"/>
    <x v="1"/>
    <s v="plays"/>
    <x v="3530"/>
    <d v="2016-04-10T20:00:00"/>
  </r>
  <r>
    <x v="3531"/>
    <s v="The Reinvention of Lily Johnson"/>
    <s v="A political comedy for a crazy election year"/>
    <n v="1000"/>
    <n v="1280"/>
    <x v="0"/>
    <s v="US"/>
    <s v="USD"/>
    <n v="1467301334"/>
    <n v="1464709334"/>
    <b v="0"/>
    <x v="55"/>
    <b v="1"/>
    <s v="theater/plays"/>
    <n v="1.28"/>
    <n v="49.230769230769234"/>
    <x v="1"/>
    <s v="plays"/>
    <x v="3531"/>
    <d v="2016-06-30T15:42:14"/>
  </r>
  <r>
    <x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d v="2014-09-18T03:59:00"/>
  </r>
  <r>
    <x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x v="1"/>
    <s v="plays"/>
    <x v="3533"/>
    <d v="2015-11-11T19:16:07"/>
  </r>
  <r>
    <x v="3534"/>
    <s v="Night of Ashes"/>
    <s v="A Theatrical Prequel to Hell's Rebels, the current Pathfinder Adventure Path from Paizo Publishing"/>
    <n v="5000"/>
    <n v="7810"/>
    <x v="0"/>
    <s v="US"/>
    <s v="USD"/>
    <n v="1443711623"/>
    <n v="1440687623"/>
    <b v="0"/>
    <x v="386"/>
    <b v="1"/>
    <s v="theater/plays"/>
    <n v="1.5620000000000001"/>
    <n v="38.284313725490193"/>
    <x v="1"/>
    <s v="plays"/>
    <x v="3534"/>
    <d v="2015-10-01T15:00:23"/>
  </r>
  <r>
    <x v="3535"/>
    <s v="Twelve Angry Women"/>
    <s v="On the 60th anniversary of Twelve Angry Men, 12 female writers create 12 short pieces about what makes them angry."/>
    <n v="2000"/>
    <n v="2063"/>
    <x v="0"/>
    <s v="GB"/>
    <s v="GBP"/>
    <n v="1443808800"/>
    <n v="1441120910"/>
    <b v="0"/>
    <x v="67"/>
    <b v="1"/>
    <s v="theater/plays"/>
    <n v="1.0315000000000001"/>
    <n v="44.847826086956523"/>
    <x v="1"/>
    <s v="plays"/>
    <x v="3535"/>
    <d v="2015-10-02T18:00:00"/>
  </r>
  <r>
    <x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d v="2015-12-20T11:59:00"/>
  </r>
  <r>
    <x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5"/>
    <n v="43.5"/>
    <x v="1"/>
    <s v="plays"/>
    <x v="3537"/>
    <d v="2014-11-17T07:59:00"/>
  </r>
  <r>
    <x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5"/>
    <n v="30.951807228915662"/>
    <x v="1"/>
    <s v="plays"/>
    <x v="3538"/>
    <d v="2016-08-17T10:05:40"/>
  </r>
  <r>
    <x v="3539"/>
    <s v="Chokehold"/>
    <s v="A searing new play that takes  an unflinching look at the terrible costs of police shootings in the African American community."/>
    <n v="600"/>
    <n v="718"/>
    <x v="0"/>
    <s v="US"/>
    <s v="USD"/>
    <n v="1473358122"/>
    <n v="1471543722"/>
    <b v="0"/>
    <x v="62"/>
    <b v="1"/>
    <s v="theater/plays"/>
    <n v="1.1966666666666668"/>
    <n v="55.230769230769234"/>
    <x v="1"/>
    <s v="plays"/>
    <x v="3539"/>
    <d v="2016-09-08T18:08:42"/>
  </r>
  <r>
    <x v="3540"/>
    <s v="The Silence at the Song's End"/>
    <s v="A brand new stage adaptation of the Libby Purves/Nicholas Heiney book. A new work involving music, poetry and fajitas. #timetochange"/>
    <n v="300"/>
    <n v="369"/>
    <x v="0"/>
    <s v="GB"/>
    <s v="GBP"/>
    <n v="1466899491"/>
    <n v="1464307491"/>
    <b v="0"/>
    <x v="22"/>
    <b v="1"/>
    <s v="theater/plays"/>
    <n v="1.23"/>
    <n v="46.125"/>
    <x v="1"/>
    <s v="plays"/>
    <x v="3540"/>
    <d v="2016-06-26T00:04:51"/>
  </r>
  <r>
    <x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x v="1"/>
    <s v="plays"/>
    <x v="3541"/>
    <d v="2015-08-31T17:31:15"/>
  </r>
  <r>
    <x v="3542"/>
    <s v="Gifts of War"/>
    <s v="Ancient Greece. Giddy, champagne soaked debauchery celebrating the Trojan War's end leads to a shocking and deadly surprise."/>
    <n v="5500"/>
    <n v="5623"/>
    <x v="0"/>
    <s v="US"/>
    <s v="USD"/>
    <n v="1410099822"/>
    <n v="1404915822"/>
    <b v="0"/>
    <x v="268"/>
    <b v="1"/>
    <s v="theater/plays"/>
    <n v="1.0223636363636364"/>
    <n v="66.152941176470591"/>
    <x v="1"/>
    <s v="plays"/>
    <x v="3542"/>
    <d v="2014-09-07T14:23:42"/>
  </r>
  <r>
    <x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x v="1"/>
    <s v="plays"/>
    <x v="3543"/>
    <d v="2015-06-25T18:07:39"/>
  </r>
  <r>
    <x v="3544"/>
    <s v="Gruoch, or Lady Macbeth"/>
    <s v="Death &amp; Pretzels presents the world premiere of Paul Pasulka's Gruoch, or Lady Macbeth"/>
    <n v="2500"/>
    <n v="2500"/>
    <x v="0"/>
    <s v="US"/>
    <s v="USD"/>
    <n v="1425758257"/>
    <n v="1423166257"/>
    <b v="0"/>
    <x v="54"/>
    <b v="1"/>
    <s v="theater/plays"/>
    <n v="1"/>
    <n v="104.16666666666667"/>
    <x v="1"/>
    <s v="plays"/>
    <x v="3544"/>
    <d v="2015-03-07T19:57:37"/>
  </r>
  <r>
    <x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x v="1"/>
    <s v="plays"/>
    <x v="3545"/>
    <d v="2015-04-11T19:22:39"/>
  </r>
  <r>
    <x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d v="2015-04-01T03:59:00"/>
  </r>
  <r>
    <x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2"/>
    <n v="119.17633928571429"/>
    <x v="1"/>
    <s v="plays"/>
    <x v="3547"/>
    <d v="2016-05-14T03:59:00"/>
  </r>
  <r>
    <x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x v="1"/>
    <s v="plays"/>
    <x v="3548"/>
    <d v="2016-03-05T01:00:00"/>
  </r>
  <r>
    <x v="3549"/>
    <s v="The Munitionettes"/>
    <s v="Help us bring to life tales of hardship, danger and community of extraordinary women working in WW1 munitions factories."/>
    <n v="1000"/>
    <n v="1020"/>
    <x v="0"/>
    <s v="GB"/>
    <s v="GBP"/>
    <n v="1441358873"/>
    <n v="1438939673"/>
    <b v="0"/>
    <x v="288"/>
    <b v="1"/>
    <s v="theater/plays"/>
    <n v="1.02"/>
    <n v="24.285714285714285"/>
    <x v="1"/>
    <s v="plays"/>
    <x v="3549"/>
    <d v="2015-09-04T09:27:53"/>
  </r>
  <r>
    <x v="3550"/>
    <s v="MOONFACE"/>
    <s v="MOONFACE explores the formative f***k-ups of adolescence. Fresh, incisive new writing. Monologue, movement and striking naturalism."/>
    <n v="2500"/>
    <n v="2620"/>
    <x v="0"/>
    <s v="GB"/>
    <s v="GBP"/>
    <n v="1462224398"/>
    <n v="1459632398"/>
    <b v="0"/>
    <x v="31"/>
    <b v="1"/>
    <s v="theater/plays"/>
    <n v="1.048"/>
    <n v="40.9375"/>
    <x v="1"/>
    <s v="plays"/>
    <x v="3550"/>
    <d v="2016-05-02T21:26:38"/>
  </r>
  <r>
    <x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x v="1"/>
    <s v="plays"/>
    <x v="3551"/>
    <d v="2014-05-22T22:07:00"/>
  </r>
  <r>
    <x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
    <n v="38.65"/>
    <x v="1"/>
    <s v="plays"/>
    <x v="3552"/>
    <d v="2014-06-28T14:05:24"/>
  </r>
  <r>
    <x v="3553"/>
    <s v="Coming Home"/>
    <s v="Professional actors bring to life the true stories of 5 African-Americans struggling with mental health and their search for healing."/>
    <n v="5500"/>
    <n v="5845"/>
    <x v="0"/>
    <s v="US"/>
    <s v="USD"/>
    <n v="1439337600"/>
    <n v="1436575280"/>
    <b v="0"/>
    <x v="201"/>
    <b v="1"/>
    <s v="theater/plays"/>
    <n v="1.0627272727272727"/>
    <n v="56.20192307692308"/>
    <x v="1"/>
    <s v="plays"/>
    <x v="3553"/>
    <d v="2015-08-12T00:00:00"/>
  </r>
  <r>
    <x v="3554"/>
    <s v="MASKS: Off-Broadway Debut"/>
    <s v="MASKS is a dramedy dealing with what it means to be alive, the reliability of identity, and what it means to suffer."/>
    <n v="5000"/>
    <n v="5671.11"/>
    <x v="0"/>
    <s v="US"/>
    <s v="USD"/>
    <n v="1423674000"/>
    <n v="1421025159"/>
    <b v="0"/>
    <x v="28"/>
    <b v="1"/>
    <s v="theater/plays"/>
    <n v="1.1342219999999998"/>
    <n v="107.00207547169811"/>
    <x v="1"/>
    <s v="plays"/>
    <x v="3554"/>
    <d v="2015-02-11T17:00:00"/>
  </r>
  <r>
    <x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
    <n v="171.42857142857142"/>
    <x v="1"/>
    <s v="plays"/>
    <x v="3555"/>
    <d v="2016-11-17T11:36:34"/>
  </r>
  <r>
    <x v="3556"/>
    <s v="Immortal"/>
    <s v="'Immortal', a play about five English Air Bombers in WW2, is an exciting first project for the brand new Production Company, GreanTea."/>
    <n v="2200"/>
    <n v="2210"/>
    <x v="0"/>
    <s v="GB"/>
    <s v="GBP"/>
    <n v="1408289724"/>
    <n v="1403105724"/>
    <b v="0"/>
    <x v="9"/>
    <b v="1"/>
    <s v="theater/plays"/>
    <n v="1.0045454545454546"/>
    <n v="110.5"/>
    <x v="1"/>
    <s v="plays"/>
    <x v="3556"/>
    <d v="2014-08-17T15:35:24"/>
  </r>
  <r>
    <x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d v="2014-05-05T06:38:31"/>
  </r>
  <r>
    <x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x v="1"/>
    <s v="plays"/>
    <x v="3558"/>
    <d v="2015-06-26T21:00:00"/>
  </r>
  <r>
    <x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d v="2015-07-31T08:58:00"/>
  </r>
  <r>
    <x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d v="2015-05-27T02:45:00"/>
  </r>
  <r>
    <x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d v="2015-08-05T18:36:00"/>
  </r>
  <r>
    <x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d v="2016-03-13T22:00:00"/>
  </r>
  <r>
    <x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d v="2016-08-01T19:00:00"/>
  </r>
  <r>
    <x v="3564"/>
    <s v="The Pillowman Aberdeen"/>
    <s v="Multi Award-Winng play THE PILLOWMAN coming to the Arts Centre Theatre, Aberdeen"/>
    <n v="1000"/>
    <n v="1005"/>
    <x v="0"/>
    <s v="GB"/>
    <s v="GBP"/>
    <n v="1444060800"/>
    <n v="1440082649"/>
    <b v="0"/>
    <x v="57"/>
    <b v="1"/>
    <s v="theater/plays"/>
    <n v="1.0049999999999999"/>
    <n v="59.117647058823529"/>
    <x v="1"/>
    <s v="plays"/>
    <x v="3564"/>
    <d v="2015-10-05T16:00:00"/>
  </r>
  <r>
    <x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6"/>
    <n v="97.916666666666671"/>
    <x v="1"/>
    <s v="plays"/>
    <x v="3565"/>
    <d v="2014-12-31T17:50:08"/>
  </r>
  <r>
    <x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d v="2015-01-23T12:11:23"/>
  </r>
  <r>
    <x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d v="2015-06-10T19:27:24"/>
  </r>
  <r>
    <x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d v="2014-09-17T17:46:34"/>
  </r>
  <r>
    <x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d v="2015-01-08T16:31:36"/>
  </r>
  <r>
    <x v="3570"/>
    <s v="The Lower Depths"/>
    <s v="Theatre Machine presents an all-new adaptation of Maxim Gorky's classic of Russian theatre, The Lower Depths."/>
    <n v="2000"/>
    <n v="2287"/>
    <x v="0"/>
    <s v="US"/>
    <s v="USD"/>
    <n v="1420009200"/>
    <n v="1417593483"/>
    <b v="0"/>
    <x v="55"/>
    <b v="1"/>
    <s v="theater/plays"/>
    <n v="1.1435"/>
    <n v="87.961538461538467"/>
    <x v="1"/>
    <s v="plays"/>
    <x v="3570"/>
    <d v="2014-12-31T07:00:00"/>
  </r>
  <r>
    <x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d v="2014-10-30T20:36:53"/>
  </r>
  <r>
    <x v="3572"/>
    <s v="Monster"/>
    <s v="A darkly comic one woman show by Abram Rooney as part of The Camden Fringe 2015."/>
    <n v="500"/>
    <n v="500"/>
    <x v="0"/>
    <s v="GB"/>
    <s v="GBP"/>
    <n v="1434894082"/>
    <n v="1432302082"/>
    <b v="0"/>
    <x v="82"/>
    <b v="1"/>
    <s v="theater/plays"/>
    <n v="1"/>
    <n v="55.555555555555557"/>
    <x v="1"/>
    <s v="plays"/>
    <x v="3572"/>
    <d v="2015-06-21T13:41:22"/>
  </r>
  <r>
    <x v="3573"/>
    <s v="Licensed To Ill"/>
    <s v="London based theatre makers collaborating to create a new show about the history of HipHop."/>
    <n v="3000"/>
    <n v="3084"/>
    <x v="0"/>
    <s v="GB"/>
    <s v="GBP"/>
    <n v="1415440846"/>
    <n v="1412845246"/>
    <b v="0"/>
    <x v="76"/>
    <b v="1"/>
    <s v="theater/plays"/>
    <n v="1.028"/>
    <n v="39.53846153846154"/>
    <x v="1"/>
    <s v="plays"/>
    <x v="3573"/>
    <d v="2014-11-08T10:00:46"/>
  </r>
  <r>
    <x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d v="2014-11-13T23:37:28"/>
  </r>
  <r>
    <x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d v="2016-08-11T03:59:00"/>
  </r>
  <r>
    <x v="3576"/>
    <s v="Vote for Next Season's Shows!"/>
    <s v="Vote here for whatever show you want to see next year! No gimmick, no stretch goals, just a simple vote and a free ticket."/>
    <n v="100"/>
    <n v="100"/>
    <x v="0"/>
    <s v="US"/>
    <s v="USD"/>
    <n v="1480947054"/>
    <n v="1475759454"/>
    <b v="0"/>
    <x v="81"/>
    <b v="1"/>
    <s v="theater/plays"/>
    <n v="1"/>
    <n v="20"/>
    <x v="1"/>
    <s v="plays"/>
    <x v="3576"/>
    <d v="2016-12-05T14:10:54"/>
  </r>
  <r>
    <x v="3577"/>
    <s v="The Laramie Project in Utah County"/>
    <s v="Our goal is to bring this story of one town's processing of tragedy and their own community identity to Utah County."/>
    <n v="600"/>
    <n v="780"/>
    <x v="0"/>
    <s v="US"/>
    <s v="USD"/>
    <n v="1430029680"/>
    <n v="1427741583"/>
    <b v="0"/>
    <x v="74"/>
    <b v="1"/>
    <s v="theater/plays"/>
    <n v="1.3"/>
    <n v="28.888888888888889"/>
    <x v="1"/>
    <s v="plays"/>
    <x v="3577"/>
    <d v="2015-04-26T06:28:00"/>
  </r>
  <r>
    <x v="3578"/>
    <s v="Home"/>
    <s v="An unsparing, slightly surreal look at the effects of the private rented sector on two young women. Based on real events."/>
    <n v="1500"/>
    <n v="1500.2"/>
    <x v="0"/>
    <s v="GB"/>
    <s v="GBP"/>
    <n v="1462037777"/>
    <n v="1459445777"/>
    <b v="0"/>
    <x v="77"/>
    <b v="1"/>
    <s v="theater/plays"/>
    <n v="1.0001333333333333"/>
    <n v="40.545945945945945"/>
    <x v="1"/>
    <s v="plays"/>
    <x v="3578"/>
    <d v="2016-04-30T17:36:17"/>
  </r>
  <r>
    <x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
    <n v="35.714285714285715"/>
    <x v="1"/>
    <s v="plays"/>
    <x v="3579"/>
    <d v="2016-03-31T17:17:36"/>
  </r>
  <r>
    <x v="3580"/>
    <s v="Annabel Lost"/>
    <s v="Annabel Lost combines visual art and performance poetry to tell the story of two orphaned refugees, Quetzal and Rhime."/>
    <n v="900"/>
    <n v="1025"/>
    <x v="0"/>
    <s v="US"/>
    <s v="USD"/>
    <n v="1425185940"/>
    <n v="1421900022"/>
    <b v="0"/>
    <x v="74"/>
    <b v="1"/>
    <s v="theater/plays"/>
    <n v="1.1388888888888888"/>
    <n v="37.962962962962962"/>
    <x v="1"/>
    <s v="plays"/>
    <x v="3580"/>
    <d v="2015-03-01T04:59:00"/>
  </r>
  <r>
    <x v="3581"/>
    <s v="Get FREAK to the Edinburgh Fringe"/>
    <s v="An extraordinary, punchy and provocative new play, providing a voice for women to address their sexuality and self worth. #EDFREAK"/>
    <n v="1500"/>
    <n v="1500"/>
    <x v="0"/>
    <s v="GB"/>
    <s v="GBP"/>
    <n v="1406719110"/>
    <n v="1405509510"/>
    <b v="0"/>
    <x v="43"/>
    <b v="1"/>
    <s v="theater/plays"/>
    <n v="1"/>
    <n v="33.333333333333336"/>
    <x v="1"/>
    <s v="plays"/>
    <x v="3581"/>
    <d v="2014-07-30T11:18:30"/>
  </r>
  <r>
    <x v="3582"/>
    <s v="REALLY REALLY"/>
    <s v="A contemporary American play touching on the scorching realities of growing up in the Millennial generation."/>
    <n v="1000"/>
    <n v="2870"/>
    <x v="0"/>
    <s v="US"/>
    <s v="USD"/>
    <n v="1459822682"/>
    <n v="1458613082"/>
    <b v="0"/>
    <x v="72"/>
    <b v="1"/>
    <s v="theater/plays"/>
    <n v="2.87"/>
    <n v="58.571428571428569"/>
    <x v="1"/>
    <s v="plays"/>
    <x v="3582"/>
    <d v="2016-04-05T02:18:02"/>
  </r>
  <r>
    <x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x v="1"/>
    <s v="plays"/>
    <x v="3583"/>
    <d v="2016-04-18T09:13:25"/>
  </r>
  <r>
    <x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d v="2015-07-13T07:35:44"/>
  </r>
  <r>
    <x v="3585"/>
    <s v="The Lost Boy (a play)"/>
    <s v="The world premiere of a play, a true story about love, loss, and a man reaching back in time as the only way to move forward."/>
    <n v="3400"/>
    <n v="4050"/>
    <x v="0"/>
    <s v="US"/>
    <s v="USD"/>
    <n v="1419181890"/>
    <n v="1416589890"/>
    <b v="0"/>
    <x v="23"/>
    <b v="1"/>
    <s v="theater/plays"/>
    <n v="1.1911764705882353"/>
    <n v="176.08695652173913"/>
    <x v="1"/>
    <s v="plays"/>
    <x v="3585"/>
    <d v="2014-12-21T17:11:30"/>
  </r>
  <r>
    <x v="3586"/>
    <s v="Actors &amp; Musicians who are Blind or Autistic"/>
    <s v="See Theatre In A New Light"/>
    <n v="7500"/>
    <n v="8207"/>
    <x v="0"/>
    <s v="US"/>
    <s v="USD"/>
    <n v="1474649070"/>
    <n v="1469465070"/>
    <b v="0"/>
    <x v="241"/>
    <b v="1"/>
    <s v="theater/plays"/>
    <n v="1.0942666666666667"/>
    <n v="151.9814814814815"/>
    <x v="1"/>
    <s v="plays"/>
    <x v="3586"/>
    <d v="2016-09-23T16:44:30"/>
  </r>
  <r>
    <x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x v="1"/>
    <s v="plays"/>
    <x v="3587"/>
    <d v="2016-06-27T19:00:00"/>
  </r>
  <r>
    <x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x v="1"/>
    <s v="plays"/>
    <x v="3588"/>
    <d v="2015-04-29T23:00:00"/>
  </r>
  <r>
    <x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d v="2015-05-26T15:32:27"/>
  </r>
  <r>
    <x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d v="2014-10-20T08:00:34"/>
  </r>
  <r>
    <x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x v="1"/>
    <s v="plays"/>
    <x v="3591"/>
    <d v="2015-01-24T04:59:00"/>
  </r>
  <r>
    <x v="3592"/>
    <s v="boom- a play by Peter Sinn Nachtrieb"/>
    <s v="Sex. Fish. A COMET THAT DESTROYS THE WORLD. boom a play by Peter Sinn Nachtrieb- Feb 19-21 at The Bridge in NYC."/>
    <n v="2000"/>
    <n v="2545"/>
    <x v="0"/>
    <s v="US"/>
    <s v="USD"/>
    <n v="1423630740"/>
    <n v="1418673307"/>
    <b v="0"/>
    <x v="2"/>
    <b v="1"/>
    <s v="theater/plays"/>
    <n v="1.2725"/>
    <n v="72.714285714285708"/>
    <x v="1"/>
    <s v="plays"/>
    <x v="3592"/>
    <d v="2015-02-11T04:59:00"/>
  </r>
  <r>
    <x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d v="2015-01-05T20:26:00"/>
  </r>
  <r>
    <x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d v="2016-09-04T01:36:22"/>
  </r>
  <r>
    <x v="3595"/>
    <s v="The Flu Season"/>
    <s v="A new theatre company staging Will Eno's The Flu Season in Seattle"/>
    <n v="2600"/>
    <n v="3081"/>
    <x v="0"/>
    <s v="US"/>
    <s v="USD"/>
    <n v="1426229940"/>
    <n v="1423959123"/>
    <b v="0"/>
    <x v="95"/>
    <b v="1"/>
    <s v="theater/plays"/>
    <n v="1.1850000000000001"/>
    <n v="49.693548387096776"/>
    <x v="1"/>
    <s v="plays"/>
    <x v="3595"/>
    <d v="2015-03-13T06:59:00"/>
  </r>
  <r>
    <x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4"/>
    <n v="79"/>
    <x v="1"/>
    <s v="plays"/>
    <x v="3596"/>
    <d v="2014-08-26T17:09:42"/>
  </r>
  <r>
    <x v="3597"/>
    <s v="Akvavit Theatre presents NOTHING OF ME by Arne Lygre"/>
    <s v="&quot;I think that I have my own will. I can stop this, I tell myself. But it's not true.&quot;"/>
    <n v="2500"/>
    <n v="2565"/>
    <x v="0"/>
    <s v="US"/>
    <s v="USD"/>
    <n v="1456984740"/>
    <n v="1455717790"/>
    <b v="0"/>
    <x v="51"/>
    <b v="1"/>
    <s v="theater/plays"/>
    <n v="1.026"/>
    <n v="77.727272727272734"/>
    <x v="1"/>
    <s v="plays"/>
    <x v="3597"/>
    <d v="2016-03-03T05:59:00"/>
  </r>
  <r>
    <x v="3598"/>
    <s v="Cinderella"/>
    <s v="River City Theatre Company needs your support as we embark on our thirteenth production, CINDERELLA!"/>
    <n v="1000"/>
    <n v="1101"/>
    <x v="0"/>
    <s v="US"/>
    <s v="USD"/>
    <n v="1409720340"/>
    <n v="1408129822"/>
    <b v="0"/>
    <x v="74"/>
    <b v="1"/>
    <s v="theater/plays"/>
    <n v="1.101"/>
    <n v="40.777777777777779"/>
    <x v="1"/>
    <s v="plays"/>
    <x v="3598"/>
    <d v="2014-09-03T04:59:00"/>
  </r>
  <r>
    <x v="3599"/>
    <s v="Promised Land"/>
    <s v="Help Chrysalis get this production off the ground!  An original play, we only need $500 to get this production on its feet!"/>
    <n v="500"/>
    <n v="1010"/>
    <x v="0"/>
    <s v="US"/>
    <s v="USD"/>
    <n v="1440892800"/>
    <n v="1438715077"/>
    <b v="0"/>
    <x v="57"/>
    <b v="1"/>
    <s v="theater/plays"/>
    <n v="2.02"/>
    <n v="59.411764705882355"/>
    <x v="1"/>
    <s v="plays"/>
    <x v="3599"/>
    <d v="2015-08-30T00:00:00"/>
  </r>
  <r>
    <x v="3600"/>
    <s v="Pariah"/>
    <s v="The First Play From The Man Who Brought You The Black James Bond!"/>
    <n v="10"/>
    <n v="13"/>
    <x v="0"/>
    <s v="US"/>
    <s v="USD"/>
    <n v="1476390164"/>
    <n v="1473970964"/>
    <b v="0"/>
    <x v="80"/>
    <b v="1"/>
    <s v="theater/plays"/>
    <n v="1.3"/>
    <n v="3.25"/>
    <x v="1"/>
    <s v="plays"/>
    <x v="3600"/>
    <d v="2016-10-13T20:22:44"/>
  </r>
  <r>
    <x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x v="1"/>
    <s v="plays"/>
    <x v="3601"/>
    <d v="2015-01-16T23:58:02"/>
  </r>
  <r>
    <x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4999999999999"/>
    <n v="81.673469387755105"/>
    <x v="1"/>
    <s v="plays"/>
    <x v="3602"/>
    <d v="2016-05-17T21:27:59"/>
  </r>
  <r>
    <x v="3603"/>
    <s v="Thank You For Waiting"/>
    <s v="Help produce &quot;Thank You For Waiting,&quot; a new play that explores friendship, loss, and mental illness, at the 2016 Frigid Festival!"/>
    <n v="1500"/>
    <n v="2560"/>
    <x v="0"/>
    <s v="US"/>
    <s v="USD"/>
    <n v="1446759880"/>
    <n v="1444164280"/>
    <b v="0"/>
    <x v="7"/>
    <b v="1"/>
    <s v="theater/plays"/>
    <n v="1.7066666666666668"/>
    <n v="44.912280701754383"/>
    <x v="1"/>
    <s v="plays"/>
    <x v="3603"/>
    <d v="2015-11-05T21:44:40"/>
  </r>
  <r>
    <x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d v="2016-04-29T06:59:00"/>
  </r>
  <r>
    <x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x v="1"/>
    <s v="plays"/>
    <x v="3605"/>
    <d v="2016-02-13T19:02:06"/>
  </r>
  <r>
    <x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6"/>
    <n v="61.0625"/>
    <x v="1"/>
    <s v="plays"/>
    <x v="3606"/>
    <d v="2016-08-14T14:30:57"/>
  </r>
  <r>
    <x v="3607"/>
    <s v="E15 at The Pleasance and CPT"/>
    <s v="'E15' is a verbatim project that looks at the story of the Focus E15 Campaign"/>
    <n v="550"/>
    <n v="580"/>
    <x v="0"/>
    <s v="GB"/>
    <s v="GBP"/>
    <n v="1450137600"/>
    <n v="1448924882"/>
    <b v="0"/>
    <x v="9"/>
    <b v="1"/>
    <s v="theater/plays"/>
    <n v="1.0545454545454545"/>
    <n v="29"/>
    <x v="1"/>
    <s v="plays"/>
    <x v="3607"/>
    <d v="2015-12-15T00:00:00"/>
  </r>
  <r>
    <x v="3608"/>
    <s v="Petrification"/>
    <s v="Help us get the show on the road! Petrification is a new play about home, memory and identity and we need your help to tour."/>
    <n v="800"/>
    <n v="800"/>
    <x v="0"/>
    <s v="GB"/>
    <s v="GBP"/>
    <n v="1466172000"/>
    <n v="1463418090"/>
    <b v="0"/>
    <x v="74"/>
    <b v="1"/>
    <s v="theater/plays"/>
    <n v="1"/>
    <n v="29.62962962962963"/>
    <x v="1"/>
    <s v="plays"/>
    <x v="3608"/>
    <d v="2016-06-17T14:00:00"/>
  </r>
  <r>
    <x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5"/>
    <n v="143.0952380952381"/>
    <x v="1"/>
    <s v="plays"/>
    <x v="3609"/>
    <d v="2016-03-30T22:48:05"/>
  </r>
  <r>
    <x v="3610"/>
    <s v="The Florence Company presents 'America'"/>
    <s v="The Florence Company premieres its first stage play at the Chelsea Theatre in London with an original piece of writing"/>
    <n v="1000"/>
    <n v="1623"/>
    <x v="0"/>
    <s v="GB"/>
    <s v="GBP"/>
    <n v="1439806936"/>
    <n v="1437214936"/>
    <b v="0"/>
    <x v="162"/>
    <b v="1"/>
    <s v="theater/plays"/>
    <n v="1.623"/>
    <n v="52.354838709677416"/>
    <x v="1"/>
    <s v="plays"/>
    <x v="3610"/>
    <d v="2015-08-17T10:22:16"/>
  </r>
  <r>
    <x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d v="2015-04-08T08:53:21"/>
  </r>
  <r>
    <x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x v="1"/>
    <s v="plays"/>
    <x v="3612"/>
    <d v="2014-06-09T17:26:51"/>
  </r>
  <r>
    <x v="3613"/>
    <s v="HIS NAME IS ARTHUR HOLMBERG"/>
    <s v="a woman walks into a bar except she looks like a man and no one's serving drinks. one night only"/>
    <n v="1250"/>
    <n v="1250"/>
    <x v="0"/>
    <s v="US"/>
    <s v="USD"/>
    <n v="1403964574"/>
    <n v="1401372574"/>
    <b v="0"/>
    <x v="9"/>
    <b v="1"/>
    <s v="theater/plays"/>
    <n v="1"/>
    <n v="62.5"/>
    <x v="1"/>
    <s v="plays"/>
    <x v="3613"/>
    <d v="2014-06-28T14:09:34"/>
  </r>
  <r>
    <x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x v="1"/>
    <s v="plays"/>
    <x v="3614"/>
    <d v="2015-06-19T01:00:16"/>
  </r>
  <r>
    <x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d v="2015-12-10T14:14:56"/>
  </r>
  <r>
    <x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x v="1"/>
    <s v="plays"/>
    <x v="3616"/>
    <d v="2015-03-19T21:47:44"/>
  </r>
  <r>
    <x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3"/>
    <n v="17.254901960784313"/>
    <x v="1"/>
    <s v="plays"/>
    <x v="3617"/>
    <d v="2017-02-28T00:00:00"/>
  </r>
  <r>
    <x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d v="2015-06-03T15:04:10"/>
  </r>
  <r>
    <x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d v="2016-11-19T22:00:00"/>
  </r>
  <r>
    <x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d v="2015-03-05T04:00:00"/>
  </r>
  <r>
    <x v="3621"/>
    <s v="EverScape"/>
    <s v="Bare Theatre and Sonorous Road collaborate on the NC debut of  Allan Maule's gamer fantasy play that was extended in New York."/>
    <n v="3000"/>
    <n v="3292"/>
    <x v="0"/>
    <s v="US"/>
    <s v="USD"/>
    <n v="1475269200"/>
    <n v="1473200844"/>
    <b v="0"/>
    <x v="16"/>
    <b v="1"/>
    <s v="theater/plays"/>
    <n v="1.0973333333333333"/>
    <n v="47.028571428571432"/>
    <x v="1"/>
    <s v="plays"/>
    <x v="3621"/>
    <d v="2016-09-30T21:00:00"/>
  </r>
  <r>
    <x v="3622"/>
    <s v="Shakespeare's Pericles, Prince of Tyre"/>
    <s v="5 actors. 39 characters. 1 epic adventure. Presented by the Cradle Theatre Company."/>
    <n v="1000"/>
    <n v="1000.99"/>
    <x v="0"/>
    <s v="US"/>
    <s v="USD"/>
    <n v="1411874580"/>
    <n v="1409030371"/>
    <b v="0"/>
    <x v="64"/>
    <b v="1"/>
    <s v="theater/plays"/>
    <n v="1.00099"/>
    <n v="47.666190476190479"/>
    <x v="1"/>
    <s v="plays"/>
    <x v="3622"/>
    <d v="2014-09-28T03:23:00"/>
  </r>
  <r>
    <x v="3623"/>
    <s v="Since I've Been Here"/>
    <s v="An original play exploring the complications of romantic relationships in all forms."/>
    <n v="2500"/>
    <n v="3000"/>
    <x v="0"/>
    <s v="US"/>
    <s v="USD"/>
    <n v="1406358000"/>
    <n v="1404841270"/>
    <b v="0"/>
    <x v="69"/>
    <b v="1"/>
    <s v="theater/plays"/>
    <n v="1.2"/>
    <n v="88.235294117647058"/>
    <x v="1"/>
    <s v="plays"/>
    <x v="3623"/>
    <d v="2014-07-26T07:00:00"/>
  </r>
  <r>
    <x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d v="2016-08-23T18:34:50"/>
  </r>
  <r>
    <x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d v="2015-07-02T15:39:37"/>
  </r>
  <r>
    <x v="3626"/>
    <s v="These are your lives."/>
    <s v="The first four-week performance run for our dance-theatre company, Geste Records, to be performed at The Yard Theatre in September."/>
    <n v="4000"/>
    <n v="4073"/>
    <x v="0"/>
    <s v="GB"/>
    <s v="GBP"/>
    <n v="1408204857"/>
    <n v="1406390457"/>
    <b v="0"/>
    <x v="53"/>
    <b v="1"/>
    <s v="theater/plays"/>
    <n v="1.0182500000000001"/>
    <n v="84.854166666666671"/>
    <x v="1"/>
    <s v="plays"/>
    <x v="3626"/>
    <d v="2014-08-16T16:00:57"/>
  </r>
  <r>
    <x v="3627"/>
    <s v="One Shot Theatre Company"/>
    <s v="One Shot Theatre Company is an organization that promotes youth theatre for social change, putting on shows that open a social dialogue"/>
    <n v="2000"/>
    <n v="2000"/>
    <x v="0"/>
    <s v="US"/>
    <s v="USD"/>
    <n v="1463803140"/>
    <n v="1459446487"/>
    <b v="0"/>
    <x v="60"/>
    <b v="1"/>
    <s v="theater/plays"/>
    <n v="1"/>
    <n v="68.965517241379317"/>
    <x v="1"/>
    <s v="plays"/>
    <x v="3627"/>
    <d v="2016-05-21T03:59:00"/>
  </r>
  <r>
    <x v="3628"/>
    <s v="Blast From the Past"/>
    <s v="I am asking for public funding to help put together a musical tribute titled &quot;Blast From The Past&quot; reenacting famous HipHop, RnB acts."/>
    <n v="100000"/>
    <n v="0"/>
    <x v="2"/>
    <s v="US"/>
    <s v="USD"/>
    <n v="1450040396"/>
    <n v="1444852796"/>
    <b v="0"/>
    <x v="78"/>
    <b v="0"/>
    <s v="theater/musical"/>
    <n v="0"/>
    <s v="No Backers"/>
    <x v="1"/>
    <s v="musical"/>
    <x v="3628"/>
    <d v="2015-12-13T20:59:56"/>
  </r>
  <r>
    <x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9E-6"/>
    <n v="1"/>
    <x v="1"/>
    <s v="musical"/>
    <x v="3629"/>
    <d v="2016-05-05T17:00:00"/>
  </r>
  <r>
    <x v="3630"/>
    <s v="Jeremy Kyle- The Opera"/>
    <s v="The Jeremy Kyle Show offers so much subject matter to create an opera with.  Along with his brilliant put downs it could be excellent!"/>
    <n v="3000"/>
    <n v="1"/>
    <x v="2"/>
    <s v="GB"/>
    <s v="GBP"/>
    <n v="1417295990"/>
    <n v="1414700390"/>
    <b v="0"/>
    <x v="29"/>
    <b v="0"/>
    <s v="theater/musical"/>
    <n v="3.3333333333333332E-4"/>
    <n v="1"/>
    <x v="1"/>
    <s v="musical"/>
    <x v="3630"/>
    <d v="2014-11-29T21:19:50"/>
  </r>
  <r>
    <x v="3631"/>
    <s v="Evo: An Original Rock Opera"/>
    <s v="A revival of Shadowbox Live's Off-Broadway Rock Opera to uncompromisingly explore the darker urges of humankind. But we need your help!"/>
    <n v="17100"/>
    <n v="8725"/>
    <x v="2"/>
    <s v="US"/>
    <s v="USD"/>
    <n v="1411444740"/>
    <n v="1409335497"/>
    <b v="0"/>
    <x v="211"/>
    <b v="0"/>
    <s v="theater/musical"/>
    <n v="0.51023391812865493"/>
    <n v="147.88135593220338"/>
    <x v="1"/>
    <s v="musical"/>
    <x v="3631"/>
    <d v="2014-09-23T03:59:00"/>
  </r>
  <r>
    <x v="3632"/>
    <s v="Some Enchanted Evening UK TOUR"/>
    <s v="A professional musical revue. First performed in 2013 as a short tour, to be embarking on a full length tour across the UK in 2015!"/>
    <n v="500"/>
    <n v="100"/>
    <x v="2"/>
    <s v="GB"/>
    <s v="GBP"/>
    <n v="1416781749"/>
    <n v="1415053749"/>
    <b v="0"/>
    <x v="29"/>
    <b v="0"/>
    <s v="theater/musical"/>
    <n v="0.2"/>
    <n v="100"/>
    <x v="1"/>
    <s v="musical"/>
    <x v="3632"/>
    <d v="2014-11-23T22:29:09"/>
  </r>
  <r>
    <x v="3633"/>
    <s v="SMOKEY AND THE BANDIT: THE MUSICAL"/>
    <s v="SMOKEY AND THE BANDIT: THE MUSICAL_x000a_The classic film, characters and music you love, on stage, LIVE!"/>
    <n v="5000"/>
    <n v="1762"/>
    <x v="2"/>
    <s v="US"/>
    <s v="USD"/>
    <n v="1479517200"/>
    <n v="1475765867"/>
    <b v="0"/>
    <x v="162"/>
    <b v="0"/>
    <s v="theater/musical"/>
    <n v="0.35239999999999999"/>
    <n v="56.838709677419352"/>
    <x v="1"/>
    <s v="musical"/>
    <x v="3633"/>
    <d v="2016-11-19T01:00:00"/>
  </r>
  <r>
    <x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66E-2"/>
    <n v="176.94444444444446"/>
    <x v="1"/>
    <s v="musical"/>
    <x v="3634"/>
    <d v="2017-01-14T03:59:00"/>
  </r>
  <r>
    <x v="3635"/>
    <s v="Mary's Son"/>
    <s v="Mary's Son is a pop opera about Jesus and the hope he brings to all people."/>
    <n v="3500"/>
    <n v="1276"/>
    <x v="2"/>
    <s v="US"/>
    <s v="USD"/>
    <n v="1461186676"/>
    <n v="1458594676"/>
    <b v="0"/>
    <x v="73"/>
    <b v="0"/>
    <s v="theater/musical"/>
    <n v="0.36457142857142855"/>
    <n v="127.6"/>
    <x v="1"/>
    <s v="musical"/>
    <x v="3635"/>
    <d v="2016-04-20T21:11:16"/>
  </r>
  <r>
    <x v="3636"/>
    <s v="The Brother's of B-Block"/>
    <s v="The Brotherâ€™s of B-block is a musical play. A new take on &quot;OZ&quot; _x000a_The Wizard of OZ meets HBO's OZ."/>
    <n v="150000"/>
    <n v="0"/>
    <x v="2"/>
    <s v="US"/>
    <s v="USD"/>
    <n v="1442248829"/>
    <n v="1439224829"/>
    <b v="0"/>
    <x v="78"/>
    <b v="0"/>
    <s v="theater/musical"/>
    <n v="0"/>
    <s v="No Backers"/>
    <x v="1"/>
    <s v="musical"/>
    <x v="3636"/>
    <d v="2015-09-14T16:40:29"/>
  </r>
  <r>
    <x v="3637"/>
    <s v="The Ballad of Downtown Jake"/>
    <s v="THE BALLAD OF DOWNTOWN JAKE is a newly created contemporary music drama that is schedule to premiere in Phoenix, AZ in March 2015."/>
    <n v="3000"/>
    <n v="926"/>
    <x v="2"/>
    <s v="US"/>
    <s v="USD"/>
    <n v="1420130935"/>
    <n v="1417538935"/>
    <b v="0"/>
    <x v="25"/>
    <b v="0"/>
    <s v="theater/musical"/>
    <n v="0.30866666666666664"/>
    <n v="66.142857142857139"/>
    <x v="1"/>
    <s v="musical"/>
    <x v="3637"/>
    <d v="2015-01-01T16:48:55"/>
  </r>
  <r>
    <x v="3638"/>
    <s v="Project Hedwig and the Angry Inch"/>
    <s v="A rock and roll journey that explores love, loss, redemption, duality and ascension."/>
    <n v="3300"/>
    <n v="216"/>
    <x v="2"/>
    <s v="CA"/>
    <s v="CAD"/>
    <n v="1429456132"/>
    <n v="1424275732"/>
    <b v="0"/>
    <x v="84"/>
    <b v="0"/>
    <s v="theater/musical"/>
    <n v="6.545454545454546E-2"/>
    <n v="108"/>
    <x v="1"/>
    <s v="musical"/>
    <x v="3638"/>
    <d v="2015-04-19T15:08:52"/>
  </r>
  <r>
    <x v="3639"/>
    <s v="POE!"/>
    <s v="POE is a tragicomic musical about the life and works of Edgar Poe, with Death as his therapist helping him find peace in the beyond."/>
    <n v="25000"/>
    <n v="1"/>
    <x v="2"/>
    <s v="US"/>
    <s v="USD"/>
    <n v="1475853060"/>
    <n v="1470672906"/>
    <b v="0"/>
    <x v="29"/>
    <b v="0"/>
    <s v="theater/musical"/>
    <n v="4.0000000000000003E-5"/>
    <n v="1"/>
    <x v="1"/>
    <s v="musical"/>
    <x v="3639"/>
    <d v="2016-10-07T15:11:00"/>
  </r>
  <r>
    <x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E-2"/>
    <n v="18.333333333333332"/>
    <x v="1"/>
    <s v="musical"/>
    <x v="3640"/>
    <d v="2015-05-10T18:45:30"/>
  </r>
  <r>
    <x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s v="No Backers"/>
    <x v="1"/>
    <s v="musical"/>
    <x v="3641"/>
    <d v="2014-10-05T05:00:00"/>
  </r>
  <r>
    <x v="3642"/>
    <s v="My own musical"/>
    <s v="All the world's a stage..._x000a_It is my biggest dream to perform my own, selfcreated musical with lots of kids as big as I am able to."/>
    <n v="700"/>
    <n v="15"/>
    <x v="2"/>
    <s v="DE"/>
    <s v="EUR"/>
    <n v="1448902800"/>
    <n v="1445369727"/>
    <b v="0"/>
    <x v="84"/>
    <b v="0"/>
    <s v="theater/musical"/>
    <n v="2.1428571428571429E-2"/>
    <n v="7.5"/>
    <x v="1"/>
    <s v="musical"/>
    <x v="3642"/>
    <d v="2015-11-30T17:00:00"/>
  </r>
  <r>
    <x v="3643"/>
    <s v="Puberty: The Musical"/>
    <s v="It feels like the first time. Like the very first time everyone's coming-of-age comes to the stage. Think 'Wicked', with bad acne."/>
    <n v="25000"/>
    <n v="0"/>
    <x v="2"/>
    <s v="US"/>
    <s v="USD"/>
    <n v="1447734439"/>
    <n v="1444274839"/>
    <b v="0"/>
    <x v="78"/>
    <b v="0"/>
    <s v="theater/musical"/>
    <n v="0"/>
    <s v="No Backers"/>
    <x v="1"/>
    <s v="musical"/>
    <x v="3643"/>
    <d v="2015-11-17T04:27:19"/>
  </r>
  <r>
    <x v="3644"/>
    <s v="SHS presents Rodgers and Hammerstein's Cinderella"/>
    <s v="We are the Saugerties High School drama club. Please help us create our musical to keep theater alive!"/>
    <n v="5000"/>
    <n v="821"/>
    <x v="2"/>
    <s v="US"/>
    <s v="USD"/>
    <n v="1457413140"/>
    <n v="1454996887"/>
    <b v="0"/>
    <x v="8"/>
    <b v="0"/>
    <s v="theater/musical"/>
    <n v="0.16420000000000001"/>
    <n v="68.416666666666671"/>
    <x v="1"/>
    <s v="musical"/>
    <x v="3644"/>
    <d v="2016-03-08T04:59:00"/>
  </r>
  <r>
    <x v="3645"/>
    <s v="If the Shoe Fits"/>
    <s v="This new musical comedy empowers women and girls of all ages to be themselves in their shoes, whatever shoes they choose."/>
    <n v="1000"/>
    <n v="1"/>
    <x v="2"/>
    <s v="CA"/>
    <s v="CAD"/>
    <n v="1479773838"/>
    <n v="1477178238"/>
    <b v="0"/>
    <x v="29"/>
    <b v="0"/>
    <s v="theater/musical"/>
    <n v="1E-3"/>
    <n v="1"/>
    <x v="1"/>
    <s v="musical"/>
    <x v="3645"/>
    <d v="2016-11-22T00:17:18"/>
  </r>
  <r>
    <x v="3646"/>
    <s v="Our Sacred Honor"/>
    <s v="Develop demo materials for new, true story of teen Revolutionary War heroes - for hybrid film/live stage musical"/>
    <n v="10000"/>
    <n v="481"/>
    <x v="2"/>
    <s v="US"/>
    <s v="USD"/>
    <n v="1434497400"/>
    <n v="1431770802"/>
    <b v="0"/>
    <x v="22"/>
    <b v="0"/>
    <s v="theater/musical"/>
    <n v="4.8099999999999997E-2"/>
    <n v="60.125"/>
    <x v="1"/>
    <s v="musical"/>
    <x v="3646"/>
    <d v="2015-06-16T23:30:00"/>
  </r>
  <r>
    <x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0.06"/>
    <n v="15"/>
    <x v="1"/>
    <s v="musical"/>
    <x v="3647"/>
    <d v="2016-09-30T17:58:47"/>
  </r>
  <r>
    <x v="3648"/>
    <s v="Moth Theater Lives"/>
    <s v="Help Moth Live! Support Moth and its artist collective to achieve its 2014/15 season."/>
    <n v="40000"/>
    <n v="40153"/>
    <x v="0"/>
    <s v="US"/>
    <s v="USD"/>
    <n v="1412492445"/>
    <n v="1409900445"/>
    <b v="0"/>
    <x v="196"/>
    <b v="1"/>
    <s v="theater/plays"/>
    <n v="1.003825"/>
    <n v="550.04109589041093"/>
    <x v="1"/>
    <s v="plays"/>
    <x v="3648"/>
    <d v="2014-10-05T07:00:45"/>
  </r>
  <r>
    <x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d v="2014-06-16T17:06:34"/>
  </r>
  <r>
    <x v="3650"/>
    <s v="Weald at The Finborough Theatre"/>
    <s v="A terse and delicate dissection of male emotions from a rural perspective: fathers and sons, legacy and heritage, molasses and mud."/>
    <n v="500"/>
    <n v="500"/>
    <x v="0"/>
    <s v="GB"/>
    <s v="GBP"/>
    <n v="1454412584"/>
    <n v="1452598184"/>
    <b v="0"/>
    <x v="57"/>
    <b v="1"/>
    <s v="theater/plays"/>
    <n v="1"/>
    <n v="29.411764705882351"/>
    <x v="1"/>
    <s v="plays"/>
    <x v="3650"/>
    <d v="2016-02-02T11:29:44"/>
  </r>
  <r>
    <x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x v="1"/>
    <s v="plays"/>
    <x v="3651"/>
    <d v="2014-08-10T15:59:00"/>
  </r>
  <r>
    <x v="3652"/>
    <s v="A Midsummer Night's Dream"/>
    <s v="A new take on a classic. Under the direction of Rosanna Saracino, We are exploring the darker elements of A Midsummer Night's Dream."/>
    <n v="300"/>
    <n v="752"/>
    <x v="0"/>
    <s v="CA"/>
    <s v="CAD"/>
    <n v="1472097540"/>
    <n v="1471188502"/>
    <b v="0"/>
    <x v="57"/>
    <b v="1"/>
    <s v="theater/plays"/>
    <n v="2.5066666666666668"/>
    <n v="44.235294117647058"/>
    <x v="1"/>
    <s v="plays"/>
    <x v="3652"/>
    <d v="2016-08-25T03:59:00"/>
  </r>
  <r>
    <x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d v="2015-08-05T08:43:27"/>
  </r>
  <r>
    <x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x v="1"/>
    <s v="plays"/>
    <x v="3654"/>
    <d v="2016-04-03T17:00:00"/>
  </r>
  <r>
    <x v="3655"/>
    <s v="The Tumbleweed Zephyr"/>
    <s v="All aboard for the world premiere of a new steampunk-inspired train adventure play, written by Maggie Lee and directed by Amy Poisson!"/>
    <n v="5000"/>
    <n v="5813"/>
    <x v="0"/>
    <s v="US"/>
    <s v="USD"/>
    <n v="1437202740"/>
    <n v="1434654998"/>
    <b v="0"/>
    <x v="1"/>
    <b v="1"/>
    <s v="theater/plays"/>
    <n v="1.1626000000000001"/>
    <n v="73.582278481012665"/>
    <x v="1"/>
    <s v="plays"/>
    <x v="3655"/>
    <d v="2015-07-18T06:59:00"/>
  </r>
  <r>
    <x v="3656"/>
    <s v="AG Theater RÃ¤mibÃ¼hl Projekt 2017"/>
    <s v="Auch dieses Jahr soll wieder unter der Leitung von Christian Seiler &amp; Bruno Catalano ein Projekt der AG Theater stattfinden."/>
    <n v="5000"/>
    <n v="5291"/>
    <x v="0"/>
    <s v="CH"/>
    <s v="CHF"/>
    <n v="1485989940"/>
    <n v="1483393836"/>
    <b v="0"/>
    <x v="67"/>
    <b v="1"/>
    <s v="theater/plays"/>
    <n v="1.0582"/>
    <n v="115.02173913043478"/>
    <x v="1"/>
    <s v="plays"/>
    <x v="3656"/>
    <d v="2017-02-01T22:59:00"/>
  </r>
  <r>
    <x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4999999999999"/>
    <n v="110.75"/>
    <x v="1"/>
    <s v="plays"/>
    <x v="3657"/>
    <d v="2016-06-01T21:42:00"/>
  </r>
  <r>
    <x v="3658"/>
    <s v="Mr. Marmalade"/>
    <s v="Life is hard when your own imaginary friend can't make time for you."/>
    <n v="1500"/>
    <n v="1510"/>
    <x v="0"/>
    <s v="US"/>
    <s v="USD"/>
    <n v="1404273540"/>
    <n v="1400272580"/>
    <b v="0"/>
    <x v="9"/>
    <b v="1"/>
    <s v="theater/plays"/>
    <n v="1.0066666666666666"/>
    <n v="75.5"/>
    <x v="1"/>
    <s v="plays"/>
    <x v="3658"/>
    <d v="2014-07-02T03:59:00"/>
  </r>
  <r>
    <x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x v="1"/>
    <s v="plays"/>
    <x v="3659"/>
    <d v="2015-03-19T14:39:00"/>
  </r>
  <r>
    <x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
    <n v="11.363636363636363"/>
    <x v="1"/>
    <s v="plays"/>
    <x v="3660"/>
    <d v="2014-12-23T21:08:45"/>
  </r>
  <r>
    <x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x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d v="2015-03-31T04:16:54"/>
  </r>
  <r>
    <x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x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x v="1"/>
    <s v="plays"/>
    <x v="3664"/>
    <d v="2016-06-16T05:58:09"/>
  </r>
  <r>
    <x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5"/>
    <n v="51"/>
    <x v="1"/>
    <s v="plays"/>
    <x v="3665"/>
    <d v="2015-10-28T19:54:00"/>
  </r>
  <r>
    <x v="3666"/>
    <s v="Israel LÃ³pez @ Ojai Playwrights Conference"/>
    <s v="Artistic Internship @ Ojai Playwrights Conference"/>
    <n v="1200"/>
    <n v="1200"/>
    <x v="0"/>
    <s v="US"/>
    <s v="USD"/>
    <n v="1406185200"/>
    <n v="1404337382"/>
    <b v="0"/>
    <x v="44"/>
    <b v="1"/>
    <s v="theater/plays"/>
    <n v="1"/>
    <n v="31.578947368421051"/>
    <x v="1"/>
    <s v="plays"/>
    <x v="3666"/>
    <d v="2014-07-24T07:00:00"/>
  </r>
  <r>
    <x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4"/>
    <n v="53.363965517241382"/>
    <x v="1"/>
    <s v="plays"/>
    <x v="3667"/>
    <d v="2015-07-18T23:16:59"/>
  </r>
  <r>
    <x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d v="2015-07-23T18:33:00"/>
  </r>
  <r>
    <x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d v="2015-06-11T16:12:17"/>
  </r>
  <r>
    <x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x v="1"/>
    <s v="plays"/>
    <x v="3670"/>
    <d v="2015-05-31T23:00:00"/>
  </r>
  <r>
    <x v="3671"/>
    <s v="Kylie for President"/>
    <s v="Bring a touring character education play about making wise choices to elementary students in Kentuckiana. Vote Kylie for President!"/>
    <n v="3500"/>
    <n v="3530"/>
    <x v="0"/>
    <s v="US"/>
    <s v="USD"/>
    <n v="1405915140"/>
    <n v="1404140667"/>
    <b v="0"/>
    <x v="244"/>
    <b v="1"/>
    <s v="theater/plays"/>
    <n v="1.0085714285714287"/>
    <n v="88.25"/>
    <x v="1"/>
    <s v="plays"/>
    <x v="3671"/>
    <d v="2014-07-21T03:59:00"/>
  </r>
  <r>
    <x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4"/>
    <n v="53.438596491228068"/>
    <x v="1"/>
    <s v="plays"/>
    <x v="3672"/>
    <d v="2014-09-26T22:43:04"/>
  </r>
  <r>
    <x v="3673"/>
    <s v="CHILD Z"/>
    <s v="Zoe is a teenage girl growing up in a deeply disturbing society. If those paid to protect her aren't listening, then who is?"/>
    <n v="4000"/>
    <n v="4545"/>
    <x v="0"/>
    <s v="GB"/>
    <s v="GBP"/>
    <n v="1415191920"/>
    <n v="1412233497"/>
    <b v="0"/>
    <x v="229"/>
    <b v="1"/>
    <s v="theater/plays"/>
    <n v="1.13625"/>
    <n v="39.868421052631582"/>
    <x v="1"/>
    <s v="plays"/>
    <x v="3673"/>
    <d v="2014-11-05T12:52:00"/>
  </r>
  <r>
    <x v="3674"/>
    <s v="FAUST.hier und jetzt"/>
    <s v="Theaterprojekt 12. Kl. Waldorfschule Essen. 2 junge Regisseure bringen volles Engagement &amp; Zeit ein. FÃ¼r ihre Finanzierung sammeln wir."/>
    <n v="4500"/>
    <n v="4500"/>
    <x v="0"/>
    <s v="DE"/>
    <s v="EUR"/>
    <n v="1472936229"/>
    <n v="1467752229"/>
    <b v="0"/>
    <x v="162"/>
    <b v="1"/>
    <s v="theater/plays"/>
    <n v="1"/>
    <n v="145.16129032258064"/>
    <x v="1"/>
    <s v="plays"/>
    <x v="3674"/>
    <d v="2016-09-03T20:57:09"/>
  </r>
  <r>
    <x v="3675"/>
    <s v="Memoir of a Forgotten Past"/>
    <s v="3 decades, 3 generations, 3 friends, one house. Real Eyes Theatre explore how our lives are influenced by the decades we grow up in."/>
    <n v="50"/>
    <n v="70"/>
    <x v="0"/>
    <s v="GB"/>
    <s v="GBP"/>
    <n v="1463353200"/>
    <n v="1462285182"/>
    <b v="0"/>
    <x v="83"/>
    <b v="1"/>
    <s v="theater/plays"/>
    <n v="1.4"/>
    <n v="23.333333333333332"/>
    <x v="1"/>
    <s v="plays"/>
    <x v="3675"/>
    <d v="2016-05-15T23:00:00"/>
  </r>
  <r>
    <x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000000000001"/>
    <n v="64.375"/>
    <x v="1"/>
    <s v="plays"/>
    <x v="3676"/>
    <d v="2014-09-12T19:34:44"/>
  </r>
  <r>
    <x v="3677"/>
    <s v="Goldfish Memory Productions"/>
    <s v="Goldfish Memory Productions seeks at least $12,000 to begin their first 3 professional projects."/>
    <n v="12000"/>
    <n v="12348.5"/>
    <x v="0"/>
    <s v="US"/>
    <s v="USD"/>
    <n v="1404359940"/>
    <n v="1402580818"/>
    <b v="0"/>
    <x v="473"/>
    <b v="1"/>
    <s v="theater/plays"/>
    <n v="1.0290416666666666"/>
    <n v="62.052763819095475"/>
    <x v="1"/>
    <s v="plays"/>
    <x v="3677"/>
    <d v="2014-07-03T03:59:00"/>
  </r>
  <r>
    <x v="3678"/>
    <s v="Some big Some bang"/>
    <s v="The Ugly Collective takes Some big Some bang to the Underbelly Venues at the Edinburgh Fringe!"/>
    <n v="2000"/>
    <n v="2050"/>
    <x v="0"/>
    <s v="GB"/>
    <s v="GBP"/>
    <n v="1433076298"/>
    <n v="1430052298"/>
    <b v="0"/>
    <x v="162"/>
    <b v="1"/>
    <s v="theater/plays"/>
    <n v="1.0249999999999999"/>
    <n v="66.129032258064512"/>
    <x v="1"/>
    <s v="plays"/>
    <x v="3678"/>
    <d v="2015-05-31T12:44:58"/>
  </r>
  <r>
    <x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x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6"/>
    <n v="99.5"/>
    <x v="1"/>
    <s v="plays"/>
    <x v="3680"/>
    <d v="2016-10-05T10:53:54"/>
  </r>
  <r>
    <x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d v="2016-01-15T15:38:10"/>
  </r>
  <r>
    <x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d v="2014-06-16T06:59:00"/>
  </r>
  <r>
    <x v="3683"/>
    <s v="A Krumpus Story - World Premiere"/>
    <s v="A Krumpus Story is a dark holiday comedy for anyone who wants a little more spice in their holiday fare."/>
    <n v="3500"/>
    <n v="3880"/>
    <x v="0"/>
    <s v="US"/>
    <s v="USD"/>
    <n v="1476931696"/>
    <n v="1474339696"/>
    <b v="0"/>
    <x v="36"/>
    <b v="1"/>
    <s v="theater/plays"/>
    <n v="1.1085714285714285"/>
    <n v="58.787878787878789"/>
    <x v="1"/>
    <s v="plays"/>
    <x v="3683"/>
    <d v="2016-10-20T02:48:16"/>
  </r>
  <r>
    <x v="3684"/>
    <s v="Cassiopeia"/>
    <s v="Thespis Theater Festival presents Cassiopeia: A romantic tale of a bride finding her way to her unknown groom before it is too late."/>
    <n v="750"/>
    <n v="1043"/>
    <x v="0"/>
    <s v="US"/>
    <s v="USD"/>
    <n v="1441167586"/>
    <n v="1438575586"/>
    <b v="0"/>
    <x v="23"/>
    <b v="1"/>
    <s v="theater/plays"/>
    <n v="1.3906666666666667"/>
    <n v="45.347826086956523"/>
    <x v="1"/>
    <s v="plays"/>
    <x v="3684"/>
    <d v="2015-09-02T04:19:46"/>
  </r>
  <r>
    <x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d v="2014-05-19T21:00:00"/>
  </r>
  <r>
    <x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x v="1"/>
    <s v="plays"/>
    <x v="3686"/>
    <d v="2015-08-29T03:59:00"/>
  </r>
  <r>
    <x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00000000001"/>
    <n v="200.49"/>
    <x v="1"/>
    <s v="plays"/>
    <x v="3687"/>
    <d v="2014-06-27T05:14:15"/>
  </r>
  <r>
    <x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d v="2014-08-08T18:53:24"/>
  </r>
  <r>
    <x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d v="2015-06-21T22:25:00"/>
  </r>
  <r>
    <x v="3690"/>
    <s v="We Rise"/>
    <s v="A play honoring the lives and legacies of the activists and those remembered at the 1992 ACT UP Ashes Action at The White House"/>
    <n v="1500"/>
    <n v="1800"/>
    <x v="0"/>
    <s v="US"/>
    <s v="USD"/>
    <n v="1417101683"/>
    <n v="1414506083"/>
    <b v="0"/>
    <x v="162"/>
    <b v="1"/>
    <s v="theater/plays"/>
    <n v="1.2"/>
    <n v="58.064516129032256"/>
    <x v="1"/>
    <s v="plays"/>
    <x v="3690"/>
    <d v="2014-11-27T15:21:23"/>
  </r>
  <r>
    <x v="3691"/>
    <s v="Most Dangerous Man in America (WEB DuBois) by Amiri  Baraka"/>
    <s v="World Premiere of last play written by Amiri Baraka"/>
    <n v="40000"/>
    <n v="51184"/>
    <x v="0"/>
    <s v="US"/>
    <s v="USD"/>
    <n v="1425272340"/>
    <n v="1421426929"/>
    <b v="0"/>
    <x v="220"/>
    <b v="1"/>
    <s v="theater/plays"/>
    <n v="1.2796000000000001"/>
    <n v="186.80291970802921"/>
    <x v="1"/>
    <s v="plays"/>
    <x v="3691"/>
    <d v="2015-03-02T04:59:00"/>
  </r>
  <r>
    <x v="3692"/>
    <s v="An Evening With Durang"/>
    <s v="Help us independently produce two great comedies by Christopher Durang."/>
    <n v="1000"/>
    <n v="1260"/>
    <x v="0"/>
    <s v="US"/>
    <s v="USD"/>
    <n v="1411084800"/>
    <n v="1410304179"/>
    <b v="0"/>
    <x v="57"/>
    <b v="1"/>
    <s v="theater/plays"/>
    <n v="1.26"/>
    <n v="74.117647058823536"/>
    <x v="1"/>
    <s v="plays"/>
    <x v="3692"/>
    <d v="2014-09-19T00:00:00"/>
  </r>
  <r>
    <x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d v="2015-11-30T22:30:00"/>
  </r>
  <r>
    <x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d v="2016-06-06T02:00:00"/>
  </r>
  <r>
    <x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d v="2015-01-11T20:53:30"/>
  </r>
  <r>
    <x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x v="1"/>
    <s v="plays"/>
    <x v="3696"/>
    <d v="2015-02-13T14:48:36"/>
  </r>
  <r>
    <x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x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x v="1"/>
    <s v="plays"/>
    <x v="3698"/>
    <d v="2016-03-02T19:21:27"/>
  </r>
  <r>
    <x v="3699"/>
    <s v="Tell Me That You Love Me"/>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x v="3700"/>
    <s v="Generations (Senior Project)"/>
    <s v="Help me produce the play I have written for my senior project!"/>
    <n v="500"/>
    <n v="606"/>
    <x v="0"/>
    <s v="US"/>
    <s v="USD"/>
    <n v="1412092800"/>
    <n v="1409493800"/>
    <b v="0"/>
    <x v="59"/>
    <b v="1"/>
    <s v="theater/plays"/>
    <n v="1.212"/>
    <n v="33.666666666666664"/>
    <x v="1"/>
    <s v="plays"/>
    <x v="3700"/>
    <d v="2014-09-30T16:00:00"/>
  </r>
  <r>
    <x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d v="2015-06-04T12:59:53"/>
  </r>
  <r>
    <x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d v="2016-07-10T22:59:00"/>
  </r>
  <r>
    <x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d v="2016-08-13T06:59:00"/>
  </r>
  <r>
    <x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6"/>
    <n v="15.148518518518518"/>
    <x v="1"/>
    <s v="plays"/>
    <x v="3704"/>
    <d v="2016-05-31T16:33:14"/>
  </r>
  <r>
    <x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7"/>
    <n v="83.571428571428569"/>
    <x v="1"/>
    <s v="plays"/>
    <x v="3705"/>
    <d v="2014-06-23T18:00:00"/>
  </r>
  <r>
    <x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x v="1"/>
    <s v="plays"/>
    <x v="3706"/>
    <d v="2014-09-12T21:55:49"/>
  </r>
  <r>
    <x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x v="1"/>
    <s v="plays"/>
    <x v="3707"/>
    <d v="2016-07-22T05:26:00"/>
  </r>
  <r>
    <x v="3708"/>
    <s v="Much Ado About Nothing"/>
    <s v="Dear Stone Theater Company brings its inaugural production of Much Ado About Nothing to Logan Square, Chicago. Thanks for watching!"/>
    <n v="700"/>
    <n v="2100"/>
    <x v="0"/>
    <s v="US"/>
    <s v="USD"/>
    <n v="1404444286"/>
    <n v="1403234686"/>
    <b v="0"/>
    <x v="70"/>
    <b v="1"/>
    <s v="theater/plays"/>
    <n v="3"/>
    <n v="53.846153846153847"/>
    <x v="1"/>
    <s v="plays"/>
    <x v="3708"/>
    <d v="2014-07-04T03:24:46"/>
  </r>
  <r>
    <x v="3709"/>
    <s v="The Ruby Darlings Show"/>
    <s v="The filthily talented Ruby and Darling, take you on a raunch-tastic musical discovery of life with a vagina. #sayno"/>
    <n v="1000"/>
    <n v="1082.5"/>
    <x v="0"/>
    <s v="GB"/>
    <s v="GBP"/>
    <n v="1403715546"/>
    <n v="1401123546"/>
    <b v="0"/>
    <x v="2"/>
    <b v="1"/>
    <s v="theater/plays"/>
    <n v="1.0825"/>
    <n v="30.928571428571427"/>
    <x v="1"/>
    <s v="plays"/>
    <x v="3709"/>
    <d v="2014-06-25T16:59:06"/>
  </r>
  <r>
    <x v="3710"/>
    <s v="&quot;Loving Alanis&quot; Rocky Mountain Regional Premier"/>
    <s v="A comedy about, life, death, men, women, and the power of a good Kegel."/>
    <n v="1300"/>
    <n v="1835"/>
    <x v="0"/>
    <s v="US"/>
    <s v="USD"/>
    <n v="1428068988"/>
    <n v="1425908988"/>
    <b v="0"/>
    <x v="74"/>
    <b v="1"/>
    <s v="theater/plays"/>
    <n v="1.4115384615384616"/>
    <n v="67.962962962962962"/>
    <x v="1"/>
    <s v="plays"/>
    <x v="3710"/>
    <d v="2015-04-03T13:49:48"/>
  </r>
  <r>
    <x v="3711"/>
    <s v="The Youth Shakespeare Project 2014"/>
    <s v="Two teachers and twenty kids bring one of Shakespeare's plays to life!"/>
    <n v="500"/>
    <n v="570"/>
    <x v="0"/>
    <s v="US"/>
    <s v="USD"/>
    <n v="1402848000"/>
    <n v="1400606573"/>
    <b v="0"/>
    <x v="64"/>
    <b v="1"/>
    <s v="theater/plays"/>
    <n v="1.1399999999999999"/>
    <n v="27.142857142857142"/>
    <x v="1"/>
    <s v="plays"/>
    <x v="3711"/>
    <d v="2014-06-15T16:00:00"/>
  </r>
  <r>
    <x v="3712"/>
    <s v="IT'S JUST MY LIFE"/>
    <s v="Married, Single, Divorced, Straight, Gay, Transgendered, Birth Mother, Adoptive Mother.... Everyone has a story.  These are ours."/>
    <n v="7500"/>
    <n v="11530"/>
    <x v="0"/>
    <s v="US"/>
    <s v="USD"/>
    <n v="1433055540"/>
    <n v="1431230867"/>
    <b v="0"/>
    <x v="201"/>
    <b v="1"/>
    <s v="theater/plays"/>
    <n v="1.5373333333333334"/>
    <n v="110.86538461538461"/>
    <x v="1"/>
    <s v="plays"/>
    <x v="3712"/>
    <d v="2015-05-31T06:59:00"/>
  </r>
  <r>
    <x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x v="1"/>
    <s v="plays"/>
    <x v="3713"/>
    <d v="2016-06-04T17:42:46"/>
  </r>
  <r>
    <x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d v="2015-05-26T03:59:00"/>
  </r>
  <r>
    <x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d v="2015-03-31T12:52:00"/>
  </r>
  <r>
    <x v="3716"/>
    <s v="Sylvia (a benefit show)"/>
    <s v="I am raising money to pay for the rights to produce Sylvia by A.R. Gurney. The show will be a fundraiser for Wayside Waifs."/>
    <n v="800"/>
    <n v="1246"/>
    <x v="0"/>
    <s v="US"/>
    <s v="USD"/>
    <n v="1453411109"/>
    <n v="1450819109"/>
    <b v="0"/>
    <x v="54"/>
    <b v="1"/>
    <s v="theater/plays"/>
    <n v="1.5575000000000001"/>
    <n v="51.916666666666664"/>
    <x v="1"/>
    <s v="plays"/>
    <x v="3716"/>
    <d v="2016-01-21T21:18:29"/>
  </r>
  <r>
    <x v="3717"/>
    <s v="Told Look Younger at Jermyn Street Theatre"/>
    <s v="A heart-warming comedy by award-winning writer about Love, Sex, Friendship of three old gay men in their 60s'!"/>
    <n v="4000"/>
    <n v="4030"/>
    <x v="0"/>
    <s v="GB"/>
    <s v="GBP"/>
    <n v="1431204449"/>
    <n v="1428526049"/>
    <b v="0"/>
    <x v="62"/>
    <b v="1"/>
    <s v="theater/plays"/>
    <n v="1.0075000000000001"/>
    <n v="310"/>
    <x v="1"/>
    <s v="plays"/>
    <x v="3717"/>
    <d v="2015-05-09T20:47:29"/>
  </r>
  <r>
    <x v="3718"/>
    <s v="PUNK ROCK"/>
    <s v="William Carlisle has the world at his feet but its weight on his shoulders. He is intelligent, articulate and fucked."/>
    <n v="500"/>
    <n v="1197"/>
    <x v="0"/>
    <s v="GB"/>
    <s v="GBP"/>
    <n v="1425057075"/>
    <n v="1422465075"/>
    <b v="0"/>
    <x v="67"/>
    <b v="1"/>
    <s v="theater/plays"/>
    <n v="2.3940000000000001"/>
    <n v="26.021739130434781"/>
    <x v="1"/>
    <s v="plays"/>
    <x v="3718"/>
    <d v="2015-02-27T17:11:15"/>
  </r>
  <r>
    <x v="3719"/>
    <s v="Corium"/>
    <s v="A new piece of physical theatre about love, regret and longing."/>
    <n v="200"/>
    <n v="420"/>
    <x v="0"/>
    <s v="GB"/>
    <s v="GBP"/>
    <n v="1434994266"/>
    <n v="1432402266"/>
    <b v="0"/>
    <x v="80"/>
    <b v="1"/>
    <s v="theater/plays"/>
    <n v="2.1"/>
    <n v="105"/>
    <x v="1"/>
    <s v="plays"/>
    <x v="3719"/>
    <d v="2015-06-22T17:31:06"/>
  </r>
  <r>
    <x v="3720"/>
    <s v="Lakotas and the American Theatre"/>
    <s v="Breaking the American Indian stereotype in the American Theatre."/>
    <n v="3300"/>
    <n v="3449"/>
    <x v="0"/>
    <s v="US"/>
    <s v="USD"/>
    <n v="1435881006"/>
    <n v="1433980206"/>
    <b v="0"/>
    <x v="244"/>
    <b v="1"/>
    <s v="theater/plays"/>
    <n v="1.0451515151515152"/>
    <n v="86.224999999999994"/>
    <x v="1"/>
    <s v="plays"/>
    <x v="3720"/>
    <d v="2015-07-02T23:50:06"/>
  </r>
  <r>
    <x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d v="2014-11-05T23:28:04"/>
  </r>
  <r>
    <x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1"/>
    <n v="47.657142857142858"/>
    <x v="1"/>
    <s v="plays"/>
    <x v="3722"/>
    <d v="2016-02-11T22:59:00"/>
  </r>
  <r>
    <x v="3723"/>
    <s v="Beauty and the Beast"/>
    <s v="Saltmine Theatre Company present Beauty and the Beast:"/>
    <n v="4500"/>
    <n v="4592"/>
    <x v="0"/>
    <s v="GB"/>
    <s v="GBP"/>
    <n v="1417374262"/>
    <n v="1414778662"/>
    <b v="0"/>
    <x v="287"/>
    <b v="1"/>
    <s v="theater/plays"/>
    <n v="1.0204444444444445"/>
    <n v="72.888888888888886"/>
    <x v="1"/>
    <s v="plays"/>
    <x v="3723"/>
    <d v="2014-11-30T19:04:22"/>
  </r>
  <r>
    <x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d v="2016-05-04T23:00:00"/>
  </r>
  <r>
    <x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x v="3726"/>
    <s v="Howard's End 3.0"/>
    <s v="A week of rehearsal culminating in a staged reading of our three-actor adaptation of &quot;Howards End,&quot; for potential producers."/>
    <n v="850"/>
    <n v="2879"/>
    <x v="0"/>
    <s v="US"/>
    <s v="USD"/>
    <n v="1461963600"/>
    <n v="1459567371"/>
    <b v="0"/>
    <x v="67"/>
    <b v="1"/>
    <s v="theater/plays"/>
    <n v="3.3870588235294119"/>
    <n v="62.586956521739133"/>
    <x v="1"/>
    <s v="plays"/>
    <x v="3726"/>
    <d v="2016-04-29T21:00:00"/>
  </r>
  <r>
    <x v="3727"/>
    <s v="Star-Spangled Sitcoms: Huzzah &amp; John Adams"/>
    <s v="It's exactly what you think it is: a historical parody of your favorite sitcom about a bar and its psychiatrist spinoff!"/>
    <n v="2000"/>
    <n v="2015"/>
    <x v="0"/>
    <s v="US"/>
    <s v="USD"/>
    <n v="1476939300"/>
    <n v="1474273294"/>
    <b v="0"/>
    <x v="51"/>
    <b v="1"/>
    <s v="theater/plays"/>
    <n v="1.0075000000000001"/>
    <n v="61.060606060606062"/>
    <x v="1"/>
    <s v="plays"/>
    <x v="3727"/>
    <d v="2016-10-20T04:55:00"/>
  </r>
  <r>
    <x v="3728"/>
    <s v="Bare Bones Shakespeare 2015-16 Season"/>
    <s v="Bare Bones Shakespeare's first season will start with a DFW school touring show: Romeo and Juliet."/>
    <n v="20000"/>
    <n v="1862"/>
    <x v="2"/>
    <s v="US"/>
    <s v="USD"/>
    <n v="1439957176"/>
    <n v="1437365176"/>
    <b v="0"/>
    <x v="162"/>
    <b v="0"/>
    <s v="theater/plays"/>
    <n v="9.3100000000000002E-2"/>
    <n v="60.064516129032256"/>
    <x v="1"/>
    <s v="plays"/>
    <x v="3728"/>
    <d v="2015-08-19T04:06:16"/>
  </r>
  <r>
    <x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00000000000006E-2"/>
    <n v="72.400000000000006"/>
    <x v="1"/>
    <s v="plays"/>
    <x v="3729"/>
    <d v="2015-03-23T03:55:12"/>
  </r>
  <r>
    <x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0.1"/>
    <n v="100"/>
    <x v="1"/>
    <s v="plays"/>
    <x v="3730"/>
    <d v="2015-08-17T16:15:59"/>
  </r>
  <r>
    <x v="3731"/>
    <s v="The Rabbit on the Moon"/>
    <s v="A long distance wrong number leads to love, but with Emily flying in to finally meet, Nick somehow forgot to mention he's blind."/>
    <n v="5500"/>
    <n v="620"/>
    <x v="2"/>
    <s v="US"/>
    <s v="USD"/>
    <n v="1420860180"/>
    <n v="1418234646"/>
    <b v="0"/>
    <x v="8"/>
    <b v="0"/>
    <s v="theater/plays"/>
    <n v="0.11272727272727273"/>
    <n v="51.666666666666664"/>
    <x v="1"/>
    <s v="plays"/>
    <x v="3731"/>
    <d v="2015-01-10T03:23:00"/>
  </r>
  <r>
    <x v="3732"/>
    <s v="Elektra Bekent - Afstudeervoorstelling"/>
    <s v="Mijn solo voorstelling gaat over Elektra (Sophokles) en hoe zij als jongere alles beleeft en meemaakt!"/>
    <n v="850"/>
    <n v="131"/>
    <x v="2"/>
    <s v="NL"/>
    <s v="EUR"/>
    <n v="1422100800"/>
    <n v="1416932133"/>
    <b v="0"/>
    <x v="80"/>
    <b v="0"/>
    <s v="theater/plays"/>
    <n v="0.15411764705882353"/>
    <n v="32.75"/>
    <x v="1"/>
    <s v="plays"/>
    <x v="3732"/>
    <d v="2015-01-24T12:00:00"/>
  </r>
  <r>
    <x v="3733"/>
    <s v="laughter in the hood"/>
    <s v="want to donate tickets to residents who live in the community that cant afford the 35.00 price of ticket"/>
    <n v="1500"/>
    <n v="0"/>
    <x v="2"/>
    <s v="US"/>
    <s v="USD"/>
    <n v="1429396200"/>
    <n v="1428539708"/>
    <b v="0"/>
    <x v="78"/>
    <b v="0"/>
    <s v="theater/plays"/>
    <n v="0"/>
    <s v="No Backers"/>
    <x v="1"/>
    <s v="plays"/>
    <x v="3733"/>
    <d v="2015-04-18T22:30:00"/>
  </r>
  <r>
    <x v="3734"/>
    <s v="Shakespeare in Sarajevo"/>
    <s v="Shakespeare's plays have an important message for the world. Bosnia needs to hear. Bring Shakespeare to Sarajevo! Fund performances!"/>
    <n v="1500"/>
    <n v="427"/>
    <x v="2"/>
    <s v="US"/>
    <s v="USD"/>
    <n v="1432589896"/>
    <n v="1427405896"/>
    <b v="0"/>
    <x v="63"/>
    <b v="0"/>
    <s v="theater/plays"/>
    <n v="0.28466666666666668"/>
    <n v="61"/>
    <x v="1"/>
    <s v="plays"/>
    <x v="3734"/>
    <d v="2015-05-25T21:38:16"/>
  </r>
  <r>
    <x v="3735"/>
    <s v="Women Beware Women"/>
    <s v="Young Actor's taking on a Jacobean tragedy. Family, betrayal, love, lust, sex and death."/>
    <n v="150"/>
    <n v="20"/>
    <x v="2"/>
    <s v="GB"/>
    <s v="GBP"/>
    <n v="1432831089"/>
    <n v="1430239089"/>
    <b v="0"/>
    <x v="84"/>
    <b v="0"/>
    <s v="theater/plays"/>
    <n v="0.13333333333333333"/>
    <n v="10"/>
    <x v="1"/>
    <s v="plays"/>
    <x v="3735"/>
    <d v="2015-05-28T16:38:09"/>
  </r>
  <r>
    <x v="3736"/>
    <s v="Hot Dogs a new play by Suhayla El-Bushra"/>
    <s v="Hot Dogs is a new play that tackles sexism in schools and addresses issues that current sex/relationship education fails to."/>
    <n v="1500"/>
    <n v="10"/>
    <x v="2"/>
    <s v="GB"/>
    <s v="GBP"/>
    <n v="1427133600"/>
    <n v="1423847093"/>
    <b v="0"/>
    <x v="29"/>
    <b v="0"/>
    <s v="theater/plays"/>
    <n v="6.6666666666666671E-3"/>
    <n v="10"/>
    <x v="1"/>
    <s v="plays"/>
    <x v="3736"/>
    <d v="2015-03-23T18:00:00"/>
  </r>
  <r>
    <x v="3737"/>
    <s v="Measure For Measure"/>
    <s v="The ASU Theatre and Shakespeare Club presents Measure For Measure directed by Jordyn Ochser."/>
    <n v="700"/>
    <n v="150"/>
    <x v="2"/>
    <s v="US"/>
    <s v="USD"/>
    <n v="1447311540"/>
    <n v="1445358903"/>
    <b v="0"/>
    <x v="80"/>
    <b v="0"/>
    <s v="theater/plays"/>
    <n v="0.21428571428571427"/>
    <n v="37.5"/>
    <x v="1"/>
    <s v="plays"/>
    <x v="3737"/>
    <d v="2015-11-12T06:59:00"/>
  </r>
  <r>
    <x v="3738"/>
    <s v="'GULF' - a new play by PIVOT THEATRE"/>
    <s v="A filmic, fast-paced exploration of trust, making its debut at Camden People's Theatre this July."/>
    <n v="1500"/>
    <n v="270"/>
    <x v="2"/>
    <s v="GB"/>
    <s v="GBP"/>
    <n v="1405461600"/>
    <n v="1403562705"/>
    <b v="0"/>
    <x v="79"/>
    <b v="0"/>
    <s v="theater/plays"/>
    <n v="0.18"/>
    <n v="45"/>
    <x v="1"/>
    <s v="plays"/>
    <x v="3738"/>
    <d v="2014-07-15T22:00:00"/>
  </r>
  <r>
    <x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0.20125000000000001"/>
    <n v="100.625"/>
    <x v="1"/>
    <s v="plays"/>
    <x v="3739"/>
    <d v="2016-07-17T10:47:48"/>
  </r>
  <r>
    <x v="3740"/>
    <s v="dasGROUP Theatre: Savage in Limbo"/>
    <s v="Savage in Limbo is the pilot production of dasGROUP Theatre; a Dallas-based production company with an eye for grit &amp; love of theatre."/>
    <n v="2000"/>
    <n v="358"/>
    <x v="2"/>
    <s v="US"/>
    <s v="USD"/>
    <n v="1407808438"/>
    <n v="1405217355"/>
    <b v="0"/>
    <x v="25"/>
    <b v="0"/>
    <s v="theater/plays"/>
    <n v="0.17899999999999999"/>
    <n v="25.571428571428573"/>
    <x v="1"/>
    <s v="plays"/>
    <x v="3740"/>
    <d v="2014-08-12T01:53:58"/>
  </r>
  <r>
    <x v="3741"/>
    <s v="Open House Theater"/>
    <s v="A small community with a love for theater would like to continue. Help the children of this community continue."/>
    <n v="20000"/>
    <n v="0"/>
    <x v="2"/>
    <s v="US"/>
    <s v="USD"/>
    <n v="1450389950"/>
    <n v="1447797950"/>
    <b v="0"/>
    <x v="78"/>
    <b v="0"/>
    <s v="theater/plays"/>
    <n v="0"/>
    <s v="No Backers"/>
    <x v="1"/>
    <s v="plays"/>
    <x v="3741"/>
    <d v="2015-12-17T22:05:50"/>
  </r>
  <r>
    <x v="3742"/>
    <s v="The Jennings Family Reunion"/>
    <s v="In the midst of dealing with sending their son off to the army, Mitch and Melanie Jennings plan a family reunion to ease their sorrow."/>
    <n v="5000"/>
    <n v="100"/>
    <x v="2"/>
    <s v="US"/>
    <s v="USD"/>
    <n v="1409980144"/>
    <n v="1407388144"/>
    <b v="0"/>
    <x v="80"/>
    <b v="0"/>
    <s v="theater/plays"/>
    <n v="0.02"/>
    <n v="25"/>
    <x v="1"/>
    <s v="plays"/>
    <x v="3742"/>
    <d v="2014-09-06T05:09:04"/>
  </r>
  <r>
    <x v="3743"/>
    <s v="Down the Mississippi"/>
    <s v="I'm taking the Adventures of Huckleberry Finn puppet show down the Mississippi River!"/>
    <n v="2200"/>
    <n v="0"/>
    <x v="2"/>
    <s v="US"/>
    <s v="USD"/>
    <n v="1404406964"/>
    <n v="1401814964"/>
    <b v="0"/>
    <x v="78"/>
    <b v="0"/>
    <s v="theater/plays"/>
    <n v="0"/>
    <s v="No Backers"/>
    <x v="1"/>
    <s v="plays"/>
    <x v="3743"/>
    <d v="2014-07-03T17:02:44"/>
  </r>
  <r>
    <x v="3744"/>
    <s v="The Game's Afoot - Spotlight"/>
    <s v="This summer, The Spotlight Players are celebrating Christmas in July with a presentation of Ken Ludwig's side splitting comedy."/>
    <n v="1200"/>
    <n v="0"/>
    <x v="2"/>
    <s v="US"/>
    <s v="USD"/>
    <n v="1404532740"/>
    <n v="1401823952"/>
    <b v="0"/>
    <x v="78"/>
    <b v="0"/>
    <s v="theater/plays"/>
    <n v="0"/>
    <s v="No Backers"/>
    <x v="1"/>
    <s v="plays"/>
    <x v="3744"/>
    <d v="2014-07-05T03:59:00"/>
  </r>
  <r>
    <x v="3745"/>
    <s v="Tyke Theatre Web Show"/>
    <s v="Tyke wants to expand her puppet theater show to weekly online web shows and is looking for backers."/>
    <n v="100"/>
    <n v="10"/>
    <x v="2"/>
    <s v="US"/>
    <s v="USD"/>
    <n v="1407689102"/>
    <n v="1405097102"/>
    <b v="0"/>
    <x v="29"/>
    <b v="0"/>
    <s v="theater/plays"/>
    <n v="0.1"/>
    <n v="10"/>
    <x v="1"/>
    <s v="plays"/>
    <x v="3745"/>
    <d v="2014-08-10T16:45:02"/>
  </r>
  <r>
    <x v="3746"/>
    <s v="Stage Play Production - &quot;I Love You to Death&quot;"/>
    <s v="Generational curses CAN be broken...right?"/>
    <n v="8500"/>
    <n v="202"/>
    <x v="2"/>
    <s v="US"/>
    <s v="USD"/>
    <n v="1475918439"/>
    <n v="1473326439"/>
    <b v="0"/>
    <x v="29"/>
    <b v="0"/>
    <s v="theater/plays"/>
    <n v="2.3764705882352941E-2"/>
    <n v="202"/>
    <x v="1"/>
    <s v="plays"/>
    <x v="3746"/>
    <d v="2016-10-08T09:20:39"/>
  </r>
  <r>
    <x v="3747"/>
    <s v="Counting Stars"/>
    <s v="The world premiere of an astonishing new play by acclaimed writer Atiha Sen Gupta."/>
    <n v="2500"/>
    <n v="25"/>
    <x v="2"/>
    <s v="GB"/>
    <s v="GBP"/>
    <n v="1436137140"/>
    <n v="1433833896"/>
    <b v="0"/>
    <x v="29"/>
    <b v="0"/>
    <s v="theater/plays"/>
    <n v="0.01"/>
    <n v="25"/>
    <x v="1"/>
    <s v="plays"/>
    <x v="3747"/>
    <d v="2015-07-05T22:59:00"/>
  </r>
  <r>
    <x v="3748"/>
    <s v="CAUCUS! THE MUSICAL"/>
    <s v="An irreverent look at the Iowa Caucuses and the oversized role this undersized state plays in the presidential election process."/>
    <n v="5000"/>
    <n v="5176"/>
    <x v="0"/>
    <s v="US"/>
    <s v="USD"/>
    <n v="1455602340"/>
    <n v="1453827436"/>
    <b v="0"/>
    <x v="47"/>
    <b v="1"/>
    <s v="theater/musical"/>
    <n v="1.0351999999999999"/>
    <n v="99.538461538461533"/>
    <x v="1"/>
    <s v="musical"/>
    <x v="3748"/>
    <d v="2016-02-16T05:59:00"/>
  </r>
  <r>
    <x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d v="2016-04-29T03:59:00"/>
  </r>
  <r>
    <x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x v="3751"/>
    <s v="GGC Productions 2016"/>
    <s v="I will be performing in TWO productions to kick off the 2016 season. NEED HELP TO FUND THESE GREAT SHOWS!"/>
    <n v="1000"/>
    <n v="1326"/>
    <x v="0"/>
    <s v="US"/>
    <s v="USD"/>
    <n v="1459641073"/>
    <n v="1454460673"/>
    <b v="0"/>
    <x v="202"/>
    <b v="1"/>
    <s v="theater/musical"/>
    <n v="1.3260000000000001"/>
    <n v="120.54545454545455"/>
    <x v="1"/>
    <s v="musical"/>
    <x v="3751"/>
    <d v="2016-04-02T23:51:13"/>
  </r>
  <r>
    <x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d v="2016-10-16T21:00:00"/>
  </r>
  <r>
    <x v="3753"/>
    <s v="Wagner in English"/>
    <s v="An English-language production of the opera TannhÃ¤user. Some of the greatest songs ever composed, now with lyrics we can understand."/>
    <n v="5000"/>
    <n v="5167"/>
    <x v="0"/>
    <s v="US"/>
    <s v="USD"/>
    <n v="1433289600"/>
    <n v="1430768800"/>
    <b v="0"/>
    <x v="209"/>
    <b v="1"/>
    <s v="theater/musical"/>
    <n v="1.0334000000000001"/>
    <n v="172.23333333333332"/>
    <x v="1"/>
    <s v="musical"/>
    <x v="3753"/>
    <d v="2015-06-03T00:00:00"/>
  </r>
  <r>
    <x v="3754"/>
    <s v="Little Shop of Horrors"/>
    <s v="CitÃ© des Arts needs your help in funding their fall production of the hit musical comedy &quot;Little Shop of Horrors.&quot;"/>
    <n v="2500"/>
    <n v="3000"/>
    <x v="0"/>
    <s v="US"/>
    <s v="USD"/>
    <n v="1406350740"/>
    <n v="1403125737"/>
    <b v="0"/>
    <x v="74"/>
    <b v="1"/>
    <s v="theater/musical"/>
    <n v="1.2"/>
    <n v="111.11111111111111"/>
    <x v="1"/>
    <s v="musical"/>
    <x v="3754"/>
    <d v="2014-07-26T04:59:00"/>
  </r>
  <r>
    <x v="3755"/>
    <s v="Retro Rhapsody"/>
    <s v="We have formed an innovative company that aims to create musical comedic performances suitable for a range of venues."/>
    <n v="550"/>
    <n v="713"/>
    <x v="0"/>
    <s v="GB"/>
    <s v="GBP"/>
    <n v="1460753307"/>
    <n v="1458161307"/>
    <b v="0"/>
    <x v="33"/>
    <b v="1"/>
    <s v="theater/musical"/>
    <n v="1.2963636363636364"/>
    <n v="25.464285714285715"/>
    <x v="1"/>
    <s v="musical"/>
    <x v="3755"/>
    <d v="2016-04-15T20:48:27"/>
  </r>
  <r>
    <x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d v="2014-06-11T19:33:18"/>
  </r>
  <r>
    <x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d v="2014-12-01T20:25:15"/>
  </r>
  <r>
    <x v="3758"/>
    <s v="Luigi's Ladies"/>
    <s v="LUIGI'S LADIES: an original one-woman musical comedy"/>
    <n v="1500"/>
    <n v="1535"/>
    <x v="0"/>
    <s v="US"/>
    <s v="USD"/>
    <n v="1400475600"/>
    <n v="1397819938"/>
    <b v="0"/>
    <x v="55"/>
    <b v="1"/>
    <s v="theater/musical"/>
    <n v="1.0233333333333334"/>
    <n v="59.03846153846154"/>
    <x v="1"/>
    <s v="musical"/>
    <x v="3758"/>
    <d v="2014-05-19T05:00:00"/>
  </r>
  <r>
    <x v="3759"/>
    <s v="Pared Down Productions"/>
    <s v="A production company specializing in small-scale musicals"/>
    <n v="4000"/>
    <n v="4409.7700000000004"/>
    <x v="0"/>
    <s v="US"/>
    <s v="USD"/>
    <n v="1440556553"/>
    <n v="1435372553"/>
    <b v="0"/>
    <x v="106"/>
    <b v="1"/>
    <s v="theater/musical"/>
    <n v="1.1024425000000002"/>
    <n v="50.111022727272733"/>
    <x v="1"/>
    <s v="musical"/>
    <x v="3759"/>
    <d v="2015-08-26T02:35:53"/>
  </r>
  <r>
    <x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d v="2014-05-05T12:36:26"/>
  </r>
  <r>
    <x v="3761"/>
    <s v="MARSHA - a girl who does bad things"/>
    <s v="liveartshow returns with a new work at the Arcola this summer. Marsha is a story combining opera, dance and theatre... with a unicorn"/>
    <n v="500"/>
    <n v="500"/>
    <x v="0"/>
    <s v="GB"/>
    <s v="GBP"/>
    <n v="1439247600"/>
    <n v="1434625937"/>
    <b v="0"/>
    <x v="83"/>
    <b v="1"/>
    <s v="theater/musical"/>
    <n v="1"/>
    <n v="166.66666666666666"/>
    <x v="1"/>
    <s v="musical"/>
    <x v="3761"/>
    <d v="2015-08-10T23:00:00"/>
  </r>
  <r>
    <x v="3762"/>
    <s v="iolite the musical"/>
    <s v="We are trying to raise money to perform a musical we have written, called &quot;Iolite&quot;, at the Edinburgh Fringe in 2015."/>
    <n v="1250"/>
    <n v="1328"/>
    <x v="0"/>
    <s v="GB"/>
    <s v="GBP"/>
    <n v="1438543889"/>
    <n v="1436383889"/>
    <b v="0"/>
    <x v="33"/>
    <b v="1"/>
    <s v="theater/musical"/>
    <n v="1.0624"/>
    <n v="47.428571428571431"/>
    <x v="1"/>
    <s v="musical"/>
    <x v="3762"/>
    <d v="2015-08-02T19:31:29"/>
  </r>
  <r>
    <x v="3763"/>
    <s v="[title of show] â€” The Chicago Storefront Premiere"/>
    <s v="A musical about two guys writing a musical about...two guys writing a musical."/>
    <n v="5000"/>
    <n v="5000"/>
    <x v="0"/>
    <s v="US"/>
    <s v="USD"/>
    <n v="1427907626"/>
    <n v="1425319226"/>
    <b v="0"/>
    <x v="99"/>
    <b v="1"/>
    <s v="theater/musical"/>
    <n v="1"/>
    <n v="64.935064935064929"/>
    <x v="1"/>
    <s v="musical"/>
    <x v="3763"/>
    <d v="2015-04-01T17:00:26"/>
  </r>
  <r>
    <x v="3764"/>
    <s v="Agape Performing Arts Company, a Ministry of OLG"/>
    <s v="Talented, hard-working performers for Into the Woods JR need your help in renting microphones for our show!"/>
    <n v="1500"/>
    <n v="1500"/>
    <x v="0"/>
    <s v="US"/>
    <s v="USD"/>
    <n v="1464482160"/>
    <n v="1462824832"/>
    <b v="0"/>
    <x v="74"/>
    <b v="1"/>
    <s v="theater/musical"/>
    <n v="1"/>
    <n v="55.555555555555557"/>
    <x v="1"/>
    <s v="musical"/>
    <x v="3764"/>
    <d v="2016-05-29T00:36:00"/>
  </r>
  <r>
    <x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d v="2014-07-30T18:38:02"/>
  </r>
  <r>
    <x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x v="1"/>
    <s v="musical"/>
    <x v="3766"/>
    <d v="2014-07-03T04:00:45"/>
  </r>
  <r>
    <x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x v="1"/>
    <s v="musical"/>
    <x v="3767"/>
    <d v="2015-03-01T04:59:00"/>
  </r>
  <r>
    <x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9"/>
    <n v="74.243275862068955"/>
    <x v="1"/>
    <s v="musical"/>
    <x v="3768"/>
    <d v="2014-06-12T17:28:10"/>
  </r>
  <r>
    <x v="3769"/>
    <s v="The Last Five Years Distinction Project"/>
    <s v="&quot;I wanted to tell the story of two people in love, who were never in the same place at the same time.&quot;- Jason Robert Brown"/>
    <n v="1100"/>
    <n v="1100"/>
    <x v="0"/>
    <s v="US"/>
    <s v="USD"/>
    <n v="1460730079"/>
    <n v="1458138079"/>
    <b v="0"/>
    <x v="41"/>
    <b v="1"/>
    <s v="theater/musical"/>
    <n v="1"/>
    <n v="73.333333333333329"/>
    <x v="1"/>
    <s v="musical"/>
    <x v="3769"/>
    <d v="2016-04-15T14:21:19"/>
  </r>
  <r>
    <x v="3770"/>
    <s v="The White Feather: a new musical"/>
    <s v="The incredible story of woman's fight to clear her brother from the charge of cowardice in the Great War, brought to life musically"/>
    <n v="2000"/>
    <n v="2000"/>
    <x v="0"/>
    <s v="GB"/>
    <s v="GBP"/>
    <n v="1434234010"/>
    <n v="1431642010"/>
    <b v="0"/>
    <x v="9"/>
    <b v="1"/>
    <s v="theater/musical"/>
    <n v="1"/>
    <n v="100"/>
    <x v="1"/>
    <s v="musical"/>
    <x v="3770"/>
    <d v="2015-06-13T22:20:10"/>
  </r>
  <r>
    <x v="3771"/>
    <s v="COME OUT SWINGIN'!"/>
    <s v="I would like to make a demo recording of six songs from COME OUT SWINGIN'!"/>
    <n v="1000"/>
    <n v="1460"/>
    <x v="0"/>
    <s v="US"/>
    <s v="USD"/>
    <n v="1463529600"/>
    <n v="1462307652"/>
    <b v="0"/>
    <x v="44"/>
    <b v="1"/>
    <s v="theater/musical"/>
    <n v="1.46"/>
    <n v="38.421052631578945"/>
    <x v="1"/>
    <s v="musical"/>
    <x v="3771"/>
    <d v="2016-05-18T00:00:00"/>
  </r>
  <r>
    <x v="3772"/>
    <s v="Make &quot;Tonya and Nancy&quot; a Rock Opera!"/>
    <s v="A dark comedy about two girls, one knee, and the 1994 Olympics. Help us make sure &quot;Tonya and Nancy&quot; rocks!"/>
    <n v="5000"/>
    <n v="5510"/>
    <x v="0"/>
    <s v="US"/>
    <s v="USD"/>
    <n v="1480399200"/>
    <n v="1478616506"/>
    <b v="0"/>
    <x v="51"/>
    <b v="1"/>
    <s v="theater/musical"/>
    <n v="1.1020000000000001"/>
    <n v="166.96969696969697"/>
    <x v="1"/>
    <s v="musical"/>
    <x v="3772"/>
    <d v="2016-11-29T06:00:00"/>
  </r>
  <r>
    <x v="3773"/>
    <s v="Dundee: A Hip-Hopera"/>
    <s v="A dramatic hip-hopera, inspired from monologues written by the performers."/>
    <n v="5000"/>
    <n v="5410"/>
    <x v="0"/>
    <s v="US"/>
    <s v="USD"/>
    <n v="1479175680"/>
    <n v="1476317247"/>
    <b v="0"/>
    <x v="7"/>
    <b v="1"/>
    <s v="theater/musical"/>
    <n v="1.0820000000000001"/>
    <n v="94.912280701754383"/>
    <x v="1"/>
    <s v="musical"/>
    <x v="3773"/>
    <d v="2016-11-15T02:08:00"/>
  </r>
  <r>
    <x v="3774"/>
    <s v="Mabel Moon Goes to Earth!"/>
    <s v="Mabel Moon and her co-pilot Silvertoes are coming to earth in the form of a 35 minute interactive and educational musical adventure  !"/>
    <n v="2500"/>
    <n v="2500"/>
    <x v="0"/>
    <s v="CA"/>
    <s v="CAD"/>
    <n v="1428606055"/>
    <n v="1427223655"/>
    <b v="0"/>
    <x v="20"/>
    <b v="1"/>
    <s v="theater/musical"/>
    <n v="1"/>
    <n v="100"/>
    <x v="1"/>
    <s v="musical"/>
    <x v="3774"/>
    <d v="2015-04-09T19:00:55"/>
  </r>
  <r>
    <x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4999999999999"/>
    <n v="143.21428571428572"/>
    <x v="1"/>
    <s v="musical"/>
    <x v="3775"/>
    <d v="2015-04-09T04:00:00"/>
  </r>
  <r>
    <x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d v="2014-08-01T01:00:00"/>
  </r>
  <r>
    <x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d v="2014-09-27T04:00:00"/>
  </r>
  <r>
    <x v="3778"/>
    <s v="Give a Puppet a Hand"/>
    <s v="Sponsor an AVENUE Q puppet for The Barn Players April 2015 production."/>
    <n v="2400"/>
    <n v="2521"/>
    <x v="0"/>
    <s v="US"/>
    <s v="USD"/>
    <n v="1423942780"/>
    <n v="1418758780"/>
    <b v="0"/>
    <x v="17"/>
    <b v="1"/>
    <s v="theater/musical"/>
    <n v="1.0504166666666668"/>
    <n v="70.027777777777771"/>
    <x v="1"/>
    <s v="musical"/>
    <x v="3778"/>
    <d v="2015-02-14T19:39:40"/>
  </r>
  <r>
    <x v="3779"/>
    <s v="&quot;The Last Adam&quot; A New Musical, NYC reading"/>
    <s v="A fresh, re-telling of the Jesus story for a new generation."/>
    <n v="15000"/>
    <n v="15597"/>
    <x v="0"/>
    <s v="US"/>
    <s v="USD"/>
    <n v="1459010340"/>
    <n v="1456421940"/>
    <b v="0"/>
    <x v="248"/>
    <b v="1"/>
    <s v="theater/musical"/>
    <n v="1.0398000000000001"/>
    <n v="135.62608695652173"/>
    <x v="1"/>
    <s v="musical"/>
    <x v="3779"/>
    <d v="2016-03-26T16:39:00"/>
  </r>
  <r>
    <x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
    <n v="100"/>
    <x v="1"/>
    <s v="musical"/>
    <x v="3780"/>
    <d v="2015-07-13T20:06:00"/>
  </r>
  <r>
    <x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d v="2014-09-08T21:11:25"/>
  </r>
  <r>
    <x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000000000001"/>
    <n v="75.370370370370367"/>
    <x v="1"/>
    <s v="musical"/>
    <x v="3782"/>
    <d v="2016-07-24T23:00:00"/>
  </r>
  <r>
    <x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x v="1"/>
    <s v="musical"/>
    <x v="3783"/>
    <d v="2016-03-15T16:00:00"/>
  </r>
  <r>
    <x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x v="3785"/>
    <s v="Send &quot;Pawn&quot; to Edinburgh!"/>
    <s v="Chess. Betrayal. Blueberry yoghurts. &quot;Pawn&quot; - a new musical by Oxford students - needs funding to go to the Edinburgh Fringe!"/>
    <n v="2000"/>
    <n v="3015"/>
    <x v="0"/>
    <s v="GB"/>
    <s v="GBP"/>
    <n v="1470132180"/>
    <n v="1467040769"/>
    <b v="0"/>
    <x v="209"/>
    <b v="1"/>
    <s v="theater/musical"/>
    <n v="1.5075000000000001"/>
    <n v="100.5"/>
    <x v="1"/>
    <s v="musical"/>
    <x v="3785"/>
    <d v="2016-08-02T10:03:00"/>
  </r>
  <r>
    <x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6"/>
    <n v="93.774647887323937"/>
    <x v="1"/>
    <s v="musical"/>
    <x v="3786"/>
    <d v="2016-05-27T00:54:35"/>
  </r>
  <r>
    <x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x v="1"/>
    <s v="musical"/>
    <x v="3787"/>
    <d v="2015-07-11T03:59:00"/>
  </r>
  <r>
    <x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6.6666666666666671E-3"/>
    <n v="500"/>
    <x v="1"/>
    <s v="musical"/>
    <x v="3788"/>
    <d v="2015-12-23T16:18:00"/>
  </r>
  <r>
    <x v="3789"/>
    <s v="Austen a New Musical Play"/>
    <s v="This fabulous new play explores the little known love life of England's most famous romantic novelist, Jane Austen."/>
    <n v="3550"/>
    <n v="116"/>
    <x v="2"/>
    <s v="GB"/>
    <s v="GBP"/>
    <n v="1434395418"/>
    <n v="1431630618"/>
    <b v="0"/>
    <x v="80"/>
    <b v="0"/>
    <s v="theater/musical"/>
    <n v="3.267605633802817E-2"/>
    <n v="29"/>
    <x v="1"/>
    <s v="musical"/>
    <x v="3789"/>
    <d v="2015-06-15T19:10:18"/>
  </r>
  <r>
    <x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s v="No Backers"/>
    <x v="1"/>
    <s v="musical"/>
    <x v="3790"/>
    <d v="2016-11-22T17:00:23"/>
  </r>
  <r>
    <x v="3791"/>
    <s v="Spin! at The Cumming Playhouse"/>
    <s v="Spin! is an original musical comedy-drama presented by Blue Palm Productions."/>
    <n v="1500"/>
    <n v="0"/>
    <x v="2"/>
    <s v="US"/>
    <s v="USD"/>
    <n v="1404664592"/>
    <n v="1399480592"/>
    <b v="0"/>
    <x v="78"/>
    <b v="0"/>
    <s v="theater/musical"/>
    <n v="0"/>
    <s v="No Backers"/>
    <x v="1"/>
    <s v="musical"/>
    <x v="3791"/>
    <d v="2014-07-06T16:36:32"/>
  </r>
  <r>
    <x v="3792"/>
    <s v="BorikÃ©n: The Show"/>
    <s v="A cultural and historic journey through Puerto Rico's music and dance!"/>
    <n v="12500"/>
    <n v="35"/>
    <x v="2"/>
    <s v="US"/>
    <s v="USD"/>
    <n v="1436957022"/>
    <n v="1434365022"/>
    <b v="0"/>
    <x v="84"/>
    <b v="0"/>
    <s v="theater/musical"/>
    <n v="2.8E-3"/>
    <n v="17.5"/>
    <x v="1"/>
    <s v="musical"/>
    <x v="3792"/>
    <d v="2015-07-15T10:43:42"/>
  </r>
  <r>
    <x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0.59657142857142853"/>
    <n v="174"/>
    <x v="1"/>
    <s v="musical"/>
    <x v="3793"/>
    <d v="2014-12-16T22:32:09"/>
  </r>
  <r>
    <x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0.01"/>
    <n v="50"/>
    <x v="1"/>
    <s v="musical"/>
    <x v="3794"/>
    <d v="2015-06-07T13:55:54"/>
  </r>
  <r>
    <x v="3795"/>
    <s v="Duodeca"/>
    <s v="Poppin Productions are currently entering the development stage of their very first production -  &quot;Duodeca&quot;."/>
    <n v="600"/>
    <n v="10"/>
    <x v="2"/>
    <s v="GB"/>
    <s v="GBP"/>
    <n v="1440801000"/>
    <n v="1437042490"/>
    <b v="0"/>
    <x v="84"/>
    <b v="0"/>
    <s v="theater/musical"/>
    <n v="1.6666666666666666E-2"/>
    <n v="5"/>
    <x v="1"/>
    <s v="musical"/>
    <x v="3795"/>
    <d v="2015-08-28T22:30:00"/>
  </r>
  <r>
    <x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7E-5"/>
    <n v="1"/>
    <x v="1"/>
    <s v="musical"/>
    <x v="3796"/>
    <d v="2017-01-14T00:42:36"/>
  </r>
  <r>
    <x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0.89666666666666661"/>
    <n v="145.40540540540542"/>
    <x v="1"/>
    <s v="musical"/>
    <x v="3797"/>
    <d v="2015-04-20T21:09:25"/>
  </r>
  <r>
    <x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3E-2"/>
    <n v="205"/>
    <x v="1"/>
    <s v="musical"/>
    <x v="3798"/>
    <d v="2014-08-10T17:20:48"/>
  </r>
  <r>
    <x v="3799"/>
    <s v="A Story Once Told"/>
    <s v="An original musical on it's way to the stage in Minneapolis, MN. Feel free to ask any questions."/>
    <n v="10000"/>
    <n v="402"/>
    <x v="2"/>
    <s v="US"/>
    <s v="USD"/>
    <n v="1457734843"/>
    <n v="1455142843"/>
    <b v="0"/>
    <x v="80"/>
    <b v="0"/>
    <s v="theater/musical"/>
    <n v="4.02E-2"/>
    <n v="100.5"/>
    <x v="1"/>
    <s v="musical"/>
    <x v="3799"/>
    <d v="2016-03-11T22:20:43"/>
  </r>
  <r>
    <x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4E-2"/>
    <n v="55.0625"/>
    <x v="1"/>
    <s v="musical"/>
    <x v="3800"/>
    <d v="2015-01-11T04:59:00"/>
  </r>
  <r>
    <x v="3801"/>
    <s v="The Imaginary A Musical"/>
    <s v="The Imaginary : A Musical is a new musical adaptation based on the novel written by A.F. Harrold.       TheImaginaryAMusical.com"/>
    <n v="5000"/>
    <n v="426"/>
    <x v="2"/>
    <s v="US"/>
    <s v="USD"/>
    <n v="1420215216"/>
    <n v="1417536816"/>
    <b v="0"/>
    <x v="82"/>
    <b v="0"/>
    <s v="theater/musical"/>
    <n v="8.5199999999999998E-2"/>
    <n v="47.333333333333336"/>
    <x v="1"/>
    <s v="musical"/>
    <x v="3801"/>
    <d v="2015-01-02T16:13:36"/>
  </r>
  <r>
    <x v="3802"/>
    <s v="The Lost Play of William Shakespeare"/>
    <s v="A musical about how Shakespeare was inspired to write only his own plays after the co-authored play Henry VI was taken."/>
    <n v="3000"/>
    <n v="0"/>
    <x v="2"/>
    <s v="US"/>
    <s v="USD"/>
    <n v="1445482906"/>
    <n v="1442890906"/>
    <b v="0"/>
    <x v="78"/>
    <b v="0"/>
    <s v="theater/musical"/>
    <n v="0"/>
    <s v="No Backers"/>
    <x v="1"/>
    <s v="musical"/>
    <x v="3802"/>
    <d v="2015-10-22T03:01:46"/>
  </r>
  <r>
    <x v="3803"/>
    <s v="Benjamin Button the Musical Concept Album"/>
    <s v="A fully orchestrated concept album of Benjamin Button the Musical!"/>
    <n v="12000"/>
    <n v="2358"/>
    <x v="2"/>
    <s v="US"/>
    <s v="USD"/>
    <n v="1457133568"/>
    <n v="1454541568"/>
    <b v="0"/>
    <x v="244"/>
    <b v="0"/>
    <s v="theater/musical"/>
    <n v="0.19650000000000001"/>
    <n v="58.95"/>
    <x v="1"/>
    <s v="musical"/>
    <x v="3803"/>
    <d v="2016-03-04T23:19:28"/>
  </r>
  <r>
    <x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s v="No Backers"/>
    <x v="1"/>
    <s v="musical"/>
    <x v="3804"/>
    <d v="2016-07-31T07:00:00"/>
  </r>
  <r>
    <x v="3805"/>
    <s v="&quot;Sounds By The River&quot; ( Original Musical)"/>
    <s v="&quot;Sounds By The River&quot; tells the story of a Detroit composer through_x000a_his music, poetry, and dance."/>
    <n v="150000"/>
    <n v="3"/>
    <x v="2"/>
    <s v="US"/>
    <s v="USD"/>
    <n v="1411852640"/>
    <n v="1406668640"/>
    <b v="0"/>
    <x v="84"/>
    <b v="0"/>
    <s v="theater/musical"/>
    <n v="2.0000000000000002E-5"/>
    <n v="1.5"/>
    <x v="1"/>
    <s v="musical"/>
    <x v="3805"/>
    <d v="2014-09-27T21:17:20"/>
  </r>
  <r>
    <x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4E-4"/>
    <n v="5"/>
    <x v="1"/>
    <s v="musical"/>
    <x v="3806"/>
    <d v="2014-06-29T06:13:01"/>
  </r>
  <r>
    <x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0.30333333333333334"/>
    <n v="50.555555555555557"/>
    <x v="1"/>
    <s v="musical"/>
    <x v="3807"/>
    <d v="2015-04-03T21:48:59"/>
  </r>
  <r>
    <x v="3808"/>
    <s v="Time at the Bar! The road to Edinburgh"/>
    <s v="Following a sell-out run in Loughborough, Time at the Bar! is heading to this year's Fringe Festival... But we need your help!"/>
    <n v="1000"/>
    <n v="1000"/>
    <x v="0"/>
    <s v="GB"/>
    <s v="GBP"/>
    <n v="1429955619"/>
    <n v="1424775219"/>
    <b v="0"/>
    <x v="54"/>
    <b v="1"/>
    <s v="theater/plays"/>
    <n v="1"/>
    <n v="41.666666666666664"/>
    <x v="1"/>
    <s v="plays"/>
    <x v="3808"/>
    <d v="2015-04-25T09:53:39"/>
  </r>
  <r>
    <x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d v="2014-07-30T23:00:00"/>
  </r>
  <r>
    <x v="3810"/>
    <s v="Romeo &amp; Juliet"/>
    <s v="Theater students of UMass present a large-scale theater collaboration that will revolutionize the way you see Shakespeare."/>
    <n v="1500"/>
    <n v="1826"/>
    <x v="0"/>
    <s v="US"/>
    <s v="USD"/>
    <n v="1426965758"/>
    <n v="1424377358"/>
    <b v="0"/>
    <x v="55"/>
    <b v="1"/>
    <s v="theater/plays"/>
    <n v="1.2173333333333334"/>
    <n v="70.230769230769226"/>
    <x v="1"/>
    <s v="plays"/>
    <x v="3810"/>
    <d v="2015-03-21T19:22:38"/>
  </r>
  <r>
    <x v="3811"/>
    <s v="The Merchant of Venice"/>
    <s v="The University of Exeter Shakespeare Society is touring its acclaimed show The Merchant of Venice to Stratford-upon-Avon!"/>
    <n v="250"/>
    <n v="825"/>
    <x v="0"/>
    <s v="GB"/>
    <s v="GBP"/>
    <n v="1464692400"/>
    <n v="1461769373"/>
    <b v="0"/>
    <x v="10"/>
    <b v="1"/>
    <s v="theater/plays"/>
    <n v="3.3"/>
    <n v="43.421052631578945"/>
    <x v="1"/>
    <s v="plays"/>
    <x v="3811"/>
    <d v="2016-05-31T11:00:00"/>
  </r>
  <r>
    <x v="3812"/>
    <s v="Save &quot;The Stage Door&quot;"/>
    <s v="We are raising funds for our local theatre group &quot;The Stage Door&quot;. Funding required for lighting, stage equipment and productions."/>
    <n v="2000"/>
    <n v="2191"/>
    <x v="0"/>
    <s v="CA"/>
    <s v="CAD"/>
    <n v="1433131140"/>
    <n v="1429120908"/>
    <b v="0"/>
    <x v="202"/>
    <b v="1"/>
    <s v="theater/plays"/>
    <n v="1.0954999999999999"/>
    <n v="199.18181818181819"/>
    <x v="1"/>
    <s v="plays"/>
    <x v="3812"/>
    <d v="2015-06-01T03:59:00"/>
  </r>
  <r>
    <x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d v="2016-06-14T21:43:00"/>
  </r>
  <r>
    <x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d v="2015-04-01T03:59:00"/>
  </r>
  <r>
    <x v="3815"/>
    <s v="The Canterbury Shakespeare Festival - first season"/>
    <s v="Come and help us make the Canterbury Shakespeare Festival a reality"/>
    <n v="1000"/>
    <n v="1000.01"/>
    <x v="0"/>
    <s v="GB"/>
    <s v="GBP"/>
    <n v="1440111600"/>
    <n v="1437545657"/>
    <b v="0"/>
    <x v="9"/>
    <b v="1"/>
    <s v="theater/plays"/>
    <n v="1.0000100000000001"/>
    <n v="50.000500000000002"/>
    <x v="1"/>
    <s v="plays"/>
    <x v="3815"/>
    <d v="2015-08-20T23:00:00"/>
  </r>
  <r>
    <x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d v="2014-07-17T16:33:43"/>
  </r>
  <r>
    <x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x v="3818"/>
    <s v="The AOA Presents: The Maiden of Orleans"/>
    <s v="The Arthurian Order of Avalon is attempting to raise funds to put on the annual Human Chessboard in March 2015!"/>
    <n v="250"/>
    <n v="570"/>
    <x v="0"/>
    <s v="US"/>
    <s v="USD"/>
    <n v="1426187582"/>
    <n v="1423599182"/>
    <b v="0"/>
    <x v="73"/>
    <b v="1"/>
    <s v="theater/plays"/>
    <n v="2.2799999999999998"/>
    <n v="57"/>
    <x v="1"/>
    <s v="plays"/>
    <x v="3818"/>
    <d v="2015-03-12T19:13:02"/>
  </r>
  <r>
    <x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0000000000001"/>
    <n v="40.92307692307692"/>
    <x v="1"/>
    <s v="plays"/>
    <x v="3819"/>
    <d v="2015-07-17T21:02:00"/>
  </r>
  <r>
    <x v="3820"/>
    <s v="TUSENTACK THEATRE"/>
    <s v="Tusentack Theatre is a professional theatre company providing opportunities to adults who access Mental Health Services."/>
    <n v="300"/>
    <n v="430"/>
    <x v="0"/>
    <s v="GB"/>
    <s v="GBP"/>
    <n v="1436110717"/>
    <n v="1433518717"/>
    <b v="0"/>
    <x v="9"/>
    <b v="1"/>
    <s v="theater/plays"/>
    <n v="1.4333333333333333"/>
    <n v="21.5"/>
    <x v="1"/>
    <s v="plays"/>
    <x v="3820"/>
    <d v="2015-07-05T15:38:37"/>
  </r>
  <r>
    <x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d v="2016-01-04T04:20:07"/>
  </r>
  <r>
    <x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d v="2016-01-19T22:59:00"/>
  </r>
  <r>
    <x v="3823"/>
    <s v="FEED"/>
    <s v="Feed, a new play by Garrett Markgraf (based on the novel by M.T. Anderson), Directed by Anna Marck at Oakland University."/>
    <n v="2500"/>
    <n v="2650"/>
    <x v="0"/>
    <s v="US"/>
    <s v="USD"/>
    <n v="1437364740"/>
    <n v="1434405044"/>
    <b v="0"/>
    <x v="14"/>
    <b v="1"/>
    <s v="theater/plays"/>
    <n v="1.06"/>
    <n v="64.634146341463421"/>
    <x v="1"/>
    <s v="plays"/>
    <x v="3823"/>
    <d v="2015-07-20T03:59:00"/>
  </r>
  <r>
    <x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x v="1"/>
    <s v="plays"/>
    <x v="3824"/>
    <d v="2016-08-01T13:41:00"/>
  </r>
  <r>
    <x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d v="2015-06-17T01:40:14"/>
  </r>
  <r>
    <x v="3826"/>
    <s v="DAY OF THE DOG by Blue Sparrow Theatre Company"/>
    <s v="This is the story about the Westons. One family who live with mental illness on a daily basis."/>
    <n v="600"/>
    <n v="715"/>
    <x v="0"/>
    <s v="GB"/>
    <s v="GBP"/>
    <n v="1430993394"/>
    <n v="1428401394"/>
    <b v="0"/>
    <x v="55"/>
    <b v="1"/>
    <s v="theater/plays"/>
    <n v="1.1916666666666667"/>
    <n v="27.5"/>
    <x v="1"/>
    <s v="plays"/>
    <x v="3826"/>
    <d v="2015-05-07T10:09:54"/>
  </r>
  <r>
    <x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d v="2015-03-27T00:00:00"/>
  </r>
  <r>
    <x v="3828"/>
    <s v="A Few Brave Men: The Chosen Few"/>
    <s v="In 1942 three black and one Puerto Rican jazz musicians from Harlem join the segregated US Marines. We see &quot;Love In Time of War&quot;"/>
    <n v="5000"/>
    <n v="5000"/>
    <x v="0"/>
    <s v="US"/>
    <s v="USD"/>
    <n v="1420033187"/>
    <n v="1414845587"/>
    <b v="0"/>
    <x v="33"/>
    <b v="1"/>
    <s v="theater/plays"/>
    <n v="1"/>
    <n v="178.57142857142858"/>
    <x v="1"/>
    <s v="plays"/>
    <x v="3828"/>
    <d v="2014-12-31T13:39:47"/>
  </r>
  <r>
    <x v="3829"/>
    <s v="Returning Home."/>
    <s v="A play that illustrates the symptoms of PTSD, shows its effect on families, and demonstrates some of the difficulties of treating it."/>
    <n v="500"/>
    <n v="501"/>
    <x v="0"/>
    <s v="US"/>
    <s v="USD"/>
    <n v="1472676371"/>
    <n v="1470948371"/>
    <b v="0"/>
    <x v="22"/>
    <b v="1"/>
    <s v="theater/plays"/>
    <n v="1.002"/>
    <n v="62.625"/>
    <x v="1"/>
    <s v="plays"/>
    <x v="3829"/>
    <d v="2016-08-31T20:46:11"/>
  </r>
  <r>
    <x v="3830"/>
    <s v="Run Away"/>
    <s v="The Aeon Theatre company is producing another original play by Parker Hale at the Manhattan Reportory Theatre"/>
    <n v="100"/>
    <n v="225"/>
    <x v="0"/>
    <s v="US"/>
    <s v="USD"/>
    <n v="1464371211"/>
    <n v="1463161611"/>
    <b v="0"/>
    <x v="83"/>
    <b v="1"/>
    <s v="theater/plays"/>
    <n v="2.25"/>
    <n v="75"/>
    <x v="1"/>
    <s v="plays"/>
    <x v="3830"/>
    <d v="2016-05-27T17:46:51"/>
  </r>
  <r>
    <x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d v="2014-11-05T21:22:25"/>
  </r>
  <r>
    <x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d v="2016-02-20T02:45:35"/>
  </r>
  <r>
    <x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d v="2014-12-01T19:09:00"/>
  </r>
  <r>
    <x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4"/>
    <n v="57.385964912280699"/>
    <x v="1"/>
    <s v="plays"/>
    <x v="3834"/>
    <d v="2015-06-18T10:41:07"/>
  </r>
  <r>
    <x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
    <n v="40"/>
    <x v="1"/>
    <s v="plays"/>
    <x v="3835"/>
    <d v="2016-04-21T22:36:48"/>
  </r>
  <r>
    <x v="3836"/>
    <s v="Home (The Place Where My Stuff Resides)"/>
    <s v="&quot;The surveyor said the foundation was shaky&quot;. A woman finds what it means to rebuild her marriage."/>
    <n v="800"/>
    <n v="900"/>
    <x v="0"/>
    <s v="US"/>
    <s v="USD"/>
    <n v="1470197340"/>
    <n v="1467497652"/>
    <b v="0"/>
    <x v="25"/>
    <b v="1"/>
    <s v="theater/plays"/>
    <n v="1.125"/>
    <n v="64.285714285714292"/>
    <x v="1"/>
    <s v="plays"/>
    <x v="3836"/>
    <d v="2016-08-03T04:09:00"/>
  </r>
  <r>
    <x v="3837"/>
    <s v="Farcical Elements Presents Boeing-Boeing"/>
    <s v="A high-flying French farce with the thrust of a well-tuned jet engine"/>
    <n v="2000"/>
    <n v="2042"/>
    <x v="0"/>
    <s v="GB"/>
    <s v="GBP"/>
    <n v="1435947758"/>
    <n v="1432837358"/>
    <b v="0"/>
    <x v="57"/>
    <b v="1"/>
    <s v="theater/plays"/>
    <n v="1.0209999999999999"/>
    <n v="120.11764705882354"/>
    <x v="1"/>
    <s v="plays"/>
    <x v="3837"/>
    <d v="2015-07-03T18:22:38"/>
  </r>
  <r>
    <x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d v="2015-05-22T17:03:29"/>
  </r>
  <r>
    <x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x v="1"/>
    <s v="plays"/>
    <x v="3839"/>
    <d v="2015-07-30T03:25:24"/>
  </r>
  <r>
    <x v="3840"/>
    <s v="Tonight I'll be April"/>
    <s v="A gritty play looking at a modern day relationship, highlighting issues of mental health and abuse suffered by men."/>
    <n v="1"/>
    <n v="65"/>
    <x v="0"/>
    <s v="GB"/>
    <s v="GBP"/>
    <n v="1459180229"/>
    <n v="1457023829"/>
    <b v="0"/>
    <x v="83"/>
    <b v="1"/>
    <s v="theater/plays"/>
    <n v="65"/>
    <n v="21.666666666666668"/>
    <x v="1"/>
    <s v="plays"/>
    <x v="3840"/>
    <d v="2016-03-28T15:50:29"/>
  </r>
  <r>
    <x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E-2"/>
    <n v="25.647058823529413"/>
    <x v="1"/>
    <s v="plays"/>
    <x v="3841"/>
    <d v="2014-07-20T18:51:27"/>
  </r>
  <r>
    <x v="3842"/>
    <s v="Shakespeare's The Tempest: In-The-Round"/>
    <s v="Follow the sell-out Tree Folk Theatre, as we lead you through The Tempest with masks, puppetry and live music! 15th July - 3rd August"/>
    <n v="5000"/>
    <n v="1097"/>
    <x v="2"/>
    <s v="GB"/>
    <s v="GBP"/>
    <n v="1399809052"/>
    <n v="1397217052"/>
    <b v="1"/>
    <x v="23"/>
    <b v="0"/>
    <s v="theater/plays"/>
    <n v="0.21940000000000001"/>
    <n v="47.695652173913047"/>
    <x v="1"/>
    <s v="plays"/>
    <x v="3842"/>
    <d v="2014-05-11T11:50:52"/>
  </r>
  <r>
    <x v="3843"/>
    <s v="Vengeance Can Wait"/>
    <s v="Vengeance Can Wait navigates Japanese sub-culture as it charts a dark, twisted and touching, â€œdifferentâ€ kind of love story."/>
    <n v="5000"/>
    <n v="1065"/>
    <x v="2"/>
    <s v="US"/>
    <s v="USD"/>
    <n v="1401587064"/>
    <n v="1399427064"/>
    <b v="1"/>
    <x v="10"/>
    <b v="0"/>
    <s v="theater/plays"/>
    <n v="0.21299999999999999"/>
    <n v="56.05263157894737"/>
    <x v="1"/>
    <s v="plays"/>
    <x v="3843"/>
    <d v="2014-06-01T01:44:24"/>
  </r>
  <r>
    <x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0.41489795918367345"/>
    <n v="81.319999999999993"/>
    <x v="1"/>
    <s v="plays"/>
    <x v="3844"/>
    <d v="2014-06-03T06:59:00"/>
  </r>
  <r>
    <x v="3845"/>
    <s v="Marilyn Madness &amp; Me"/>
    <s v="He met Marilyn. He became obsessed with Norma Jean. That changed everything._x000a__x000a_                                A play by Frank Furino"/>
    <n v="40000"/>
    <n v="842"/>
    <x v="2"/>
    <s v="US"/>
    <s v="USD"/>
    <n v="1443711774"/>
    <n v="1441119774"/>
    <b v="1"/>
    <x v="8"/>
    <b v="0"/>
    <s v="theater/plays"/>
    <n v="2.1049999999999999E-2"/>
    <n v="70.166666666666671"/>
    <x v="1"/>
    <s v="plays"/>
    <x v="3845"/>
    <d v="2015-10-01T15:02:54"/>
  </r>
  <r>
    <x v="3846"/>
    <s v="My Insane Shakespeare"/>
    <s v="My Insane Shakespeare. An original play by Arthur Elbakyan premiering October 13th at United Solo, New York City."/>
    <n v="7000"/>
    <n v="189"/>
    <x v="2"/>
    <s v="US"/>
    <s v="USD"/>
    <n v="1412405940"/>
    <n v="1409721542"/>
    <b v="1"/>
    <x v="22"/>
    <b v="0"/>
    <s v="theater/plays"/>
    <n v="2.7E-2"/>
    <n v="23.625"/>
    <x v="1"/>
    <s v="plays"/>
    <x v="3846"/>
    <d v="2014-10-04T06:59:00"/>
  </r>
  <r>
    <x v="3847"/>
    <s v="Madame X"/>
    <s v="The production of the original play &quot;Madame X&quot; by Amanda Davison. Inspired by the painting by John Singer Sargent."/>
    <n v="10500"/>
    <n v="1697"/>
    <x v="2"/>
    <s v="US"/>
    <s v="USD"/>
    <n v="1437283391"/>
    <n v="1433395391"/>
    <b v="1"/>
    <x v="82"/>
    <b v="0"/>
    <s v="theater/plays"/>
    <n v="0.16161904761904761"/>
    <n v="188.55555555555554"/>
    <x v="1"/>
    <s v="plays"/>
    <x v="3847"/>
    <d v="2015-07-19T05:23:11"/>
  </r>
  <r>
    <x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0.16376923076923078"/>
    <n v="49.511627906976742"/>
    <x v="1"/>
    <s v="plays"/>
    <x v="3848"/>
    <d v="2015-10-18T19:36:29"/>
  </r>
  <r>
    <x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4E-2"/>
    <n v="75.464285714285708"/>
    <x v="1"/>
    <s v="plays"/>
    <x v="3849"/>
    <d v="2015-06-11T18:24:44"/>
  </r>
  <r>
    <x v="3850"/>
    <s v="The Vagina Monologues 2015"/>
    <s v="V-Day is a global activist movement to end violence against women and girls."/>
    <n v="1000"/>
    <n v="38"/>
    <x v="2"/>
    <s v="US"/>
    <s v="USD"/>
    <n v="1420081143"/>
    <n v="1417489143"/>
    <b v="1"/>
    <x v="80"/>
    <b v="0"/>
    <s v="theater/plays"/>
    <n v="3.7999999999999999E-2"/>
    <n v="9.5"/>
    <x v="1"/>
    <s v="plays"/>
    <x v="3850"/>
    <d v="2015-01-01T02:59:03"/>
  </r>
  <r>
    <x v="3851"/>
    <s v="Waving Goodbye"/>
    <s v="A play about the horrible choices we have to make every day. Should we take a risk, or take the road most travelled?"/>
    <n v="2500"/>
    <n v="852"/>
    <x v="2"/>
    <s v="GB"/>
    <s v="GBP"/>
    <n v="1437129179"/>
    <n v="1434537179"/>
    <b v="1"/>
    <x v="54"/>
    <b v="0"/>
    <s v="theater/plays"/>
    <n v="0.34079999999999999"/>
    <n v="35.5"/>
    <x v="1"/>
    <s v="plays"/>
    <x v="3851"/>
    <d v="2015-07-17T10:32:59"/>
  </r>
  <r>
    <x v="3852"/>
    <s v="Rob Base Presents Unequally Yoked The Stage Play"/>
    <s v="Writer/Director Lynette J. Blackwell presents the hilarious entangled love story of when evil and good attempt to coexist."/>
    <n v="10000"/>
    <n v="20"/>
    <x v="2"/>
    <s v="US"/>
    <s v="USD"/>
    <n v="1427427276"/>
    <n v="1425270876"/>
    <b v="0"/>
    <x v="84"/>
    <b v="0"/>
    <s v="theater/plays"/>
    <n v="2E-3"/>
    <n v="10"/>
    <x v="1"/>
    <s v="plays"/>
    <x v="3852"/>
    <d v="2015-03-27T03:34:36"/>
  </r>
  <r>
    <x v="3853"/>
    <s v="The Original Laughter Therapist"/>
    <s v="A dose of One-woman &quot;Dramedy&quot; to cure those daily blues is just what the doctor ordered!"/>
    <n v="100000"/>
    <n v="26"/>
    <x v="2"/>
    <s v="US"/>
    <s v="USD"/>
    <n v="1409602178"/>
    <n v="1406578178"/>
    <b v="0"/>
    <x v="84"/>
    <b v="0"/>
    <s v="theater/plays"/>
    <n v="2.5999999999999998E-4"/>
    <n v="13"/>
    <x v="1"/>
    <s v="plays"/>
    <x v="3853"/>
    <d v="2014-09-01T20:09:38"/>
  </r>
  <r>
    <x v="3854"/>
    <s v="The Case Of Soghomon Tehlirian"/>
    <s v="A play dedicated to the 100th anniversary of the Armenian Genocide."/>
    <n v="11000"/>
    <n v="1788"/>
    <x v="2"/>
    <s v="US"/>
    <s v="USD"/>
    <n v="1431206058"/>
    <n v="1428614058"/>
    <b v="0"/>
    <x v="9"/>
    <b v="0"/>
    <s v="theater/plays"/>
    <n v="0.16254545454545455"/>
    <n v="89.4"/>
    <x v="1"/>
    <s v="plays"/>
    <x v="3854"/>
    <d v="2015-05-09T21:14:18"/>
  </r>
  <r>
    <x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000000000000001E-2"/>
    <n v="25"/>
    <x v="1"/>
    <s v="plays"/>
    <x v="3855"/>
    <d v="2015-03-26T22:17:51"/>
  </r>
  <r>
    <x v="3856"/>
    <s v="&quot;Trouble at the Gate&quot; play"/>
    <s v="Thought-provoking drama about one who gets so caught up in churchwork, loses the true meaning of serving God, &amp; has TROUBLE AT THE GATE"/>
    <n v="5000"/>
    <n v="1"/>
    <x v="2"/>
    <s v="US"/>
    <s v="USD"/>
    <n v="1425833403"/>
    <n v="1423245003"/>
    <b v="0"/>
    <x v="29"/>
    <b v="0"/>
    <s v="theater/plays"/>
    <n v="2.0000000000000001E-4"/>
    <n v="1"/>
    <x v="1"/>
    <s v="plays"/>
    <x v="3856"/>
    <d v="2015-03-08T16:50:03"/>
  </r>
  <r>
    <x v="3857"/>
    <s v="I support Molding Heartz"/>
    <s v="The Ultimate Screenwriting Conference_x000a_is the experience showing screenwriters how to write and sell a screenplay in hollywood!"/>
    <n v="5000"/>
    <n v="260"/>
    <x v="2"/>
    <s v="US"/>
    <s v="USD"/>
    <n v="1406913120"/>
    <n v="1404927690"/>
    <b v="0"/>
    <x v="80"/>
    <b v="0"/>
    <s v="theater/plays"/>
    <n v="5.1999999999999998E-2"/>
    <n v="65"/>
    <x v="1"/>
    <s v="plays"/>
    <x v="3857"/>
    <d v="2014-08-01T17:12:00"/>
  </r>
  <r>
    <x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0.02"/>
    <n v="10"/>
    <x v="1"/>
    <s v="plays"/>
    <x v="3858"/>
    <d v="2015-05-22T21:00:00"/>
  </r>
  <r>
    <x v="3859"/>
    <s v="What Dreams Were Made Of"/>
    <s v="This is a play that will have each and everyone that sees it thinking about the dreams they had growing up. It's a dramady"/>
    <n v="2500"/>
    <n v="1"/>
    <x v="2"/>
    <s v="US"/>
    <s v="USD"/>
    <n v="1403730000"/>
    <n v="1401485207"/>
    <b v="0"/>
    <x v="29"/>
    <b v="0"/>
    <s v="theater/plays"/>
    <n v="4.0000000000000002E-4"/>
    <n v="1"/>
    <x v="1"/>
    <s v="plays"/>
    <x v="3859"/>
    <d v="2014-06-25T21:00:00"/>
  </r>
  <r>
    <x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0.17666666666666667"/>
    <n v="81.538461538461533"/>
    <x v="1"/>
    <s v="plays"/>
    <x v="3860"/>
    <d v="2014-08-12T15:51:50"/>
  </r>
  <r>
    <x v="3861"/>
    <s v="READY OR NOT HERE I COME"/>
    <s v="THE COMING OF THE LORD!"/>
    <n v="2000"/>
    <n v="100"/>
    <x v="2"/>
    <s v="US"/>
    <s v="USD"/>
    <n v="1415828820"/>
    <n v="1412258977"/>
    <b v="0"/>
    <x v="29"/>
    <b v="0"/>
    <s v="theater/plays"/>
    <n v="0.05"/>
    <n v="100"/>
    <x v="1"/>
    <s v="plays"/>
    <x v="3861"/>
    <d v="2014-11-12T21:47:00"/>
  </r>
  <r>
    <x v="3862"/>
    <s v="The Container Play"/>
    <s v="The hit immersive theatre experience of England comes to Corpus Christi!"/>
    <n v="7500"/>
    <n v="1"/>
    <x v="2"/>
    <s v="US"/>
    <s v="USD"/>
    <n v="1473699540"/>
    <n v="1472451356"/>
    <b v="0"/>
    <x v="29"/>
    <b v="0"/>
    <s v="theater/plays"/>
    <n v="1.3333333333333334E-4"/>
    <n v="1"/>
    <x v="1"/>
    <s v="plays"/>
    <x v="3862"/>
    <d v="2016-09-12T16:59:00"/>
  </r>
  <r>
    <x v="3863"/>
    <s v="Umma Yemaya"/>
    <s v="Umma Yemaya is  a play that examines the challenges of unconventional love. The Lady  and the Artist create their own world for love."/>
    <n v="6000"/>
    <n v="0"/>
    <x v="2"/>
    <s v="US"/>
    <s v="USD"/>
    <n v="1446739905"/>
    <n v="1441552305"/>
    <b v="0"/>
    <x v="78"/>
    <b v="0"/>
    <s v="theater/plays"/>
    <n v="0"/>
    <s v="No Backers"/>
    <x v="1"/>
    <s v="plays"/>
    <x v="3863"/>
    <d v="2015-11-05T16:11:45"/>
  </r>
  <r>
    <x v="3864"/>
    <s v="Grammar Land Performances"/>
    <s v="I want to create a theatrical performance of the book Grammar Land and present it at schools to help children learn proper grammar."/>
    <n v="5000"/>
    <n v="60"/>
    <x v="2"/>
    <s v="US"/>
    <s v="USD"/>
    <n v="1447799054"/>
    <n v="1445203454"/>
    <b v="0"/>
    <x v="83"/>
    <b v="0"/>
    <s v="theater/plays"/>
    <n v="1.2E-2"/>
    <n v="20"/>
    <x v="1"/>
    <s v="plays"/>
    <x v="3864"/>
    <d v="2015-11-17T22:24:14"/>
  </r>
  <r>
    <x v="3865"/>
    <s v="Fellatia's-Fantastic-Fun-Time-Show"/>
    <s v="Sissy Entertainment delivers a delicious cabaret that blends comedic monologue, song, and traditional sketch comedy."/>
    <n v="2413"/>
    <n v="650"/>
    <x v="2"/>
    <s v="CA"/>
    <s v="CAD"/>
    <n v="1409376600"/>
    <n v="1405957098"/>
    <b v="0"/>
    <x v="25"/>
    <b v="0"/>
    <s v="theater/plays"/>
    <n v="0.26937422295897223"/>
    <n v="46.428571428571431"/>
    <x v="1"/>
    <s v="plays"/>
    <x v="3865"/>
    <d v="2014-08-30T05:30:00"/>
  </r>
  <r>
    <x v="3866"/>
    <s v="a feminine ending, brought to you by the East End Theatre Co"/>
    <s v="A funny, moving, witty piece about a girl, her oboe, and her dreams."/>
    <n v="2000"/>
    <n v="11"/>
    <x v="2"/>
    <s v="US"/>
    <s v="USD"/>
    <n v="1458703740"/>
    <n v="1454453021"/>
    <b v="0"/>
    <x v="84"/>
    <b v="0"/>
    <s v="theater/plays"/>
    <n v="5.4999999999999997E-3"/>
    <n v="5.5"/>
    <x v="1"/>
    <s v="plays"/>
    <x v="3866"/>
    <d v="2016-03-23T03:29:00"/>
  </r>
  <r>
    <x v="3867"/>
    <s v="RUSSIAN PLAY &quot;HOW TO BE BRAVE&quot;"/>
    <s v="What do you know about Russian Culture? Our project helps the American children to find out about Russian literature."/>
    <n v="2000"/>
    <n v="251"/>
    <x v="2"/>
    <s v="US"/>
    <s v="USD"/>
    <n v="1466278339"/>
    <n v="1463686339"/>
    <b v="0"/>
    <x v="81"/>
    <b v="0"/>
    <s v="theater/plays"/>
    <n v="0.1255"/>
    <n v="50.2"/>
    <x v="1"/>
    <s v="plays"/>
    <x v="3867"/>
    <d v="2016-06-18T19:32:19"/>
  </r>
  <r>
    <x v="3868"/>
    <s v="1000 words (Canceled)"/>
    <s v="New collection of music by Scott Evan Davis!"/>
    <n v="5000"/>
    <n v="10"/>
    <x v="1"/>
    <s v="GB"/>
    <s v="GBP"/>
    <n v="1410191405"/>
    <n v="1408031405"/>
    <b v="0"/>
    <x v="29"/>
    <b v="0"/>
    <s v="theater/musical"/>
    <n v="2E-3"/>
    <n v="10"/>
    <x v="1"/>
    <s v="musical"/>
    <x v="3868"/>
    <d v="2014-09-08T15:50:05"/>
  </r>
  <r>
    <x v="3869"/>
    <s v="The Masturbation Musical (Canceled)"/>
    <s v="A Musical about 3 women who pursue their Pleasure and end up finding themselves."/>
    <n v="13111"/>
    <n v="452"/>
    <x v="1"/>
    <s v="US"/>
    <s v="USD"/>
    <n v="1426302660"/>
    <n v="1423761792"/>
    <b v="0"/>
    <x v="41"/>
    <b v="0"/>
    <s v="theater/musical"/>
    <n v="3.44748684310884E-2"/>
    <n v="30.133333333333333"/>
    <x v="1"/>
    <s v="musical"/>
    <x v="3869"/>
    <d v="2015-03-14T03:11:00"/>
  </r>
  <r>
    <x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0.15"/>
    <n v="150"/>
    <x v="1"/>
    <s v="musical"/>
    <x v="3870"/>
    <d v="2014-07-03T04:07:58"/>
  </r>
  <r>
    <x v="3871"/>
    <s v="Pocket Monsters: A Musical Parody (Canceled)"/>
    <s v="Our musical is finally ready to come to life, and we're raising funds to help make that happen!"/>
    <n v="1500"/>
    <n v="40"/>
    <x v="1"/>
    <s v="US"/>
    <s v="USD"/>
    <n v="1490809450"/>
    <n v="1485629050"/>
    <b v="0"/>
    <x v="83"/>
    <b v="0"/>
    <s v="theater/musical"/>
    <n v="2.6666666666666668E-2"/>
    <n v="13.333333333333334"/>
    <x v="1"/>
    <s v="musical"/>
    <x v="3871"/>
    <d v="2017-03-29T17:44:10"/>
  </r>
  <r>
    <x v="3872"/>
    <s v="Shining Star Players (Canceled)"/>
    <s v="We are a brand new theatrical teen production company, and we need enough money to put on our first musical production."/>
    <n v="15000"/>
    <n v="0"/>
    <x v="1"/>
    <s v="US"/>
    <s v="USD"/>
    <n v="1439522996"/>
    <n v="1435202996"/>
    <b v="0"/>
    <x v="78"/>
    <b v="0"/>
    <s v="theater/musical"/>
    <n v="0"/>
    <s v="No Backers"/>
    <x v="1"/>
    <s v="musical"/>
    <x v="3872"/>
    <d v="2015-08-14T03:29:56"/>
  </r>
  <r>
    <x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s v="No Backers"/>
    <x v="1"/>
    <s v="musical"/>
    <x v="3873"/>
    <d v="2015-10-08T16:42:15"/>
  </r>
  <r>
    <x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s v="No Backers"/>
    <x v="1"/>
    <s v="musical"/>
    <x v="3874"/>
    <d v="2015-01-24T01:00:00"/>
  </r>
  <r>
    <x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s v="No Backers"/>
    <x v="1"/>
    <s v="musical"/>
    <x v="3875"/>
    <d v="2016-09-03T10:00:00"/>
  </r>
  <r>
    <x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0.52794871794871789"/>
    <n v="44.760869565217391"/>
    <x v="1"/>
    <s v="musical"/>
    <x v="3876"/>
    <d v="2016-02-02T14:58:48"/>
  </r>
  <r>
    <x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7E-2"/>
    <n v="88.642857142857139"/>
    <x v="1"/>
    <s v="musical"/>
    <x v="3877"/>
    <d v="2016-12-08T16:15:52"/>
  </r>
  <r>
    <x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6E-4"/>
    <n v="10"/>
    <x v="1"/>
    <s v="musical"/>
    <x v="3878"/>
    <d v="2015-06-30T03:59:00"/>
  </r>
  <r>
    <x v="3879"/>
    <s v="Theatre 'Portable' Royal (Canceled)"/>
    <s v="Theatre â€˜Portableâ€™ Royal is a portable, fully working, 40 seater theatre which will tour the UK and beyond!"/>
    <n v="15000"/>
    <n v="0"/>
    <x v="1"/>
    <s v="GB"/>
    <s v="GBP"/>
    <n v="1422218396"/>
    <n v="1419626396"/>
    <b v="0"/>
    <x v="78"/>
    <b v="0"/>
    <s v="theater/musical"/>
    <n v="0"/>
    <s v="No Backers"/>
    <x v="1"/>
    <s v="musical"/>
    <x v="3879"/>
    <d v="2015-01-25T20:39:56"/>
  </r>
  <r>
    <x v="3880"/>
    <s v="Thoroughly Modern Millie (Canceled)"/>
    <s v="With Russell Grant as Mrs Meers, this classic musical taps into London's Theatro Technis 1-25 October 2014 for its UK fringe premiere!"/>
    <n v="7500"/>
    <n v="980"/>
    <x v="1"/>
    <s v="GB"/>
    <s v="GBP"/>
    <n v="1406761200"/>
    <n v="1403724820"/>
    <b v="0"/>
    <x v="57"/>
    <b v="0"/>
    <s v="theater/musical"/>
    <n v="0.13066666666666665"/>
    <n v="57.647058823529413"/>
    <x v="1"/>
    <s v="musical"/>
    <x v="3880"/>
    <d v="2014-07-30T23:00:00"/>
  </r>
  <r>
    <x v="3881"/>
    <s v="My Real Mother's Name is... (Canceled)"/>
    <s v="A musical journey coming to the Blue Venue at the 2017 Orlando Fringe Festival!"/>
    <n v="500"/>
    <n v="25"/>
    <x v="1"/>
    <s v="US"/>
    <s v="USD"/>
    <n v="1487550399"/>
    <n v="1484958399"/>
    <b v="0"/>
    <x v="29"/>
    <b v="0"/>
    <s v="theater/musical"/>
    <n v="0.05"/>
    <n v="25"/>
    <x v="1"/>
    <s v="musical"/>
    <x v="3881"/>
    <d v="2017-02-20T00:26:39"/>
  </r>
  <r>
    <x v="3882"/>
    <s v="Mephistopheles by R. Garth &amp; The S.O.L. (Canceled)"/>
    <s v="A musical vision of the Faust tale... how he signed his soul to the devil Mephistopheles to find Lori, the love of his life."/>
    <n v="30000"/>
    <n v="0"/>
    <x v="1"/>
    <s v="AU"/>
    <s v="AUD"/>
    <n v="1454281380"/>
    <n v="1451950570"/>
    <b v="0"/>
    <x v="78"/>
    <b v="0"/>
    <s v="theater/musical"/>
    <n v="0"/>
    <s v="No Backers"/>
    <x v="1"/>
    <s v="musical"/>
    <x v="3882"/>
    <d v="2016-01-31T23:03:00"/>
  </r>
  <r>
    <x v="3883"/>
    <s v="CAGED - A New Musical (Canceled)"/>
    <s v="CAGED - A New Musical is the story of One Passion, One Voice, One Dream. - One man's quest to become the woman he always wanted to be."/>
    <n v="15000"/>
    <n v="0"/>
    <x v="1"/>
    <s v="GB"/>
    <s v="GBP"/>
    <n v="1409668069"/>
    <n v="1407076069"/>
    <b v="0"/>
    <x v="78"/>
    <b v="0"/>
    <s v="theater/musical"/>
    <n v="0"/>
    <s v="No Backers"/>
    <x v="1"/>
    <s v="musical"/>
    <x v="3883"/>
    <d v="2014-09-02T14:27:49"/>
  </r>
  <r>
    <x v="3884"/>
    <s v="Alive Portrait Of Christ in Pembroke Township, IL (Canceled)"/>
    <s v="The Group M3 is striving to give one of the poorest towns in the country hope again this Easter Holiday."/>
    <n v="10000"/>
    <n v="0"/>
    <x v="1"/>
    <s v="US"/>
    <s v="USD"/>
    <n v="1427479192"/>
    <n v="1425322792"/>
    <b v="0"/>
    <x v="78"/>
    <b v="0"/>
    <s v="theater/musical"/>
    <n v="0"/>
    <s v="No Backers"/>
    <x v="1"/>
    <s v="musical"/>
    <x v="3884"/>
    <d v="2015-03-27T17:59:52"/>
  </r>
  <r>
    <x v="3885"/>
    <s v="THE SESSIONS - The Beatles at Abbey Road Studios (Canceled)"/>
    <s v="A LIVE musical spectacular theatrical experience of The Beatles recording sessions at Abbey Road Studios."/>
    <n v="375000"/>
    <n v="0"/>
    <x v="1"/>
    <s v="US"/>
    <s v="USD"/>
    <n v="1462834191"/>
    <n v="1460242191"/>
    <b v="0"/>
    <x v="78"/>
    <b v="0"/>
    <s v="theater/musical"/>
    <n v="0"/>
    <s v="No Backers"/>
    <x v="1"/>
    <s v="musical"/>
    <x v="3885"/>
    <d v="2016-05-09T22:49:51"/>
  </r>
  <r>
    <x v="3886"/>
    <s v="a (Canceled)"/>
    <n v="1"/>
    <n v="10000"/>
    <n v="0"/>
    <x v="1"/>
    <s v="AU"/>
    <s v="AUD"/>
    <n v="1418275702"/>
    <n v="1415683702"/>
    <b v="0"/>
    <x v="78"/>
    <b v="0"/>
    <s v="theater/musical"/>
    <n v="0"/>
    <s v="No Backers"/>
    <x v="1"/>
    <s v="musical"/>
    <x v="3886"/>
    <d v="2014-12-11T05:28:22"/>
  </r>
  <r>
    <x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E-2"/>
    <n v="17.5"/>
    <x v="1"/>
    <s v="musical"/>
    <x v="3887"/>
    <d v="2015-05-01T22:00:00"/>
  </r>
  <r>
    <x v="3888"/>
    <s v="Popinjay Productions' The Odyssey"/>
    <s v="We are devising a vibrant new adaptation of Homer's The Odyssey featuring dynamic storytelling, stunning visuals and original music."/>
    <n v="2000"/>
    <n v="542"/>
    <x v="2"/>
    <s v="GB"/>
    <s v="GBP"/>
    <n v="1488114358"/>
    <n v="1485522358"/>
    <b v="0"/>
    <x v="25"/>
    <b v="0"/>
    <s v="theater/plays"/>
    <n v="0.27100000000000002"/>
    <n v="38.714285714285715"/>
    <x v="1"/>
    <s v="plays"/>
    <x v="3888"/>
    <d v="2017-02-26T13:05:58"/>
  </r>
  <r>
    <x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E-2"/>
    <n v="13.111111111111111"/>
    <x v="1"/>
    <s v="plays"/>
    <x v="3889"/>
    <d v="2015-01-04T23:26:00"/>
  </r>
  <r>
    <x v="3890"/>
    <s v="Something Wicked This Way Comes"/>
    <s v="Will Power Troupe is the only US group invited to perform in London's Shakespeare Festival. We need your help to bring the USA to UK!"/>
    <n v="15000"/>
    <n v="2524"/>
    <x v="2"/>
    <s v="US"/>
    <s v="USD"/>
    <n v="1439662344"/>
    <n v="1434478344"/>
    <b v="0"/>
    <x v="22"/>
    <b v="0"/>
    <s v="theater/plays"/>
    <n v="0.16826666666666668"/>
    <n v="315.5"/>
    <x v="1"/>
    <s v="plays"/>
    <x v="3890"/>
    <d v="2015-08-15T18:12:24"/>
  </r>
  <r>
    <x v="3891"/>
    <s v="Out of the Box: A Mime Story"/>
    <s v="A comedy about a mime who dreams of becoming a stand up comedian."/>
    <n v="800"/>
    <n v="260"/>
    <x v="2"/>
    <s v="US"/>
    <s v="USD"/>
    <n v="1427086740"/>
    <n v="1424488244"/>
    <b v="0"/>
    <x v="63"/>
    <b v="0"/>
    <s v="theater/plays"/>
    <n v="0.32500000000000001"/>
    <n v="37.142857142857146"/>
    <x v="1"/>
    <s v="plays"/>
    <x v="3891"/>
    <d v="2015-03-23T04:59:00"/>
  </r>
  <r>
    <x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s v="No Backers"/>
    <x v="1"/>
    <s v="plays"/>
    <x v="3892"/>
    <d v="2014-08-24T07:00:00"/>
  </r>
  <r>
    <x v="3893"/>
    <s v="MY PRIVATE REVOLUTION"/>
    <s v="An inspiring story of a young girl's journey from childhood to adulthood told through monologue, dialogue, poetry and music and dance."/>
    <n v="50000"/>
    <n v="10775"/>
    <x v="2"/>
    <s v="US"/>
    <s v="USD"/>
    <n v="1404194400"/>
    <n v="1400600840"/>
    <b v="0"/>
    <x v="87"/>
    <b v="0"/>
    <s v="theater/plays"/>
    <n v="0.2155"/>
    <n v="128.27380952380952"/>
    <x v="1"/>
    <s v="plays"/>
    <x v="3893"/>
    <d v="2014-07-01T06:00:00"/>
  </r>
  <r>
    <x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5E-2"/>
    <n v="47.272727272727273"/>
    <x v="1"/>
    <s v="plays"/>
    <x v="3894"/>
    <d v="2016-12-06T04:59:00"/>
  </r>
  <r>
    <x v="3895"/>
    <s v="Vestige"/>
    <s v="A Transgender makeup artist calls into question the loyalty of her best friend in a 1980's circus while dealing with her dying mother."/>
    <n v="1000"/>
    <n v="50"/>
    <x v="2"/>
    <s v="US"/>
    <s v="USD"/>
    <n v="1425103218"/>
    <n v="1422424818"/>
    <b v="0"/>
    <x v="29"/>
    <b v="0"/>
    <s v="theater/plays"/>
    <n v="0.05"/>
    <n v="50"/>
    <x v="1"/>
    <s v="plays"/>
    <x v="3895"/>
    <d v="2015-02-28T06:00:18"/>
  </r>
  <r>
    <x v="3896"/>
    <s v="Yorick and Company"/>
    <s v="Yorick and Co. is a comedy about a struggling theatre company whose mysterious benefactor starts haunting the show!"/>
    <n v="1600"/>
    <n v="170"/>
    <x v="2"/>
    <s v="US"/>
    <s v="USD"/>
    <n v="1402979778"/>
    <n v="1401770178"/>
    <b v="0"/>
    <x v="80"/>
    <b v="0"/>
    <s v="theater/plays"/>
    <n v="0.10625"/>
    <n v="42.5"/>
    <x v="1"/>
    <s v="plays"/>
    <x v="3896"/>
    <d v="2014-06-17T04:36:18"/>
  </r>
  <r>
    <x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0.17599999999999999"/>
    <n v="44"/>
    <x v="1"/>
    <s v="plays"/>
    <x v="3897"/>
    <d v="2015-01-08T20:58:03"/>
  </r>
  <r>
    <x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0.3256"/>
    <n v="50.875"/>
    <x v="1"/>
    <s v="plays"/>
    <x v="3898"/>
    <d v="2015-08-17T16:00:00"/>
  </r>
  <r>
    <x v="3899"/>
    <s v="RAIN | a theatrical production of life-changing proportions"/>
    <s v="More than just a play, RAIN is an outreach to hurting people who feel disengaged or rejected by others."/>
    <n v="10000"/>
    <n v="125"/>
    <x v="2"/>
    <s v="US"/>
    <s v="USD"/>
    <n v="1407868561"/>
    <n v="1406140561"/>
    <b v="0"/>
    <x v="84"/>
    <b v="0"/>
    <s v="theater/plays"/>
    <n v="1.2500000000000001E-2"/>
    <n v="62.5"/>
    <x v="1"/>
    <s v="plays"/>
    <x v="3899"/>
    <d v="2014-08-12T18:36:01"/>
  </r>
  <r>
    <x v="3900"/>
    <s v="HUB Theatre Group presents John Logan's RED"/>
    <s v="HUB Theatre Group collaborates with local artists to present John Logan's RED to the community."/>
    <n v="2500"/>
    <n v="135"/>
    <x v="2"/>
    <s v="US"/>
    <s v="USD"/>
    <n v="1433988791"/>
    <n v="1431396791"/>
    <b v="0"/>
    <x v="81"/>
    <b v="0"/>
    <s v="theater/plays"/>
    <n v="5.3999999999999999E-2"/>
    <n v="27"/>
    <x v="1"/>
    <s v="plays"/>
    <x v="3900"/>
    <d v="2015-06-11T02:13:11"/>
  </r>
  <r>
    <x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8.3333333333333332E-3"/>
    <n v="25"/>
    <x v="1"/>
    <s v="plays"/>
    <x v="3901"/>
    <d v="2015-12-19T19:49:59"/>
  </r>
  <r>
    <x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0.48833333333333334"/>
    <n v="47.258064516129032"/>
    <x v="1"/>
    <s v="plays"/>
    <x v="3902"/>
    <d v="2016-11-14T12:14:02"/>
  </r>
  <r>
    <x v="3903"/>
    <s v="Know Thy Law"/>
    <s v="Based on the novel â€œKnow Thy Lawâ€, this powerful play gives the insight and understanding of the power of knowing the law of the land."/>
    <n v="1500"/>
    <n v="0"/>
    <x v="2"/>
    <s v="US"/>
    <s v="USD"/>
    <n v="1439581080"/>
    <n v="1435709765"/>
    <b v="0"/>
    <x v="78"/>
    <b v="0"/>
    <s v="theater/plays"/>
    <n v="0"/>
    <s v="No Backers"/>
    <x v="1"/>
    <s v="plays"/>
    <x v="3903"/>
    <d v="2015-08-14T19:38:00"/>
  </r>
  <r>
    <x v="3904"/>
    <s v="Black America from Prophets to Pimps"/>
    <s v="A play that will cover 4000 years of black history."/>
    <n v="10000"/>
    <n v="3"/>
    <x v="2"/>
    <s v="US"/>
    <s v="USD"/>
    <n v="1429074240"/>
    <n v="1427866200"/>
    <b v="0"/>
    <x v="84"/>
    <b v="0"/>
    <s v="theater/plays"/>
    <n v="2.9999999999999997E-4"/>
    <n v="1.5"/>
    <x v="1"/>
    <s v="plays"/>
    <x v="3904"/>
    <d v="2015-04-15T05:04:00"/>
  </r>
  <r>
    <x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0.11533333333333333"/>
    <n v="24.714285714285715"/>
    <x v="1"/>
    <s v="plays"/>
    <x v="3905"/>
    <d v="2015-06-11T23:00:00"/>
  </r>
  <r>
    <x v="3906"/>
    <s v="First Draft Theatre"/>
    <s v="We will workshop, stage and develop new writing, devised work and adaptations. A joyful leap into the possibilities of an idea!"/>
    <n v="1500"/>
    <n v="1010"/>
    <x v="2"/>
    <s v="GB"/>
    <s v="GBP"/>
    <n v="1435325100"/>
    <n v="1432072893"/>
    <b v="0"/>
    <x v="38"/>
    <b v="0"/>
    <s v="theater/plays"/>
    <n v="0.67333333333333334"/>
    <n v="63.125"/>
    <x v="1"/>
    <s v="plays"/>
    <x v="3906"/>
    <d v="2015-06-26T13:25:00"/>
  </r>
  <r>
    <x v="3907"/>
    <s v="Burqa&amp;Rifle: A Drama: Two Women, Two Cultues, Two Histories"/>
    <s v="Burqa&amp;Rifle dramatizes the  encounter between two women -- a vigilante and a convert to Islam."/>
    <n v="1000"/>
    <n v="153"/>
    <x v="2"/>
    <s v="US"/>
    <s v="USD"/>
    <n v="1414354080"/>
    <n v="1411587606"/>
    <b v="0"/>
    <x v="80"/>
    <b v="0"/>
    <s v="theater/plays"/>
    <n v="0.153"/>
    <n v="38.25"/>
    <x v="1"/>
    <s v="plays"/>
    <x v="3907"/>
    <d v="2014-10-26T20:08:00"/>
  </r>
  <r>
    <x v="3908"/>
    <s v="Unconscious Subconscious"/>
    <s v="Death splits apart twin brothers in a questionable car accident. They shared dreams, and now they must share trials in the unknown."/>
    <n v="750"/>
    <n v="65"/>
    <x v="2"/>
    <s v="US"/>
    <s v="USD"/>
    <n v="1406603696"/>
    <n v="1405307696"/>
    <b v="0"/>
    <x v="80"/>
    <b v="0"/>
    <s v="theater/plays"/>
    <n v="8.666666666666667E-2"/>
    <n v="16.25"/>
    <x v="1"/>
    <s v="plays"/>
    <x v="3908"/>
    <d v="2014-07-29T03:14:56"/>
  </r>
  <r>
    <x v="3909"/>
    <s v="Woman2Woman"/>
    <s v="I am trying to put on a gospel comedy stage play that is full of laughter and life lessons as well that will change your life forever,"/>
    <n v="60000"/>
    <n v="135"/>
    <x v="2"/>
    <s v="US"/>
    <s v="USD"/>
    <n v="1410424642"/>
    <n v="1407832642"/>
    <b v="0"/>
    <x v="80"/>
    <b v="0"/>
    <s v="theater/plays"/>
    <n v="2.2499999999999998E-3"/>
    <n v="33.75"/>
    <x v="1"/>
    <s v="plays"/>
    <x v="3909"/>
    <d v="2014-09-11T08:37:22"/>
  </r>
  <r>
    <x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4E-2"/>
    <n v="61.666666666666664"/>
    <x v="1"/>
    <s v="plays"/>
    <x v="3910"/>
    <d v="2015-09-07T18:09:57"/>
  </r>
  <r>
    <x v="3911"/>
    <s v="Ministers of Grace"/>
    <s v="â€˜Ministers of Graceâ€™ imagines what the movie Ghostbusters would be like if written by William Shakespeare."/>
    <n v="8000"/>
    <n v="2993"/>
    <x v="2"/>
    <s v="US"/>
    <s v="USD"/>
    <n v="1417033777"/>
    <n v="1414438177"/>
    <b v="0"/>
    <x v="17"/>
    <b v="0"/>
    <s v="theater/plays"/>
    <n v="0.37412499999999999"/>
    <n v="83.138888888888886"/>
    <x v="1"/>
    <s v="plays"/>
    <x v="3911"/>
    <d v="2014-11-26T20:29:37"/>
  </r>
  <r>
    <x v="3912"/>
    <s v="JoLee Productions"/>
    <s v="Producing &amp; directing Jake's Women by Neil Simon opening July 9 and running through July 26 for Sonoma Arts Live"/>
    <n v="15000"/>
    <n v="1"/>
    <x v="2"/>
    <s v="US"/>
    <s v="USD"/>
    <n v="1429936500"/>
    <n v="1424759330"/>
    <b v="0"/>
    <x v="29"/>
    <b v="0"/>
    <s v="theater/plays"/>
    <n v="6.666666666666667E-5"/>
    <n v="1"/>
    <x v="1"/>
    <s v="plays"/>
    <x v="3912"/>
    <d v="2015-04-25T04:35:00"/>
  </r>
  <r>
    <x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0.1"/>
    <n v="142.85714285714286"/>
    <x v="1"/>
    <s v="plays"/>
    <x v="3913"/>
    <d v="2015-11-30T06:04:09"/>
  </r>
  <r>
    <x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0.36359999999999998"/>
    <n v="33.666666666666664"/>
    <x v="1"/>
    <s v="plays"/>
    <x v="3914"/>
    <d v="2015-05-10T22:59:00"/>
  </r>
  <r>
    <x v="3915"/>
    <s v="Hardcross"/>
    <s v="Following the enormous success of Hardcross, we are looking for new ways to bring this wonderful play to a wider audience."/>
    <n v="1500"/>
    <n v="5"/>
    <x v="2"/>
    <s v="GB"/>
    <s v="GBP"/>
    <n v="1464824309"/>
    <n v="1462232309"/>
    <b v="0"/>
    <x v="29"/>
    <b v="0"/>
    <s v="theater/plays"/>
    <n v="3.3333333333333335E-3"/>
    <n v="5"/>
    <x v="1"/>
    <s v="plays"/>
    <x v="3915"/>
    <d v="2016-06-01T23:38:29"/>
  </r>
  <r>
    <x v="3916"/>
    <s v="Final exam"/>
    <s v="We're a small group of University students who need a little help making our final exam production the best product possible."/>
    <n v="2000"/>
    <n v="0"/>
    <x v="2"/>
    <s v="DK"/>
    <s v="DKK"/>
    <n v="1464952752"/>
    <n v="1462360752"/>
    <b v="0"/>
    <x v="78"/>
    <b v="0"/>
    <s v="theater/plays"/>
    <n v="0"/>
    <s v="No Backers"/>
    <x v="1"/>
    <s v="plays"/>
    <x v="3916"/>
    <d v="2016-06-03T11:19:12"/>
  </r>
  <r>
    <x v="3917"/>
    <s v="Romeo and Juliet by Cry of Curs"/>
    <s v="We place the actors and script to the fore, with productions stripped down to barest level, aiming to make theatre accessible."/>
    <n v="3500"/>
    <n v="10"/>
    <x v="2"/>
    <s v="GB"/>
    <s v="GBP"/>
    <n v="1410439161"/>
    <n v="1407847161"/>
    <b v="0"/>
    <x v="29"/>
    <b v="0"/>
    <s v="theater/plays"/>
    <n v="2.8571428571428571E-3"/>
    <n v="10"/>
    <x v="1"/>
    <s v="plays"/>
    <x v="3917"/>
    <d v="2014-09-11T12:39:21"/>
  </r>
  <r>
    <x v="3918"/>
    <s v="The Singing Teacher"/>
    <s v="A fantastic new comedy coming to the West End 2014.  An Alan Ayckbourn meets Richard Curtis style comedy. Who knew singing was therapy!"/>
    <n v="60000"/>
    <n v="120"/>
    <x v="2"/>
    <s v="GB"/>
    <s v="GBP"/>
    <n v="1407168000"/>
    <n v="1406131023"/>
    <b v="0"/>
    <x v="83"/>
    <b v="0"/>
    <s v="theater/plays"/>
    <n v="2E-3"/>
    <n v="40"/>
    <x v="1"/>
    <s v="plays"/>
    <x v="3918"/>
    <d v="2014-08-04T16:00:00"/>
  </r>
  <r>
    <x v="3919"/>
    <s v="After The Blue"/>
    <s v="Two sisters living in a Cornish seaside town attempt to hide and escape from a life- circle of deceit, abuse, incest and revenge."/>
    <n v="5000"/>
    <n v="90"/>
    <x v="2"/>
    <s v="GB"/>
    <s v="GBP"/>
    <n v="1453075200"/>
    <n v="1450628773"/>
    <b v="0"/>
    <x v="83"/>
    <b v="0"/>
    <s v="theater/plays"/>
    <n v="1.7999999999999999E-2"/>
    <n v="30"/>
    <x v="1"/>
    <s v="plays"/>
    <x v="3919"/>
    <d v="2016-01-18T00:00:00"/>
  </r>
  <r>
    <x v="3920"/>
    <s v="'SCARAMOUCHE JONES'' by Justin Butcher"/>
    <s v="An enthralling tale charting the ecstasies and tragedies behind the seven white masks of centenarian clown,Scaramouche Jones."/>
    <n v="2500"/>
    <n v="135"/>
    <x v="2"/>
    <s v="GB"/>
    <s v="GBP"/>
    <n v="1479032260"/>
    <n v="1476436660"/>
    <b v="0"/>
    <x v="83"/>
    <b v="0"/>
    <s v="theater/plays"/>
    <n v="5.3999999999999999E-2"/>
    <n v="45"/>
    <x v="1"/>
    <s v="plays"/>
    <x v="3920"/>
    <d v="2016-11-13T10:17:40"/>
  </r>
  <r>
    <x v="3921"/>
    <s v="Shakespeare's R&amp;J - Chapel Lane Theatre Company"/>
    <s v="CLTC are crowdfunding for our latest production - Joe Calarco's brilliant adaptation of Shakespeare's most loved tragedy."/>
    <n v="3000"/>
    <n v="0"/>
    <x v="2"/>
    <s v="GB"/>
    <s v="GBP"/>
    <n v="1414346400"/>
    <n v="1413291655"/>
    <b v="0"/>
    <x v="78"/>
    <b v="0"/>
    <s v="theater/plays"/>
    <n v="0"/>
    <s v="No Backers"/>
    <x v="1"/>
    <s v="plays"/>
    <x v="3921"/>
    <d v="2014-10-26T18:00:00"/>
  </r>
  <r>
    <x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7E-2"/>
    <n v="10.166666666666666"/>
    <x v="1"/>
    <s v="plays"/>
    <x v="3922"/>
    <d v="2015-03-02T23:00:00"/>
  </r>
  <r>
    <x v="3923"/>
    <s v="Mrs Roosevelt Flies to London UK tour"/>
    <s v="Eleanor Roosevelt: Passionate campaigner for human rights, champion for peace, staunch supporter of FDR's policies, betrayed wife."/>
    <n v="11500"/>
    <n v="1384"/>
    <x v="2"/>
    <s v="GB"/>
    <s v="GBP"/>
    <n v="1428622271"/>
    <n v="1426203071"/>
    <b v="0"/>
    <x v="57"/>
    <b v="0"/>
    <s v="theater/plays"/>
    <n v="0.12034782608695652"/>
    <n v="81.411764705882348"/>
    <x v="1"/>
    <s v="plays"/>
    <x v="3923"/>
    <d v="2015-04-09T23:31:11"/>
  </r>
  <r>
    <x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0.15266666666666667"/>
    <n v="57.25"/>
    <x v="1"/>
    <s v="plays"/>
    <x v="3924"/>
    <d v="2014-06-26T23:02:02"/>
  </r>
  <r>
    <x v="3925"/>
    <s v="Help Save High School Theater"/>
    <s v="Help Save High School Theater Program_x000a_Your donations will be used to purchase props, build sets, and costumes."/>
    <n v="150"/>
    <n v="15"/>
    <x v="2"/>
    <s v="US"/>
    <s v="USD"/>
    <n v="1406753639"/>
    <n v="1404161639"/>
    <b v="0"/>
    <x v="83"/>
    <b v="0"/>
    <s v="theater/plays"/>
    <n v="0.1"/>
    <n v="5"/>
    <x v="1"/>
    <s v="plays"/>
    <x v="3925"/>
    <d v="2014-07-30T20:53:59"/>
  </r>
  <r>
    <x v="3926"/>
    <s v="Caryl Churchill's 'Top Girls' - NSW HSC Text"/>
    <s v="Producing syllabus-relevant theatre targeted to HSC students on the NSW Central Coast"/>
    <n v="5000"/>
    <n v="15"/>
    <x v="2"/>
    <s v="AU"/>
    <s v="AUD"/>
    <n v="1419645748"/>
    <n v="1417053748"/>
    <b v="0"/>
    <x v="29"/>
    <b v="0"/>
    <s v="theater/plays"/>
    <n v="3.0000000000000001E-3"/>
    <n v="15"/>
    <x v="1"/>
    <s v="plays"/>
    <x v="3926"/>
    <d v="2014-12-27T02:02:28"/>
  </r>
  <r>
    <x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0.01"/>
    <n v="12.5"/>
    <x v="1"/>
    <s v="plays"/>
    <x v="3927"/>
    <d v="2014-08-09T06:25:04"/>
  </r>
  <r>
    <x v="3928"/>
    <s v="CHARM by Philip Dawkins"/>
    <s v="&quot;Charm&quot; class is in session! Mama Darleena, a transgender African-American woman, shares rules for etiquette with her LGBTQ students."/>
    <n v="5000"/>
    <n v="651"/>
    <x v="2"/>
    <s v="US"/>
    <s v="USD"/>
    <n v="1444971540"/>
    <n v="1442593427"/>
    <b v="0"/>
    <x v="63"/>
    <b v="0"/>
    <s v="theater/plays"/>
    <n v="0.13020000000000001"/>
    <n v="93"/>
    <x v="1"/>
    <s v="plays"/>
    <x v="3928"/>
    <d v="2015-10-16T04:59:00"/>
  </r>
  <r>
    <x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E-2"/>
    <n v="32.357142857142854"/>
    <x v="1"/>
    <s v="plays"/>
    <x v="3929"/>
    <d v="2016-09-18T19:51:05"/>
  </r>
  <r>
    <x v="3930"/>
    <s v="Foundry Theatre Brisbane"/>
    <s v="We are a new and exciting semi-pro  theatre company who will support &amp; hire local actors &amp; writers in Brisbane &amp; Queensland."/>
    <n v="10000"/>
    <n v="0"/>
    <x v="2"/>
    <s v="AU"/>
    <s v="AUD"/>
    <n v="1459490400"/>
    <n v="1457078868"/>
    <b v="0"/>
    <x v="78"/>
    <b v="0"/>
    <s v="theater/plays"/>
    <n v="0"/>
    <s v="No Backers"/>
    <x v="1"/>
    <s v="plays"/>
    <x v="3930"/>
    <d v="2016-04-01T06:00:00"/>
  </r>
  <r>
    <x v="3931"/>
    <s v="Still I Weep"/>
    <s v="An original stage play designed to bring to light the long-term effects on adult survivors of childhood sexual abuse. We do survive!"/>
    <n v="8000"/>
    <n v="0"/>
    <x v="2"/>
    <s v="US"/>
    <s v="USD"/>
    <n v="1441510707"/>
    <n v="1439350707"/>
    <b v="0"/>
    <x v="78"/>
    <b v="0"/>
    <s v="theater/plays"/>
    <n v="0"/>
    <s v="No Backers"/>
    <x v="1"/>
    <s v="plays"/>
    <x v="3931"/>
    <d v="2015-09-06T03:38:27"/>
  </r>
  <r>
    <x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1E-5"/>
    <n v="1"/>
    <x v="1"/>
    <s v="plays"/>
    <x v="3932"/>
    <d v="2016-03-16T03:02:44"/>
  </r>
  <r>
    <x v="3933"/>
    <s v="Three for 5: A King's Story"/>
    <s v="Presenting the complete three part of writer/director Ty Foard's &quot;A King's Story&quot; ...a dramatic artistic one director play festival"/>
    <n v="7000"/>
    <n v="1102"/>
    <x v="2"/>
    <s v="US"/>
    <s v="USD"/>
    <n v="1468716180"/>
    <n v="1466205262"/>
    <b v="0"/>
    <x v="8"/>
    <b v="0"/>
    <s v="theater/plays"/>
    <n v="0.15742857142857142"/>
    <n v="91.833333333333329"/>
    <x v="1"/>
    <s v="plays"/>
    <x v="3933"/>
    <d v="2016-07-17T00:43:00"/>
  </r>
  <r>
    <x v="3934"/>
    <s v="&quot;A Measure of Normalcy&quot;"/>
    <s v="Lost youth and lost souls struggle to find meaning amid dingy basements, vanishing malls, and a bleak Midwestern summer."/>
    <n v="5000"/>
    <n v="550"/>
    <x v="2"/>
    <s v="US"/>
    <s v="USD"/>
    <n v="1443704400"/>
    <n v="1439827639"/>
    <b v="0"/>
    <x v="8"/>
    <b v="0"/>
    <s v="theater/plays"/>
    <n v="0.11"/>
    <n v="45.833333333333336"/>
    <x v="1"/>
    <s v="plays"/>
    <x v="3934"/>
    <d v="2015-10-01T13:00:00"/>
  </r>
  <r>
    <x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0.43833333333333335"/>
    <n v="57.173913043478258"/>
    <x v="1"/>
    <s v="plays"/>
    <x v="3935"/>
    <d v="2015-10-04T15:45:46"/>
  </r>
  <r>
    <x v="3936"/>
    <s v="End Breast Cancer"/>
    <s v="This stage play is a true story about one woman's fight against breast cancer while still having to deal with the adversities of life."/>
    <n v="20000"/>
    <n v="0"/>
    <x v="2"/>
    <s v="US"/>
    <s v="USD"/>
    <n v="1480576720"/>
    <n v="1477981120"/>
    <b v="0"/>
    <x v="78"/>
    <b v="0"/>
    <s v="theater/plays"/>
    <n v="0"/>
    <s v="No Backers"/>
    <x v="1"/>
    <s v="plays"/>
    <x v="3936"/>
    <d v="2016-12-01T07:18:40"/>
  </r>
  <r>
    <x v="3937"/>
    <s v="Fever - a workshop production"/>
    <s v="Support the artists of the new play FEVER: a story of love, friendship and sonnets. Donate to help us develop this production!"/>
    <n v="2885"/>
    <n v="2485"/>
    <x v="2"/>
    <s v="US"/>
    <s v="USD"/>
    <n v="1468249760"/>
    <n v="1465830560"/>
    <b v="0"/>
    <x v="73"/>
    <b v="0"/>
    <s v="theater/plays"/>
    <n v="0.86135181975736563"/>
    <n v="248.5"/>
    <x v="1"/>
    <s v="plays"/>
    <x v="3937"/>
    <d v="2016-07-11T15:09:20"/>
  </r>
  <r>
    <x v="3938"/>
    <s v="Broken Alley â€”Â Year 3"/>
    <s v="We Kickstarted Broken Alley Theatre in the summer of 2013. It's been an amazing two years. This year, BATx goes bigger than ever."/>
    <n v="3255"/>
    <n v="397"/>
    <x v="2"/>
    <s v="US"/>
    <s v="USD"/>
    <n v="1435441454"/>
    <n v="1432763054"/>
    <b v="0"/>
    <x v="81"/>
    <b v="0"/>
    <s v="theater/plays"/>
    <n v="0.12196620583717357"/>
    <n v="79.400000000000006"/>
    <x v="1"/>
    <s v="plays"/>
    <x v="3938"/>
    <d v="2015-06-27T21:44:14"/>
  </r>
  <r>
    <x v="3939"/>
    <s v="'Potter.' Funding 2015"/>
    <s v="'Potter.' is a parody of the popular Harry Potter series allowing aspiring actors a chance to work in a professional production."/>
    <n v="5000"/>
    <n v="5"/>
    <x v="2"/>
    <s v="AU"/>
    <s v="AUD"/>
    <n v="1412656200"/>
    <n v="1412328979"/>
    <b v="0"/>
    <x v="29"/>
    <b v="0"/>
    <s v="theater/plays"/>
    <n v="1E-3"/>
    <n v="5"/>
    <x v="1"/>
    <s v="plays"/>
    <x v="3939"/>
    <d v="2014-10-07T04:30:00"/>
  </r>
  <r>
    <x v="3940"/>
    <s v="Attraction"/>
    <s v="A Stage Play that will bring you to the edge of your seat , leave you thinkin and will also have you laughing while enjoyin the talent"/>
    <n v="5000"/>
    <n v="11"/>
    <x v="2"/>
    <s v="US"/>
    <s v="USD"/>
    <n v="1420199351"/>
    <n v="1416311351"/>
    <b v="0"/>
    <x v="84"/>
    <b v="0"/>
    <s v="theater/plays"/>
    <n v="2.2000000000000001E-3"/>
    <n v="5.5"/>
    <x v="1"/>
    <s v="plays"/>
    <x v="3940"/>
    <d v="2015-01-02T11:49:11"/>
  </r>
  <r>
    <x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9.0909090909090905E-3"/>
    <n v="25"/>
    <x v="1"/>
    <s v="plays"/>
    <x v="3941"/>
    <d v="2014-11-25T01:00:00"/>
  </r>
  <r>
    <x v="3942"/>
    <s v="Epic Proportions"/>
    <s v="In the 30's, two brothers, Benny and Phil, who go to the Arizona desert to be extras in a huge Biblical epic. Riotous comedy!"/>
    <n v="1200"/>
    <n v="0"/>
    <x v="2"/>
    <s v="US"/>
    <s v="USD"/>
    <n v="1434490914"/>
    <n v="1429306914"/>
    <b v="0"/>
    <x v="78"/>
    <b v="0"/>
    <s v="theater/plays"/>
    <n v="0"/>
    <s v="No Backers"/>
    <x v="1"/>
    <s v="plays"/>
    <x v="3942"/>
    <d v="2015-06-16T21:41:54"/>
  </r>
  <r>
    <x v="3943"/>
    <s v="Alexandra Petri's &quot;The Scrum&quot;  - Field Trip Theatre"/>
    <s v="Field Trip Theatre has  commissioned Alexandra Petri to write a world premiere play set in DC , &quot;The Scrum&quot;,"/>
    <n v="5000"/>
    <n v="1782"/>
    <x v="2"/>
    <s v="US"/>
    <s v="USD"/>
    <n v="1446483000"/>
    <n v="1443811268"/>
    <b v="0"/>
    <x v="62"/>
    <b v="0"/>
    <s v="theater/plays"/>
    <n v="0.35639999999999999"/>
    <n v="137.07692307692307"/>
    <x v="1"/>
    <s v="plays"/>
    <x v="3943"/>
    <d v="2015-11-02T16:50:00"/>
  </r>
  <r>
    <x v="3944"/>
    <s v="Shakespeare Shortened School Plays"/>
    <s v="My project is to finish writing all 38 of Shakespeare's Plays into shortened 15-20 minute Shortened versions and publish them in 1 year"/>
    <n v="5000"/>
    <n v="0"/>
    <x v="2"/>
    <s v="US"/>
    <s v="USD"/>
    <n v="1440690875"/>
    <n v="1438098875"/>
    <b v="0"/>
    <x v="78"/>
    <b v="0"/>
    <s v="theater/plays"/>
    <n v="0"/>
    <s v="No Backers"/>
    <x v="1"/>
    <s v="plays"/>
    <x v="3944"/>
    <d v="2015-08-27T15:54:35"/>
  </r>
  <r>
    <x v="3945"/>
    <s v="Camp Curtain Call: Star Wars (A Parody)"/>
    <s v="We do a theatre camp for kids every summer doing parady shows of diff stories for kids to learn theater. This year is Star Wars Parody."/>
    <n v="2000"/>
    <n v="5"/>
    <x v="2"/>
    <s v="US"/>
    <s v="USD"/>
    <n v="1431717268"/>
    <n v="1429125268"/>
    <b v="0"/>
    <x v="29"/>
    <b v="0"/>
    <s v="theater/plays"/>
    <n v="2.5000000000000001E-3"/>
    <n v="5"/>
    <x v="1"/>
    <s v="plays"/>
    <x v="3945"/>
    <d v="2015-05-15T19:14:28"/>
  </r>
  <r>
    <x v="3946"/>
    <s v="DR. Mecurio's Mythical Marvels &amp; Beastiry"/>
    <s v="Dr. Mecurio's is an original work of fantasy designed and written for the stage."/>
    <n v="6000"/>
    <n v="195"/>
    <x v="2"/>
    <s v="US"/>
    <s v="USD"/>
    <n v="1425110400"/>
    <n v="1422388822"/>
    <b v="0"/>
    <x v="81"/>
    <b v="0"/>
    <s v="theater/plays"/>
    <n v="3.2500000000000001E-2"/>
    <n v="39"/>
    <x v="1"/>
    <s v="plays"/>
    <x v="3946"/>
    <d v="2015-02-28T08:00:00"/>
  </r>
  <r>
    <x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4E-2"/>
    <n v="50.5"/>
    <x v="1"/>
    <s v="plays"/>
    <x v="3947"/>
    <d v="2016-10-02T03:25:44"/>
  </r>
  <r>
    <x v="3948"/>
    <s v="The Barbican Photography Trip 2015"/>
    <s v="A group of 12 friends, separated by time, space, state borders and oceans want to head to London for the adventure of a lifetime."/>
    <n v="30000"/>
    <n v="0"/>
    <x v="2"/>
    <s v="AU"/>
    <s v="AUD"/>
    <n v="1410076123"/>
    <n v="1404892123"/>
    <b v="0"/>
    <x v="78"/>
    <b v="0"/>
    <s v="theater/plays"/>
    <n v="0"/>
    <s v="No Backers"/>
    <x v="1"/>
    <s v="plays"/>
    <x v="3948"/>
    <d v="2014-09-07T07:48:43"/>
  </r>
  <r>
    <x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0.15770000000000001"/>
    <n v="49.28125"/>
    <x v="1"/>
    <s v="plays"/>
    <x v="3949"/>
    <d v="2015-02-11T02:53:41"/>
  </r>
  <r>
    <x v="3950"/>
    <s v="The Great Elephant Repertory Company"/>
    <s v="With the Great Elephant Repertory we can reach those children who are perceived unreachable, educating them through performance art."/>
    <n v="4000"/>
    <n v="25"/>
    <x v="2"/>
    <s v="US"/>
    <s v="USD"/>
    <n v="1460140500"/>
    <n v="1457628680"/>
    <b v="0"/>
    <x v="29"/>
    <b v="0"/>
    <s v="theater/plays"/>
    <n v="6.2500000000000003E-3"/>
    <n v="25"/>
    <x v="1"/>
    <s v="plays"/>
    <x v="3950"/>
    <d v="2016-04-08T18:35:00"/>
  </r>
  <r>
    <x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4E-6"/>
    <n v="1"/>
    <x v="1"/>
    <s v="plays"/>
    <x v="3951"/>
    <d v="2016-05-03T18:49:02"/>
  </r>
  <r>
    <x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4"/>
    <n v="25"/>
    <x v="1"/>
    <s v="plays"/>
    <x v="3952"/>
    <d v="2015-10-26T18:58:10"/>
  </r>
  <r>
    <x v="3953"/>
    <s v="A Time Pirate's Love"/>
    <s v="Actors and actresses are needed to help me create a stage play. A stage play needs to be adapted from the book I wrote."/>
    <n v="17600"/>
    <n v="0"/>
    <x v="2"/>
    <s v="US"/>
    <s v="USD"/>
    <n v="1469834940"/>
    <n v="1467162586"/>
    <b v="0"/>
    <x v="78"/>
    <b v="0"/>
    <s v="theater/plays"/>
    <n v="0"/>
    <s v="No Backers"/>
    <x v="1"/>
    <s v="plays"/>
    <x v="3953"/>
    <d v="2016-07-29T23:29:00"/>
  </r>
  <r>
    <x v="3954"/>
    <s v="City of Joy"/>
    <s v="Despite hunger and conditions of a Calcutta slum, the people there know that life is precious. They have named it â€˜City of Joy.â€™"/>
    <n v="25000"/>
    <n v="0"/>
    <x v="2"/>
    <s v="CA"/>
    <s v="CAD"/>
    <n v="1405352264"/>
    <n v="1400168264"/>
    <b v="0"/>
    <x v="78"/>
    <b v="0"/>
    <s v="theater/plays"/>
    <n v="0"/>
    <s v="No Backers"/>
    <x v="1"/>
    <s v="plays"/>
    <x v="3954"/>
    <d v="2014-07-14T15:37:44"/>
  </r>
  <r>
    <x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0.24285714285714285"/>
    <n v="53.125"/>
    <x v="1"/>
    <s v="plays"/>
    <x v="3955"/>
    <d v="2015-11-28T21:22:21"/>
  </r>
  <r>
    <x v="3956"/>
    <s v="The Woman in Me"/>
    <s v="This saucy stage play chronicles the highs and lows of my life involving gangs, drugs and prison. The story is a transforming ministry."/>
    <n v="5500"/>
    <n v="0"/>
    <x v="2"/>
    <s v="US"/>
    <s v="USD"/>
    <n v="1461543600"/>
    <n v="1459203727"/>
    <b v="0"/>
    <x v="78"/>
    <b v="0"/>
    <s v="theater/plays"/>
    <n v="0"/>
    <s v="No Backers"/>
    <x v="1"/>
    <s v="plays"/>
    <x v="3956"/>
    <d v="2016-04-25T00:20:00"/>
  </r>
  <r>
    <x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4"/>
    <n v="7"/>
    <x v="1"/>
    <s v="plays"/>
    <x v="3957"/>
    <d v="2016-07-08T23:25:54"/>
  </r>
  <r>
    <x v="3958"/>
    <s v="Shakespeare with Noodles:  Henry IV"/>
    <s v="A children's theatre group constructing props out of swimming noodles to provide free Shakespeare in the parks to local communities."/>
    <n v="2000"/>
    <n v="641"/>
    <x v="2"/>
    <s v="US"/>
    <s v="USD"/>
    <n v="1406988000"/>
    <n v="1403822912"/>
    <b v="0"/>
    <x v="38"/>
    <b v="0"/>
    <s v="theater/plays"/>
    <n v="0.32050000000000001"/>
    <n v="40.0625"/>
    <x v="1"/>
    <s v="plays"/>
    <x v="3958"/>
    <d v="2014-08-02T14:00:00"/>
  </r>
  <r>
    <x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0.24333333333333335"/>
    <n v="24.333333333333332"/>
    <x v="1"/>
    <s v="plays"/>
    <x v="3959"/>
    <d v="2014-09-28T18:55:56"/>
  </r>
  <r>
    <x v="3960"/>
    <s v="In The Time of New York"/>
    <s v="You are closer to your dreams than what you expect, your demons will always wait for you to realize them, theyâ€™ll torture you Manny."/>
    <n v="3000"/>
    <n v="45"/>
    <x v="2"/>
    <s v="US"/>
    <s v="USD"/>
    <n v="1451852256"/>
    <n v="1449260256"/>
    <b v="0"/>
    <x v="80"/>
    <b v="0"/>
    <s v="theater/plays"/>
    <n v="1.4999999999999999E-2"/>
    <n v="11.25"/>
    <x v="1"/>
    <s v="plays"/>
    <x v="3960"/>
    <d v="2016-01-03T20:17:36"/>
  </r>
  <r>
    <x v="3961"/>
    <s v="New Edinburgh play"/>
    <s v="I've written a fun new play exploring the reality of gay stereotypes in 2014 - with accommodation and venue hire it needs some dough :)"/>
    <n v="5000"/>
    <n v="21"/>
    <x v="2"/>
    <s v="GB"/>
    <s v="GBP"/>
    <n v="1399584210"/>
    <n v="1397683410"/>
    <b v="0"/>
    <x v="84"/>
    <b v="0"/>
    <s v="theater/plays"/>
    <n v="4.1999999999999997E-3"/>
    <n v="10.5"/>
    <x v="1"/>
    <s v="plays"/>
    <x v="3961"/>
    <d v="2014-05-08T21:23:30"/>
  </r>
  <r>
    <x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E-2"/>
    <n v="15"/>
    <x v="1"/>
    <s v="plays"/>
    <x v="3962"/>
    <d v="2015-11-28T14:54:54"/>
  </r>
  <r>
    <x v="3963"/>
    <s v="Une minute de silence"/>
    <s v="les effets de censeur sur l'immigration.Ã§a c'est une piÃ¨ce de l'histoire de la rÃ©volution en Iran jusqu'Ã  des meurtres en sÃ©rie en 1999"/>
    <n v="10000"/>
    <n v="0"/>
    <x v="2"/>
    <s v="CA"/>
    <s v="CAD"/>
    <n v="1447821717"/>
    <n v="1445226117"/>
    <b v="0"/>
    <x v="78"/>
    <b v="0"/>
    <s v="theater/plays"/>
    <n v="0"/>
    <s v="No Backers"/>
    <x v="1"/>
    <s v="plays"/>
    <x v="3963"/>
    <d v="2015-11-18T04:41:57"/>
  </r>
  <r>
    <x v="3964"/>
    <s v="MAMA'Z BA-B: The StagePlay"/>
    <s v="&quot;MAMA'Z BA-B&quot; is the story of Marcus Williams who struggles to find a place for himself as a young black male."/>
    <n v="2000"/>
    <n v="126"/>
    <x v="2"/>
    <s v="US"/>
    <s v="USD"/>
    <n v="1429460386"/>
    <n v="1424279986"/>
    <b v="0"/>
    <x v="83"/>
    <b v="0"/>
    <s v="theater/plays"/>
    <n v="6.3E-2"/>
    <n v="42"/>
    <x v="1"/>
    <s v="plays"/>
    <x v="3964"/>
    <d v="2015-04-19T16:19:46"/>
  </r>
  <r>
    <x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0.14249999999999999"/>
    <n v="71.25"/>
    <x v="1"/>
    <s v="plays"/>
    <x v="3965"/>
    <d v="2016-04-14T04:39:40"/>
  </r>
  <r>
    <x v="3966"/>
    <s v="Moroccan National Debate Team"/>
    <s v="MNDT will be the first Moroccan Team in history to participate in the WSDC. the worldâ€™s biggest high school debate tournament."/>
    <n v="7500"/>
    <n v="45"/>
    <x v="2"/>
    <s v="US"/>
    <s v="USD"/>
    <n v="1406170740"/>
    <n v="1402506278"/>
    <b v="0"/>
    <x v="84"/>
    <b v="0"/>
    <s v="theater/plays"/>
    <n v="6.0000000000000001E-3"/>
    <n v="22.5"/>
    <x v="1"/>
    <s v="plays"/>
    <x v="3966"/>
    <d v="2014-07-24T02:59:00"/>
  </r>
  <r>
    <x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0.2411764705882353"/>
    <n v="41"/>
    <x v="1"/>
    <s v="plays"/>
    <x v="3967"/>
    <d v="2017-03-06T06:58:27"/>
  </r>
  <r>
    <x v="3968"/>
    <s v="Scarlet Letters (a play with songs)"/>
    <s v="&quot;On the breast of her gown, in fine red cloth, appeared the letter A.&quot; But what about the rest of the alphabet?"/>
    <n v="5000"/>
    <n v="527"/>
    <x v="2"/>
    <s v="US"/>
    <s v="USD"/>
    <n v="1463945673"/>
    <n v="1458761673"/>
    <b v="0"/>
    <x v="202"/>
    <b v="0"/>
    <s v="theater/plays"/>
    <n v="0.10539999999999999"/>
    <n v="47.909090909090907"/>
    <x v="1"/>
    <s v="plays"/>
    <x v="3968"/>
    <d v="2016-05-22T19:34:33"/>
  </r>
  <r>
    <x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5E-2"/>
    <n v="35.166666666666664"/>
    <x v="1"/>
    <s v="plays"/>
    <x v="3969"/>
    <d v="2016-08-29T03:55:00"/>
  </r>
  <r>
    <x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4"/>
    <n v="5.5"/>
    <x v="1"/>
    <s v="plays"/>
    <x v="3970"/>
    <d v="2016-04-17T20:43:31"/>
  </r>
  <r>
    <x v="3971"/>
    <s v="The Sentinel &amp; The Showman"/>
    <s v="The timeless story of the struggling actor, the faithful agent and   the reality of what constitutes success and failure in Hollywood."/>
    <n v="14000"/>
    <n v="136"/>
    <x v="2"/>
    <s v="US"/>
    <s v="USD"/>
    <n v="1405947126"/>
    <n v="1403355126"/>
    <b v="0"/>
    <x v="79"/>
    <b v="0"/>
    <s v="theater/plays"/>
    <n v="9.7142857142857135E-3"/>
    <n v="22.666666666666668"/>
    <x v="1"/>
    <s v="plays"/>
    <x v="3971"/>
    <d v="2014-07-21T12:52:06"/>
  </r>
  <r>
    <x v="3972"/>
    <s v="Valkyrie Theatre Company"/>
    <s v="We're a horror based theatre company in Oklahoma City beginning our first season of shows."/>
    <n v="1000"/>
    <n v="211"/>
    <x v="2"/>
    <s v="US"/>
    <s v="USD"/>
    <n v="1423186634"/>
    <n v="1418002634"/>
    <b v="0"/>
    <x v="22"/>
    <b v="0"/>
    <s v="theater/plays"/>
    <n v="0.21099999999999999"/>
    <n v="26.375"/>
    <x v="1"/>
    <s v="plays"/>
    <x v="3972"/>
    <d v="2015-02-06T01:37:14"/>
  </r>
  <r>
    <x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0.78100000000000003"/>
    <n v="105.54054054054055"/>
    <x v="1"/>
    <s v="plays"/>
    <x v="3973"/>
    <d v="2016-05-09T04:00:00"/>
  </r>
  <r>
    <x v="3974"/>
    <s v="The Taming of the Shrew"/>
    <s v="We are performing Shakespeare's &quot;The Taming of the Shrew&quot; in its original Elizabethan setting at the Oxford Shakespeare Festival."/>
    <n v="1000"/>
    <n v="320"/>
    <x v="2"/>
    <s v="GB"/>
    <s v="GBP"/>
    <n v="1464872848"/>
    <n v="1462280848"/>
    <b v="0"/>
    <x v="202"/>
    <b v="0"/>
    <s v="theater/plays"/>
    <n v="0.32"/>
    <n v="29.09090909090909"/>
    <x v="1"/>
    <s v="plays"/>
    <x v="3974"/>
    <d v="2016-06-02T13:07:28"/>
  </r>
  <r>
    <x v="3975"/>
    <s v="Moon Over Mangroves"/>
    <s v="Four homeless Key West men are to be given a boat, but fates twist until only the moon and mangroves witness their earthly demise."/>
    <n v="678"/>
    <n v="0"/>
    <x v="2"/>
    <s v="US"/>
    <s v="USD"/>
    <n v="1468442898"/>
    <n v="1465850898"/>
    <b v="0"/>
    <x v="78"/>
    <b v="0"/>
    <s v="theater/plays"/>
    <n v="0"/>
    <s v="No Backers"/>
    <x v="1"/>
    <s v="plays"/>
    <x v="3975"/>
    <d v="2016-07-13T20:48:18"/>
  </r>
  <r>
    <x v="3976"/>
    <s v="R.U.R. at New Muses Theatre Company"/>
    <s v="Rossumâ€™s Universal Robots are the perfect workforce, without emotions, needs, or souls. But they are changing. Becoming more like us..."/>
    <n v="1300"/>
    <n v="620"/>
    <x v="2"/>
    <s v="US"/>
    <s v="USD"/>
    <n v="1406876400"/>
    <n v="1405024561"/>
    <b v="0"/>
    <x v="73"/>
    <b v="0"/>
    <s v="theater/plays"/>
    <n v="0.47692307692307695"/>
    <n v="62"/>
    <x v="1"/>
    <s v="plays"/>
    <x v="3976"/>
    <d v="2014-08-01T07:00:00"/>
  </r>
  <r>
    <x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1E-2"/>
    <n v="217.5"/>
    <x v="1"/>
    <s v="plays"/>
    <x v="3977"/>
    <d v="2016-07-22T18:55:32"/>
  </r>
  <r>
    <x v="3978"/>
    <s v="For Colored Girl Play Production"/>
    <s v="Staged play within the communities of eastern ( Kinston Wilson Wilmington ) North Carolina ! Funds will allow a child to attend! THX"/>
    <n v="2000"/>
    <n v="214"/>
    <x v="2"/>
    <s v="US"/>
    <s v="USD"/>
    <n v="1422717953"/>
    <n v="1417533953"/>
    <b v="0"/>
    <x v="22"/>
    <b v="0"/>
    <s v="theater/plays"/>
    <n v="0.107"/>
    <n v="26.75"/>
    <x v="1"/>
    <s v="plays"/>
    <x v="3978"/>
    <d v="2015-01-31T15:25:53"/>
  </r>
  <r>
    <x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E-2"/>
    <n v="18.333333333333332"/>
    <x v="1"/>
    <s v="plays"/>
    <x v="3979"/>
    <d v="2015-03-29T20:00:00"/>
  </r>
  <r>
    <x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0.18"/>
    <n v="64.285714285714292"/>
    <x v="1"/>
    <s v="plays"/>
    <x v="3980"/>
    <d v="2014-07-05T14:22:27"/>
  </r>
  <r>
    <x v="3981"/>
    <s v="BEIRUT, LADY OF LEBANON"/>
    <s v="A Theatrical Production Celebrating the Lebanese Culture and the Human Spirit in Time of War."/>
    <n v="30000"/>
    <n v="1225"/>
    <x v="2"/>
    <s v="US"/>
    <s v="USD"/>
    <n v="1468729149"/>
    <n v="1463545149"/>
    <b v="0"/>
    <x v="63"/>
    <b v="0"/>
    <s v="theater/plays"/>
    <n v="4.0833333333333333E-2"/>
    <n v="175"/>
    <x v="1"/>
    <s v="plays"/>
    <x v="3981"/>
    <d v="2016-07-17T04:19:09"/>
  </r>
  <r>
    <x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0.2"/>
    <n v="34"/>
    <x v="1"/>
    <s v="plays"/>
    <x v="3982"/>
    <d v="2015-07-07T19:26:20"/>
  </r>
  <r>
    <x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0.34802513464991025"/>
    <n v="84.282608695652172"/>
    <x v="1"/>
    <s v="plays"/>
    <x v="3983"/>
    <d v="2014-05-20T06:59:00"/>
  </r>
  <r>
    <x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E-2"/>
    <n v="9.5"/>
    <x v="1"/>
    <s v="plays"/>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36842105263158"/>
    <x v="1"/>
    <s v="plays"/>
    <x v="3985"/>
    <d v="2016-02-20T21:05:00"/>
  </r>
  <r>
    <x v="3986"/>
    <s v="Hippolytos - Polish Tour"/>
    <s v="After a successful run at London's Cockpit Theatre, we are invited to perform in Gardzienice OPT and at Teatr Polski in Warsaw, Poland."/>
    <n v="5000"/>
    <n v="488"/>
    <x v="2"/>
    <s v="GB"/>
    <s v="GBP"/>
    <n v="1462539840"/>
    <n v="1460034594"/>
    <b v="0"/>
    <x v="62"/>
    <b v="0"/>
    <s v="theater/plays"/>
    <n v="9.7600000000000006E-2"/>
    <n v="37.53846153846154"/>
    <x v="1"/>
    <s v="plays"/>
    <x v="3986"/>
    <d v="2016-05-06T13:04:00"/>
  </r>
  <r>
    <x v="3987"/>
    <s v="Write Now 5"/>
    <s v="Write Now 5 is a new writing festival in south east London promoting new work from emerging playwrights."/>
    <n v="400"/>
    <n v="151"/>
    <x v="2"/>
    <s v="GB"/>
    <s v="GBP"/>
    <n v="1400278290"/>
    <n v="1399414290"/>
    <b v="0"/>
    <x v="62"/>
    <b v="0"/>
    <s v="theater/plays"/>
    <n v="0.3775"/>
    <n v="11.615384615384615"/>
    <x v="1"/>
    <s v="plays"/>
    <x v="3987"/>
    <d v="2014-05-16T22:11:30"/>
  </r>
  <r>
    <x v="3988"/>
    <s v="Folk-Tales: What Stories Do Your Folks Tell?"/>
    <s v="An evening of of stories based both in myth and truth."/>
    <n v="1500"/>
    <n v="32"/>
    <x v="2"/>
    <s v="US"/>
    <s v="USD"/>
    <n v="1440813413"/>
    <n v="1439517413"/>
    <b v="0"/>
    <x v="80"/>
    <b v="0"/>
    <s v="theater/plays"/>
    <n v="2.1333333333333333E-2"/>
    <n v="8"/>
    <x v="1"/>
    <s v="plays"/>
    <x v="3988"/>
    <d v="2015-08-29T01:56:53"/>
  </r>
  <r>
    <x v="3989"/>
    <s v="A Gentleman, A Lady and A Thug"/>
    <s v="I love to write. I have written and published my first book and everyone that read it enjoyed it. My dream is to one day write movies"/>
    <n v="3000"/>
    <n v="0"/>
    <x v="2"/>
    <s v="US"/>
    <s v="USD"/>
    <n v="1447009181"/>
    <n v="1444413581"/>
    <b v="0"/>
    <x v="78"/>
    <b v="0"/>
    <s v="theater/plays"/>
    <n v="0"/>
    <s v="No Backers"/>
    <x v="1"/>
    <s v="plays"/>
    <x v="3989"/>
    <d v="2015-11-08T18:59:41"/>
  </r>
  <r>
    <x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E-2"/>
    <n v="23"/>
    <x v="1"/>
    <s v="plays"/>
    <x v="3990"/>
    <d v="2016-03-02T16:08:13"/>
  </r>
  <r>
    <x v="3991"/>
    <s v="NTACTheatre - North Texas Actor's Collaborative Theatre"/>
    <s v="North Texas first actor-driven theatre company needs your help"/>
    <n v="500"/>
    <n v="100"/>
    <x v="2"/>
    <s v="US"/>
    <s v="USD"/>
    <n v="1433086082"/>
    <n v="1430494082"/>
    <b v="0"/>
    <x v="29"/>
    <b v="0"/>
    <s v="theater/plays"/>
    <n v="0.2"/>
    <n v="100"/>
    <x v="1"/>
    <s v="plays"/>
    <x v="3991"/>
    <d v="2015-05-31T15:28:02"/>
  </r>
  <r>
    <x v="3992"/>
    <s v="Tearing Down Cabrini-Green, a dynamic social commentary."/>
    <s v="A richly textured and intellectually powerful social commentary about family, community and America."/>
    <n v="10000"/>
    <n v="541"/>
    <x v="2"/>
    <s v="US"/>
    <s v="USD"/>
    <n v="1449876859"/>
    <n v="1444689259"/>
    <b v="0"/>
    <x v="82"/>
    <b v="0"/>
    <s v="theater/plays"/>
    <n v="5.4100000000000002E-2"/>
    <n v="60.111111111111114"/>
    <x v="1"/>
    <s v="plays"/>
    <x v="3992"/>
    <d v="2015-12-11T23:34:19"/>
  </r>
  <r>
    <x v="3993"/>
    <s v="Invincible Diamonds: A Survivor's Guide"/>
    <s v="I am seeking to turn my collection of urban poetry into a stage play. My desire is to inspire victims to heal."/>
    <n v="50000"/>
    <n v="3"/>
    <x v="2"/>
    <s v="US"/>
    <s v="USD"/>
    <n v="1431549912"/>
    <n v="1428957912"/>
    <b v="0"/>
    <x v="29"/>
    <b v="0"/>
    <s v="theater/plays"/>
    <n v="6.0000000000000002E-5"/>
    <n v="3"/>
    <x v="1"/>
    <s v="plays"/>
    <x v="3993"/>
    <d v="2015-05-13T20:45:12"/>
  </r>
  <r>
    <x v="3994"/>
    <s v="Poles Apart - A Play in 2 Acts"/>
    <s v="Is Henson willing to dare risk a theatrical speaking tour of his North Pole adventures...and more?"/>
    <n v="2000"/>
    <n v="5"/>
    <x v="2"/>
    <s v="US"/>
    <s v="USD"/>
    <n v="1405761690"/>
    <n v="1403169690"/>
    <b v="0"/>
    <x v="29"/>
    <b v="0"/>
    <s v="theater/plays"/>
    <n v="2.5000000000000001E-3"/>
    <n v="5"/>
    <x v="1"/>
    <s v="plays"/>
    <x v="3994"/>
    <d v="2014-07-19T09:21:30"/>
  </r>
  <r>
    <x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0.35"/>
    <n v="17.5"/>
    <x v="1"/>
    <s v="plays"/>
    <x v="3995"/>
    <d v="2015-02-14T11:27:00"/>
  </r>
  <r>
    <x v="3996"/>
    <s v="Anansi the Spider - An African Folktale"/>
    <s v="The African tale of Anansi the Spider is that of a trickster who often uses cleverness and harmless jokes to get what he wants."/>
    <n v="3000"/>
    <n v="497"/>
    <x v="2"/>
    <s v="US"/>
    <s v="USD"/>
    <n v="1416499440"/>
    <n v="1415341464"/>
    <b v="0"/>
    <x v="57"/>
    <b v="0"/>
    <s v="theater/plays"/>
    <n v="0.16566666666666666"/>
    <n v="29.235294117647058"/>
    <x v="1"/>
    <s v="plays"/>
    <x v="3996"/>
    <d v="2014-11-20T16:04:00"/>
  </r>
  <r>
    <x v="3997"/>
    <s v="'Working Play Title'"/>
    <s v="We aim to produce a Professional Published Play for two days in October 2015 on Fri 30th &amp; Sat 31st with three performances in total."/>
    <n v="3000"/>
    <n v="0"/>
    <x v="2"/>
    <s v="GB"/>
    <s v="GBP"/>
    <n v="1428222221"/>
    <n v="1425633821"/>
    <b v="0"/>
    <x v="78"/>
    <b v="0"/>
    <s v="theater/plays"/>
    <n v="0"/>
    <s v="No Backers"/>
    <x v="1"/>
    <s v="plays"/>
    <x v="3997"/>
    <d v="2015-04-05T08:23:41"/>
  </r>
  <r>
    <x v="3998"/>
    <s v="Forsaken Angels-A New Play"/>
    <s v="Forsaken Angels, a powerful new play by William Leary, author of DCMTA's Best Of 2014 Play Masquerade."/>
    <n v="1250"/>
    <n v="715"/>
    <x v="2"/>
    <s v="US"/>
    <s v="USD"/>
    <n v="1427580426"/>
    <n v="1424992026"/>
    <b v="0"/>
    <x v="8"/>
    <b v="0"/>
    <s v="theater/plays"/>
    <n v="0.57199999999999995"/>
    <n v="59.583333333333336"/>
    <x v="1"/>
    <s v="plays"/>
    <x v="3998"/>
    <d v="2015-03-28T22:07:06"/>
  </r>
  <r>
    <x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0.16514285714285715"/>
    <n v="82.571428571428569"/>
    <x v="1"/>
    <s v="plays"/>
    <x v="3999"/>
    <d v="2014-08-31T19:51:49"/>
  </r>
  <r>
    <x v="4000"/>
    <s v="The Escorts"/>
    <s v="An Enticing Trip into the World of Assisted Dying"/>
    <n v="8000"/>
    <n v="10"/>
    <x v="2"/>
    <s v="US"/>
    <s v="USD"/>
    <n v="1462631358"/>
    <n v="1457450958"/>
    <b v="0"/>
    <x v="29"/>
    <b v="0"/>
    <s v="theater/plays"/>
    <n v="1.25E-3"/>
    <n v="10"/>
    <x v="1"/>
    <s v="plays"/>
    <x v="4000"/>
    <d v="2016-05-07T14:29:18"/>
  </r>
  <r>
    <x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0.3775"/>
    <n v="32.357142857142854"/>
    <x v="1"/>
    <s v="plays"/>
    <x v="4001"/>
    <d v="2017-03-01T19:00:00"/>
  </r>
  <r>
    <x v="4002"/>
    <s v="Terry Pratchett's Wyrd Sisters"/>
    <s v="Bring Wyrd Sisters, a comedy of Shakespearean proportions, to small-town Texas. Loosely parodies the â€œScottish Play.â€"/>
    <n v="1250"/>
    <n v="23"/>
    <x v="2"/>
    <s v="US"/>
    <s v="USD"/>
    <n v="1411779761"/>
    <n v="1409187761"/>
    <b v="0"/>
    <x v="80"/>
    <b v="0"/>
    <s v="theater/plays"/>
    <n v="1.84E-2"/>
    <n v="5.75"/>
    <x v="1"/>
    <s v="plays"/>
    <x v="4002"/>
    <d v="2014-09-27T01:02:41"/>
  </r>
  <r>
    <x v="4003"/>
    <s v="MAMA BA-B: The Stage Play"/>
    <s v="&quot;MAMA'Z BA-B&quot; is the story of Marcus Williams who struggles to find a place for himself as a young black male."/>
    <n v="2000"/>
    <n v="201"/>
    <x v="2"/>
    <s v="US"/>
    <s v="USD"/>
    <n v="1424009147"/>
    <n v="1421417147"/>
    <b v="0"/>
    <x v="84"/>
    <b v="0"/>
    <s v="theater/plays"/>
    <n v="0.10050000000000001"/>
    <n v="100.5"/>
    <x v="1"/>
    <s v="plays"/>
    <x v="4003"/>
    <d v="2015-02-15T14:05:47"/>
  </r>
  <r>
    <x v="4004"/>
    <s v="South Florida Tours"/>
    <s v="Help Launch The Queen Into South Florida!"/>
    <n v="500"/>
    <n v="1"/>
    <x v="2"/>
    <s v="US"/>
    <s v="USD"/>
    <n v="1412740457"/>
    <n v="1410148457"/>
    <b v="0"/>
    <x v="29"/>
    <b v="0"/>
    <s v="theater/plays"/>
    <n v="2E-3"/>
    <n v="1"/>
    <x v="1"/>
    <s v="plays"/>
    <x v="4004"/>
    <d v="2014-10-08T03:54:17"/>
  </r>
  <r>
    <x v="4005"/>
    <s v="Bringing more Art to the Community"/>
    <s v="Help us bring more Art to the Community. It's our second production, Fences by August Wilson. Help us make it a success!"/>
    <n v="3000"/>
    <n v="40"/>
    <x v="2"/>
    <s v="US"/>
    <s v="USD"/>
    <n v="1413832985"/>
    <n v="1408648985"/>
    <b v="0"/>
    <x v="84"/>
    <b v="0"/>
    <s v="theater/plays"/>
    <n v="1.3333333333333334E-2"/>
    <n v="20"/>
    <x v="1"/>
    <s v="plays"/>
    <x v="4005"/>
    <d v="2014-10-20T19:23:05"/>
  </r>
  <r>
    <x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E-5"/>
    <n v="2"/>
    <x v="1"/>
    <s v="plays"/>
    <x v="4006"/>
    <d v="2016-02-16T18:33:07"/>
  </r>
  <r>
    <x v="4007"/>
    <s v="POLES APART - A PLAY IN 2 ACTS"/>
    <s v="Is the public ready to hear Matt's story? Is he willing to risk public speaking and the waning reputation among his own race?"/>
    <n v="2000"/>
    <n v="5"/>
    <x v="2"/>
    <s v="US"/>
    <s v="USD"/>
    <n v="1409070480"/>
    <n v="1406572381"/>
    <b v="0"/>
    <x v="29"/>
    <b v="0"/>
    <s v="theater/plays"/>
    <n v="2.5000000000000001E-3"/>
    <n v="5"/>
    <x v="1"/>
    <s v="plays"/>
    <x v="4007"/>
    <d v="2014-08-26T16:28:00"/>
  </r>
  <r>
    <x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0.06"/>
    <n v="15"/>
    <x v="1"/>
    <s v="plays"/>
    <x v="4008"/>
    <d v="2015-07-22T23:08:27"/>
  </r>
  <r>
    <x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4E-2"/>
    <n v="25"/>
    <x v="1"/>
    <s v="plays"/>
    <x v="4009"/>
    <d v="2014-09-09T16:49:20"/>
  </r>
  <r>
    <x v="4010"/>
    <s v="The Connection Play 2014"/>
    <s v="JUNTO Productions is proud to present our first production, the premiere of The Connection, a play by Jeffrey Paul."/>
    <n v="7200"/>
    <n v="1742"/>
    <x v="2"/>
    <s v="US"/>
    <s v="USD"/>
    <n v="1414348166"/>
    <n v="1412879366"/>
    <b v="0"/>
    <x v="44"/>
    <b v="0"/>
    <s v="theater/plays"/>
    <n v="0.24194444444444443"/>
    <n v="45.842105263157897"/>
    <x v="1"/>
    <s v="plays"/>
    <x v="4010"/>
    <d v="2014-10-26T18:29:26"/>
  </r>
  <r>
    <x v="4011"/>
    <s v="Just Bryan, a radio drama"/>
    <s v="Radio drama about a failed comedian with the help of his Dictaphone friend Alan, tries to become a success whilst fighting his demons."/>
    <n v="250"/>
    <n v="19"/>
    <x v="2"/>
    <s v="GB"/>
    <s v="GBP"/>
    <n v="1422450278"/>
    <n v="1419858278"/>
    <b v="0"/>
    <x v="80"/>
    <b v="0"/>
    <s v="theater/plays"/>
    <n v="7.5999999999999998E-2"/>
    <n v="4.75"/>
    <x v="1"/>
    <s v="plays"/>
    <x v="4011"/>
    <d v="2015-01-28T13:04:38"/>
  </r>
  <r>
    <x v="4012"/>
    <s v="The Butterfly Catcher"/>
    <s v="LEELA IS A 14 YEAR OLD GIRL. JONAH IS A 56 YEAR OLD MAN. IT'S BEEN GOING ON FOR 3 YEARS. HERE COMES THE NIGHT OF VIOLENT RECKONING."/>
    <n v="575"/>
    <n v="0"/>
    <x v="2"/>
    <s v="GB"/>
    <s v="GBP"/>
    <n v="1430571849"/>
    <n v="1427979849"/>
    <b v="0"/>
    <x v="78"/>
    <b v="0"/>
    <s v="theater/plays"/>
    <n v="0"/>
    <s v="No Backers"/>
    <x v="1"/>
    <s v="plays"/>
    <x v="4012"/>
    <d v="2015-05-02T13:04:09"/>
  </r>
  <r>
    <x v="4013"/>
    <s v="Harriet Tubman Woman Of Faith"/>
    <s v="Harriet Tubman Woman of Faith is a remarkable narrative about the life and faith of Harriet Tubman, told through a dream of a teenager."/>
    <n v="2000"/>
    <n v="26"/>
    <x v="2"/>
    <s v="US"/>
    <s v="USD"/>
    <n v="1424070823"/>
    <n v="1421478823"/>
    <b v="0"/>
    <x v="84"/>
    <b v="0"/>
    <s v="theater/plays"/>
    <n v="1.2999999999999999E-2"/>
    <n v="13"/>
    <x v="1"/>
    <s v="plays"/>
    <x v="4013"/>
    <d v="2015-02-16T07:13:43"/>
  </r>
  <r>
    <x v="4014"/>
    <s v="Ministry theater"/>
    <s v="I am trying to put together a ministry theater company for junior / high schoolers that which puts on free shows in the SoCal area."/>
    <n v="9000"/>
    <n v="0"/>
    <x v="2"/>
    <s v="US"/>
    <s v="USD"/>
    <n v="1457157269"/>
    <n v="1455861269"/>
    <b v="0"/>
    <x v="78"/>
    <b v="0"/>
    <s v="theater/plays"/>
    <n v="0"/>
    <s v="No Backers"/>
    <x v="1"/>
    <s v="plays"/>
    <x v="4014"/>
    <d v="2016-03-05T05:54:29"/>
  </r>
  <r>
    <x v="4015"/>
    <s v="Shakespeare In The Park"/>
    <s v="FREE Shakespeare In the Park in Bergen County, NJ on July 24, 25, 31, and August 1. We need your support to help keep our show FREE"/>
    <n v="7000"/>
    <n v="1"/>
    <x v="2"/>
    <s v="US"/>
    <s v="USD"/>
    <n v="1437331463"/>
    <n v="1434739463"/>
    <b v="0"/>
    <x v="29"/>
    <b v="0"/>
    <s v="theater/plays"/>
    <n v="1.4285714285714287E-4"/>
    <n v="1"/>
    <x v="1"/>
    <s v="plays"/>
    <x v="4015"/>
    <d v="2015-07-19T18:44:23"/>
  </r>
  <r>
    <x v="4016"/>
    <s v="MENTAL Play"/>
    <s v="A new play and project exploring challenges faced by young adults struggling with mental health issues in contemporary Britain."/>
    <n v="500"/>
    <n v="70"/>
    <x v="2"/>
    <s v="GB"/>
    <s v="GBP"/>
    <n v="1410987400"/>
    <n v="1408395400"/>
    <b v="0"/>
    <x v="63"/>
    <b v="0"/>
    <s v="theater/plays"/>
    <n v="0.14000000000000001"/>
    <n v="10"/>
    <x v="1"/>
    <s v="plays"/>
    <x v="4016"/>
    <d v="2014-09-17T20:56:40"/>
  </r>
  <r>
    <x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00000000000001E-2"/>
    <n v="52.5"/>
    <x v="1"/>
    <s v="plays"/>
    <x v="4017"/>
    <d v="2014-09-04T16:07:54"/>
  </r>
  <r>
    <x v="4018"/>
    <s v="Time Please Fringe"/>
    <s v="Funding for a production of Time Please at the Brighton Fringe 2017... and beyond."/>
    <n v="1500"/>
    <n v="130"/>
    <x v="2"/>
    <s v="GB"/>
    <s v="GBP"/>
    <n v="1475877108"/>
    <n v="1473285108"/>
    <b v="0"/>
    <x v="80"/>
    <b v="0"/>
    <s v="theater/plays"/>
    <n v="8.666666666666667E-2"/>
    <n v="32.5"/>
    <x v="1"/>
    <s v="plays"/>
    <x v="4018"/>
    <d v="2016-10-07T21:51:48"/>
  </r>
  <r>
    <x v="4019"/>
    <s v="We Don't Play Fight"/>
    <s v="Finally a crossover of the arts takes place! Theater &amp; LIVE Pro Wrestling. A unique story featuring TV Pro Wrestling without the TV."/>
    <n v="3500"/>
    <n v="29"/>
    <x v="2"/>
    <s v="US"/>
    <s v="USD"/>
    <n v="1460737680"/>
    <n v="1455725596"/>
    <b v="0"/>
    <x v="80"/>
    <b v="0"/>
    <s v="theater/plays"/>
    <n v="8.2857142857142851E-3"/>
    <n v="7.25"/>
    <x v="1"/>
    <s v="plays"/>
    <x v="4019"/>
    <d v="2016-04-15T16:28:00"/>
  </r>
  <r>
    <x v="4020"/>
    <s v="Those That Fly"/>
    <s v="Having lived her whole life in the midst of a civil war, 11 year old Leyla dreams of being a pilot so she may fly her family to safety."/>
    <n v="600"/>
    <n v="100"/>
    <x v="2"/>
    <s v="US"/>
    <s v="USD"/>
    <n v="1427168099"/>
    <n v="1424579699"/>
    <b v="0"/>
    <x v="83"/>
    <b v="0"/>
    <s v="theater/plays"/>
    <n v="0.16666666666666666"/>
    <n v="33.333333333333336"/>
    <x v="1"/>
    <s v="plays"/>
    <x v="4020"/>
    <d v="2015-03-24T03:34:59"/>
  </r>
  <r>
    <x v="4021"/>
    <s v="Angels in Houston"/>
    <s v="Help a group of actors end bigotry in Houston, TX by supporting a  full production of Angels in America."/>
    <n v="15000"/>
    <n v="125"/>
    <x v="2"/>
    <s v="US"/>
    <s v="USD"/>
    <n v="1414360358"/>
    <n v="1409176358"/>
    <b v="0"/>
    <x v="84"/>
    <b v="0"/>
    <s v="theater/plays"/>
    <n v="8.3333333333333332E-3"/>
    <n v="62.5"/>
    <x v="1"/>
    <s v="plays"/>
    <x v="4021"/>
    <d v="2014-10-26T21:52:38"/>
  </r>
  <r>
    <x v="4022"/>
    <s v="The Merchant of Venice as Shakespeare Heard It"/>
    <s v="Help us produce a video of the first Original Pronunciation Merchant of Venice."/>
    <n v="18000"/>
    <n v="12521"/>
    <x v="2"/>
    <s v="US"/>
    <s v="USD"/>
    <n v="1422759240"/>
    <n v="1418824867"/>
    <b v="0"/>
    <x v="438"/>
    <b v="0"/>
    <s v="theater/plays"/>
    <n v="0.69561111111111107"/>
    <n v="63.558375634517766"/>
    <x v="1"/>
    <s v="plays"/>
    <x v="4022"/>
    <d v="2015-02-01T02:54:00"/>
  </r>
  <r>
    <x v="4023"/>
    <s v="Forgive &amp; Forget"/>
    <s v="An original gospel stage play that explores the pain and hurt caused by those who struggle to forgive others!"/>
    <n v="7000"/>
    <n v="0"/>
    <x v="2"/>
    <s v="US"/>
    <s v="USD"/>
    <n v="1458860363"/>
    <n v="1454975963"/>
    <b v="0"/>
    <x v="78"/>
    <b v="0"/>
    <s v="theater/plays"/>
    <n v="0"/>
    <s v="No Backers"/>
    <x v="1"/>
    <s v="plays"/>
    <x v="4023"/>
    <d v="2016-03-24T22:59:23"/>
  </r>
  <r>
    <x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00000000000001E-2"/>
    <n v="10"/>
    <x v="1"/>
    <s v="plays"/>
    <x v="4024"/>
    <d v="2015-08-31T16:04:57"/>
  </r>
  <r>
    <x v="4025"/>
    <s v="Financement et aide Ã  la crÃ©ation"/>
    <s v="Acteurs, scÃ©naristes et metteurs en scÃ¨ne souhaitant monter, 5 piÃ¨ces de thÃ©Ã¢tre ainsi que 3 courts mÃ©trages et 2 long-mÃ©trages."/>
    <n v="5000"/>
    <n v="250"/>
    <x v="2"/>
    <s v="FR"/>
    <s v="EUR"/>
    <n v="1437889336"/>
    <n v="1432705336"/>
    <b v="0"/>
    <x v="80"/>
    <b v="0"/>
    <s v="theater/plays"/>
    <n v="0.05"/>
    <n v="62.5"/>
    <x v="1"/>
    <s v="plays"/>
    <x v="4025"/>
    <d v="2015-07-26T05:42:16"/>
  </r>
  <r>
    <x v="4026"/>
    <s v="Speak to my Soul: A Montage of Voices"/>
    <s v="This is a play that voices that stories of the black experience in America using spoken word, song and dance."/>
    <n v="4000"/>
    <n v="0"/>
    <x v="2"/>
    <s v="US"/>
    <s v="USD"/>
    <n v="1449247439"/>
    <n v="1444059839"/>
    <b v="0"/>
    <x v="78"/>
    <b v="0"/>
    <s v="theater/plays"/>
    <n v="0"/>
    <s v="No Backers"/>
    <x v="1"/>
    <s v="plays"/>
    <x v="4026"/>
    <d v="2015-12-04T16:43:59"/>
  </r>
  <r>
    <x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E-2"/>
    <n v="30.714285714285715"/>
    <x v="1"/>
    <s v="plays"/>
    <x v="4027"/>
    <d v="2017-02-23T01:00:00"/>
  </r>
  <r>
    <x v="4028"/>
    <s v="The Last King of the I.D.A. (Minnesota Fringe)"/>
    <s v="The 2014 Minnesota Fringe Festival brings the World Premiere of LightBright's one-act play, The Last King of the I.D.A."/>
    <n v="2000"/>
    <n v="561"/>
    <x v="2"/>
    <s v="US"/>
    <s v="USD"/>
    <n v="1402007500"/>
    <n v="1399415500"/>
    <b v="0"/>
    <x v="202"/>
    <b v="0"/>
    <s v="theater/plays"/>
    <n v="0.28050000000000003"/>
    <n v="51"/>
    <x v="1"/>
    <s v="plays"/>
    <x v="4028"/>
    <d v="2014-06-05T22:31:40"/>
  </r>
  <r>
    <x v="4029"/>
    <s v="Next 2 the Stage"/>
    <s v="A theater complex that educates as we entertain.  We will provide shows that inspire and theater classes that motivate."/>
    <n v="20000"/>
    <n v="0"/>
    <x v="2"/>
    <s v="US"/>
    <s v="USD"/>
    <n v="1450053370"/>
    <n v="1447461370"/>
    <b v="0"/>
    <x v="78"/>
    <b v="0"/>
    <s v="theater/plays"/>
    <n v="0"/>
    <s v="No Backers"/>
    <x v="1"/>
    <s v="plays"/>
    <x v="4029"/>
    <d v="2015-12-14T00:36:10"/>
  </r>
  <r>
    <x v="4030"/>
    <s v="The Martin and Lewis Tribute Show"/>
    <s v="The world's best and only tribute to Dean Martin and Jerry Lewis_x000a_ bringing back the Music, Laughter and the Love."/>
    <n v="2500"/>
    <n v="400"/>
    <x v="2"/>
    <s v="US"/>
    <s v="USD"/>
    <n v="1454525340"/>
    <n v="1452008599"/>
    <b v="0"/>
    <x v="79"/>
    <b v="0"/>
    <s v="theater/plays"/>
    <n v="0.16"/>
    <n v="66.666666666666671"/>
    <x v="1"/>
    <s v="plays"/>
    <x v="4030"/>
    <d v="2016-02-03T18:49:00"/>
  </r>
  <r>
    <x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s v="No Backers"/>
    <x v="1"/>
    <s v="plays"/>
    <x v="4031"/>
    <d v="2014-12-18T15:02:44"/>
  </r>
  <r>
    <x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5E-2"/>
    <n v="59"/>
    <x v="1"/>
    <s v="plays"/>
    <x v="4032"/>
    <d v="2015-12-15T20:25:16"/>
  </r>
  <r>
    <x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0.25698702928870293"/>
    <n v="65.340319148936175"/>
    <x v="1"/>
    <s v="plays"/>
    <x v="4033"/>
    <d v="2016-10-02T09:00:00"/>
  </r>
  <r>
    <x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5E-2"/>
    <n v="100"/>
    <x v="1"/>
    <s v="plays"/>
    <x v="4034"/>
    <d v="2015-04-03T21:44:10"/>
  </r>
  <r>
    <x v="4035"/>
    <s v="The Lost Boy"/>
    <s v="&quot;Stories are where you go to look for the truth of your own life.&quot; (Frank Delaney)"/>
    <n v="10000"/>
    <n v="3685"/>
    <x v="2"/>
    <s v="US"/>
    <s v="USD"/>
    <n v="1413925887"/>
    <n v="1411333887"/>
    <b v="0"/>
    <x v="20"/>
    <b v="0"/>
    <s v="theater/plays"/>
    <n v="0.36849999999999999"/>
    <n v="147.4"/>
    <x v="1"/>
    <s v="plays"/>
    <x v="4035"/>
    <d v="2014-10-21T21:11:27"/>
  </r>
  <r>
    <x v="4036"/>
    <s v="3 Days In Savannah"/>
    <s v="&quot;3 Days In Savannah&quot; explores the issues of love, racism, and regret while reminding us that, &quot;life is a game and love is the prize.&quot;"/>
    <n v="6000"/>
    <n v="2823"/>
    <x v="2"/>
    <s v="US"/>
    <s v="USD"/>
    <n v="1404253800"/>
    <n v="1402784964"/>
    <b v="0"/>
    <x v="57"/>
    <b v="0"/>
    <s v="theater/plays"/>
    <n v="0.47049999999999997"/>
    <n v="166.05882352941177"/>
    <x v="1"/>
    <s v="plays"/>
    <x v="4036"/>
    <d v="2014-07-01T22:30:00"/>
  </r>
  <r>
    <x v="4037"/>
    <s v="The Pelican, by August Strindberg"/>
    <s v="The Pelican is a haunted play by one of Swedenâ€™s most renowned playwrights, August Strindberg, about a mother's tragic deceit."/>
    <n v="700"/>
    <n v="80"/>
    <x v="2"/>
    <s v="US"/>
    <s v="USD"/>
    <n v="1464099900"/>
    <n v="1462585315"/>
    <b v="0"/>
    <x v="84"/>
    <b v="0"/>
    <s v="theater/plays"/>
    <n v="0.11428571428571428"/>
    <n v="40"/>
    <x v="1"/>
    <s v="plays"/>
    <x v="4037"/>
    <d v="2016-05-24T14:25:00"/>
  </r>
  <r>
    <x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0.12039999999999999"/>
    <n v="75.25"/>
    <x v="1"/>
    <s v="plays"/>
    <x v="4038"/>
    <d v="2014-10-17T19:10:10"/>
  </r>
  <r>
    <x v="4039"/>
    <s v="Defiant Entertainment presents: The Park Bench"/>
    <s v="Help stage an original One Act Play that brings awareness to Alzheimer's in its debut performance."/>
    <n v="500"/>
    <n v="300"/>
    <x v="2"/>
    <s v="US"/>
    <s v="USD"/>
    <n v="1448949540"/>
    <n v="1446048367"/>
    <b v="0"/>
    <x v="81"/>
    <b v="0"/>
    <s v="theater/plays"/>
    <n v="0.6"/>
    <n v="60"/>
    <x v="1"/>
    <s v="plays"/>
    <x v="4039"/>
    <d v="2015-12-01T05:59:00"/>
  </r>
  <r>
    <x v="4040"/>
    <s v="The Last Encore Musical"/>
    <s v="This nationally published book, set in the 70â€™s, tells the untold story of singers and a friendly reunion visit turning bad."/>
    <n v="8000"/>
    <n v="2500"/>
    <x v="2"/>
    <s v="US"/>
    <s v="USD"/>
    <n v="1437188400"/>
    <n v="1432100004"/>
    <b v="0"/>
    <x v="84"/>
    <b v="0"/>
    <s v="theater/plays"/>
    <n v="0.3125"/>
    <n v="1250"/>
    <x v="1"/>
    <s v="plays"/>
    <x v="4040"/>
    <d v="2015-07-18T03:00:00"/>
  </r>
  <r>
    <x v="4041"/>
    <s v="In the Land of Gold"/>
    <s v="A bold, colouful, vibrant play centred around the last remaining monarchy of Africa."/>
    <n v="5000"/>
    <n v="21"/>
    <x v="2"/>
    <s v="GB"/>
    <s v="GBP"/>
    <n v="1473160954"/>
    <n v="1467976954"/>
    <b v="0"/>
    <x v="84"/>
    <b v="0"/>
    <s v="theater/plays"/>
    <n v="4.1999999999999997E-3"/>
    <n v="10.5"/>
    <x v="1"/>
    <s v="plays"/>
    <x v="4041"/>
    <d v="2016-09-06T11:22:34"/>
  </r>
  <r>
    <x v="4042"/>
    <s v="Messages"/>
    <s v="Acting group and production for inner city youth, about inner city youth. The problems and stuation that they see everyday."/>
    <n v="10000"/>
    <n v="21"/>
    <x v="2"/>
    <s v="US"/>
    <s v="USD"/>
    <n v="1421781360"/>
    <n v="1419213664"/>
    <b v="0"/>
    <x v="83"/>
    <b v="0"/>
    <s v="theater/plays"/>
    <n v="2.0999999999999999E-3"/>
    <n v="7"/>
    <x v="1"/>
    <s v="plays"/>
    <x v="4042"/>
    <d v="2015-01-20T19:16:00"/>
  </r>
  <r>
    <x v="4043"/>
    <s v="Not making potato salad here!"/>
    <s v="This could be my last play, need to bring my son out to see it before it's over.  Need to fly him here from BC"/>
    <n v="300"/>
    <n v="0"/>
    <x v="2"/>
    <s v="CA"/>
    <s v="CAD"/>
    <n v="1416524325"/>
    <n v="1415228325"/>
    <b v="0"/>
    <x v="78"/>
    <b v="0"/>
    <s v="theater/plays"/>
    <n v="0"/>
    <s v="No Backers"/>
    <x v="1"/>
    <s v="plays"/>
    <x v="4043"/>
    <d v="2014-11-20T22:58:45"/>
  </r>
  <r>
    <x v="4044"/>
    <s v="Cielito Lindo (Pretty Little One)"/>
    <s v="A bilingual play in The New Works Festival at UT that crosses cultures and explores what it means to be confident with who you are."/>
    <n v="600"/>
    <n v="225"/>
    <x v="2"/>
    <s v="US"/>
    <s v="USD"/>
    <n v="1428642000"/>
    <n v="1426050982"/>
    <b v="0"/>
    <x v="80"/>
    <b v="0"/>
    <s v="theater/plays"/>
    <n v="0.375"/>
    <n v="56.25"/>
    <x v="1"/>
    <s v="plays"/>
    <x v="4044"/>
    <d v="2015-04-10T05:00:00"/>
  </r>
  <r>
    <x v="4045"/>
    <s v="The Hostages"/>
    <s v="&quot;The Hostages&quot; is about a bank robbery gone wrong, as we learn more about each characters, we question who are the actually hostages..."/>
    <n v="5000"/>
    <n v="1"/>
    <x v="2"/>
    <s v="AU"/>
    <s v="AUD"/>
    <n v="1408596589"/>
    <n v="1406004589"/>
    <b v="0"/>
    <x v="29"/>
    <b v="0"/>
    <s v="theater/plays"/>
    <n v="2.0000000000000001E-4"/>
    <n v="1"/>
    <x v="1"/>
    <s v="plays"/>
    <x v="4045"/>
    <d v="2014-08-21T04:49:49"/>
  </r>
  <r>
    <x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42E-2"/>
    <n v="38.333333333333336"/>
    <x v="1"/>
    <s v="plays"/>
    <x v="4046"/>
    <d v="2014-10-22T15:36:50"/>
  </r>
  <r>
    <x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9E-2"/>
    <n v="27.5"/>
    <x v="1"/>
    <s v="plays"/>
    <x v="4047"/>
    <d v="2015-01-11T01:00:00"/>
  </r>
  <r>
    <x v="4048"/>
    <s v="Speechless"/>
    <s v="The unspoken story of growing up disabled with cerebral palsy and no speech. This inclusive company fights ignorance using dark humour."/>
    <n v="17000"/>
    <n v="3001"/>
    <x v="2"/>
    <s v="GB"/>
    <s v="GBP"/>
    <n v="1460373187"/>
    <n v="1457352787"/>
    <b v="0"/>
    <x v="110"/>
    <b v="0"/>
    <s v="theater/plays"/>
    <n v="0.17652941176470588"/>
    <n v="32.978021978021978"/>
    <x v="1"/>
    <s v="plays"/>
    <x v="4048"/>
    <d v="2016-04-11T11:13:07"/>
  </r>
  <r>
    <x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8.0000000000000004E-4"/>
    <n v="16"/>
    <x v="1"/>
    <s v="plays"/>
    <x v="4049"/>
    <d v="2015-07-14T23:00:15"/>
  </r>
  <r>
    <x v="4050"/>
    <s v="Ø¢Ù…ÙŠÙ† (Amen)"/>
    <s v="Amen is an important jarring story about the repercussions of reporting the war from the front lines and the war that follows them home"/>
    <n v="1500"/>
    <n v="1"/>
    <x v="2"/>
    <s v="US"/>
    <s v="USD"/>
    <n v="1414077391"/>
    <n v="1411485391"/>
    <b v="0"/>
    <x v="29"/>
    <b v="0"/>
    <s v="theater/plays"/>
    <n v="6.6666666666666664E-4"/>
    <n v="1"/>
    <x v="1"/>
    <s v="plays"/>
    <x v="4050"/>
    <d v="2014-10-23T15:16:31"/>
  </r>
  <r>
    <x v="4051"/>
    <s v="Phantom of the Kun Opera"/>
    <s v="It is a heart-breaking life story of Wu family who tries to preserve the gem of Chinese Kun Opera through generations."/>
    <n v="500"/>
    <n v="0"/>
    <x v="2"/>
    <s v="US"/>
    <s v="USD"/>
    <n v="1399618380"/>
    <n v="1399058797"/>
    <b v="0"/>
    <x v="78"/>
    <b v="0"/>
    <s v="theater/plays"/>
    <n v="0"/>
    <s v="No Backers"/>
    <x v="1"/>
    <s v="plays"/>
    <x v="4051"/>
    <d v="2014-05-09T06:53:00"/>
  </r>
  <r>
    <x v="4052"/>
    <s v="Throw Like A Girl"/>
    <s v="This empowering piece encourages women to rise up and pursue their dreams, not by behaving like a boy but by,_x000a_â€œThrowing Like A Girl.â€"/>
    <n v="3000"/>
    <n v="1126"/>
    <x v="2"/>
    <s v="US"/>
    <s v="USD"/>
    <n v="1413234316"/>
    <n v="1408050316"/>
    <b v="0"/>
    <x v="62"/>
    <b v="0"/>
    <s v="theater/plays"/>
    <n v="0.37533333333333335"/>
    <n v="86.615384615384613"/>
    <x v="1"/>
    <s v="plays"/>
    <x v="4052"/>
    <d v="2014-10-13T21:05:16"/>
  </r>
  <r>
    <x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0.22"/>
    <n v="55"/>
    <x v="1"/>
    <s v="plays"/>
    <x v="4053"/>
    <d v="2014-11-15T20:00:00"/>
  </r>
  <r>
    <x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s v="No Backers"/>
    <x v="1"/>
    <s v="plays"/>
    <x v="4054"/>
    <d v="2016-10-01T04:00:00"/>
  </r>
  <r>
    <x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0.1762"/>
    <n v="41.952380952380949"/>
    <x v="1"/>
    <s v="plays"/>
    <x v="4055"/>
    <d v="2014-06-19T15:33:51"/>
  </r>
  <r>
    <x v="4056"/>
    <s v="American Pride"/>
    <s v="American Pride is a play centered on the Poetry of one Iraq War veteran, and follows her journey through war and back home."/>
    <n v="1500"/>
    <n v="795"/>
    <x v="2"/>
    <s v="US"/>
    <s v="USD"/>
    <n v="1467575940"/>
    <n v="1465856639"/>
    <b v="0"/>
    <x v="82"/>
    <b v="0"/>
    <s v="theater/plays"/>
    <n v="0.53"/>
    <n v="88.333333333333329"/>
    <x v="1"/>
    <s v="plays"/>
    <x v="4056"/>
    <d v="2016-07-03T19:59:00"/>
  </r>
  <r>
    <x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0.22142857142857142"/>
    <n v="129.16666666666666"/>
    <x v="1"/>
    <s v="plays"/>
    <x v="4057"/>
    <d v="2015-11-25T23:00:00"/>
  </r>
  <r>
    <x v="4058"/>
    <s v="Secret of Shahrazad (World Premier)"/>
    <s v="Help reveal the beauty of Islamic culture by launching this new adventure play celebrating Persian music, dance, and lore."/>
    <n v="3750"/>
    <n v="95"/>
    <x v="2"/>
    <s v="US"/>
    <s v="USD"/>
    <n v="1459483140"/>
    <n v="1458178044"/>
    <b v="0"/>
    <x v="80"/>
    <b v="0"/>
    <s v="theater/plays"/>
    <n v="2.5333333333333333E-2"/>
    <n v="23.75"/>
    <x v="1"/>
    <s v="plays"/>
    <x v="4058"/>
    <d v="2016-04-01T03:59:00"/>
  </r>
  <r>
    <x v="4059"/>
    <s v="The Million Dollar Shot"/>
    <s v="A very Canadian children's play inspired by the tradition of British pantomimes like Aladdin, and the Nutcracker."/>
    <n v="10000"/>
    <n v="250"/>
    <x v="2"/>
    <s v="CA"/>
    <s v="CAD"/>
    <n v="1410836400"/>
    <n v="1408116152"/>
    <b v="0"/>
    <x v="63"/>
    <b v="0"/>
    <s v="theater/plays"/>
    <n v="2.5000000000000001E-2"/>
    <n v="35.714285714285715"/>
    <x v="1"/>
    <s v="plays"/>
    <x v="4059"/>
    <d v="2014-09-16T03:00:00"/>
  </r>
  <r>
    <x v="4060"/>
    <s v="Good Evening, I'm Robert Service"/>
    <s v="A funny, poignant play that revives the forgotten life and adventures of great Scottish Canadian, world renowned poet, Robert Service."/>
    <n v="10000"/>
    <n v="285"/>
    <x v="2"/>
    <s v="CA"/>
    <s v="CAD"/>
    <n v="1403539200"/>
    <n v="1400604056"/>
    <b v="0"/>
    <x v="81"/>
    <b v="0"/>
    <s v="theater/plays"/>
    <n v="2.8500000000000001E-2"/>
    <n v="57"/>
    <x v="1"/>
    <s v="plays"/>
    <x v="4060"/>
    <d v="2014-06-23T16:00:00"/>
  </r>
  <r>
    <x v="4061"/>
    <s v="PRODUCE the Stage Play SKYLAR'S SYNDROME by Gavin Kayner"/>
    <s v="SKYLAR'S SYNDROME is a tremendous psychodrama by master playwright Gavin Kayner!"/>
    <n v="525"/>
    <n v="0"/>
    <x v="2"/>
    <s v="US"/>
    <s v="USD"/>
    <n v="1461205423"/>
    <n v="1456025023"/>
    <b v="0"/>
    <x v="78"/>
    <b v="0"/>
    <s v="theater/plays"/>
    <n v="0"/>
    <s v="No Backers"/>
    <x v="1"/>
    <s v="plays"/>
    <x v="4061"/>
    <d v="2016-04-21T02:23:43"/>
  </r>
  <r>
    <x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1E-2"/>
    <n v="163.33333333333334"/>
    <x v="1"/>
    <s v="plays"/>
    <x v="4062"/>
    <d v="2016-07-02T17:44:28"/>
  </r>
  <r>
    <x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4E-2"/>
    <n v="15"/>
    <x v="1"/>
    <s v="plays"/>
    <x v="4063"/>
    <d v="2014-06-27T16:21:24"/>
  </r>
  <r>
    <x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0.1925"/>
    <n v="64.166666666666671"/>
    <x v="1"/>
    <s v="plays"/>
    <x v="4064"/>
    <d v="2015-04-29T14:07:06"/>
  </r>
  <r>
    <x v="4065"/>
    <s v="A Midsummer's Night's Dream"/>
    <s v="A classical/ fantasy version of midsummers done by professionally trained actors in Tulsa!"/>
    <n v="4000"/>
    <n v="27"/>
    <x v="2"/>
    <s v="US"/>
    <s v="USD"/>
    <n v="1407883811"/>
    <n v="1405291811"/>
    <b v="0"/>
    <x v="80"/>
    <b v="0"/>
    <s v="theater/plays"/>
    <n v="6.7499999999999999E-3"/>
    <n v="6.75"/>
    <x v="1"/>
    <s v="plays"/>
    <x v="4065"/>
    <d v="2014-08-12T22:50:11"/>
  </r>
  <r>
    <x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1.6666666666666668E-3"/>
    <n v="25"/>
    <x v="1"/>
    <s v="plays"/>
    <x v="4066"/>
    <d v="2016-05-19T00:56:28"/>
  </r>
  <r>
    <x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0.60899999999999999"/>
    <n v="179.11764705882354"/>
    <x v="1"/>
    <s v="plays"/>
    <x v="4067"/>
    <d v="2015-09-28T02:49:10"/>
  </r>
  <r>
    <x v="4068"/>
    <s v="Produce BELLE DAME SANS MERCI a stage play"/>
    <s v="Be a PRODUCER of the Original stage play BELLE DAME SANS MERCI by Michael Fenlason! :-) :-( !"/>
    <n v="3495"/>
    <n v="34.950000000000003"/>
    <x v="2"/>
    <s v="US"/>
    <s v="USD"/>
    <n v="1484348700"/>
    <n v="1481756855"/>
    <b v="0"/>
    <x v="29"/>
    <b v="0"/>
    <s v="theater/plays"/>
    <n v="0.01"/>
    <n v="34.950000000000003"/>
    <x v="1"/>
    <s v="plays"/>
    <x v="4068"/>
    <d v="2017-01-13T23:05:00"/>
  </r>
  <r>
    <x v="4069"/>
    <s v="The Pendulum Swings"/>
    <s v="'The Pendulum Swings' is a three-act dark comedy that sees Frank and Michael await their execution on Death Row."/>
    <n v="1250"/>
    <n v="430"/>
    <x v="2"/>
    <s v="GB"/>
    <s v="GBP"/>
    <n v="1425124800"/>
    <n v="1421596356"/>
    <b v="0"/>
    <x v="62"/>
    <b v="0"/>
    <s v="theater/plays"/>
    <n v="0.34399999999999997"/>
    <n v="33.07692307692308"/>
    <x v="1"/>
    <s v="plays"/>
    <x v="4069"/>
    <d v="2015-02-28T12:00:00"/>
  </r>
  <r>
    <x v="4070"/>
    <s v="Southern Utah University: V-Day 2015"/>
    <s v="V-Day Southern Utah University 2015 and Second Studio Players presents: The Vagina Monologues"/>
    <n v="1000"/>
    <n v="165"/>
    <x v="2"/>
    <s v="US"/>
    <s v="USD"/>
    <n v="1425178800"/>
    <n v="1422374420"/>
    <b v="0"/>
    <x v="79"/>
    <b v="0"/>
    <s v="theater/plays"/>
    <n v="0.16500000000000001"/>
    <n v="27.5"/>
    <x v="1"/>
    <s v="plays"/>
    <x v="4070"/>
    <d v="2015-03-01T03:00:00"/>
  </r>
  <r>
    <x v="4071"/>
    <s v="ATEMPORAL"/>
    <s v="ExÃ¡men final de alumnos del Centro de CapacitaciÃ³n de la ANDA. Son extractos de obras: El JardÃ­n de los CerezoS, Madre Coraje y Casa"/>
    <n v="20000"/>
    <n v="0"/>
    <x v="2"/>
    <s v="MX"/>
    <s v="MXN"/>
    <n v="1482779931"/>
    <n v="1480187931"/>
    <b v="0"/>
    <x v="78"/>
    <b v="0"/>
    <s v="theater/plays"/>
    <n v="0"/>
    <s v="No Backers"/>
    <x v="1"/>
    <s v="plays"/>
    <x v="4071"/>
    <d v="2016-12-26T19:18:51"/>
  </r>
  <r>
    <x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4.0000000000000001E-3"/>
    <n v="2"/>
    <x v="1"/>
    <s v="plays"/>
    <x v="4072"/>
    <d v="2014-08-21T18:35:11"/>
  </r>
  <r>
    <x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E-2"/>
    <n v="18.5"/>
    <x v="1"/>
    <s v="plays"/>
    <x v="4073"/>
    <d v="2015-05-09T04:00:00"/>
  </r>
  <r>
    <x v="4074"/>
    <s v="The Free Man - the story of Hurr"/>
    <s v="A performance to inspire people, regardless of their faith, to visualise the repentance of Hurr and the forgiveness of Imam Hussain"/>
    <n v="2750"/>
    <n v="735"/>
    <x v="2"/>
    <s v="GB"/>
    <s v="GBP"/>
    <n v="1446732975"/>
    <n v="1444137375"/>
    <b v="0"/>
    <x v="64"/>
    <b v="0"/>
    <s v="theater/plays"/>
    <n v="0.26727272727272727"/>
    <n v="35"/>
    <x v="1"/>
    <s v="plays"/>
    <x v="4074"/>
    <d v="2015-11-05T14:16:15"/>
  </r>
  <r>
    <x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0.28799999999999998"/>
    <n v="44.307692307692307"/>
    <x v="1"/>
    <s v="plays"/>
    <x v="4075"/>
    <d v="2014-06-30T17:28:00"/>
  </r>
  <r>
    <x v="4076"/>
    <s v="The Walls of Jericho ( A Voice for Warrior Families)"/>
    <s v="A play to raise awareness about the effects of mental illness on a military family in the Cold War area."/>
    <n v="700"/>
    <n v="0"/>
    <x v="2"/>
    <s v="US"/>
    <s v="USD"/>
    <n v="1413921060"/>
    <n v="1411499149"/>
    <b v="0"/>
    <x v="78"/>
    <b v="0"/>
    <s v="theater/plays"/>
    <n v="0"/>
    <s v="No Backers"/>
    <x v="1"/>
    <s v="plays"/>
    <x v="4076"/>
    <d v="2014-10-21T19:51:00"/>
  </r>
  <r>
    <x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8999999999999996E-2"/>
    <n v="222.5"/>
    <x v="1"/>
    <s v="plays"/>
    <x v="4077"/>
    <d v="2016-12-21T17:03:14"/>
  </r>
  <r>
    <x v="4078"/>
    <s v="Theatre Memoire"/>
    <s v="Theatre Memoire are a High Wycombe based theatre company. Performing plays about multi-culturalism and interconectedness."/>
    <n v="250"/>
    <n v="0"/>
    <x v="2"/>
    <s v="GB"/>
    <s v="GBP"/>
    <n v="1485543242"/>
    <n v="1482951242"/>
    <b v="0"/>
    <x v="78"/>
    <b v="0"/>
    <s v="theater/plays"/>
    <n v="0"/>
    <s v="No Backers"/>
    <x v="1"/>
    <s v="plays"/>
    <x v="4078"/>
    <d v="2017-01-27T18:54:02"/>
  </r>
  <r>
    <x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1.6666666666666668E-3"/>
    <n v="5"/>
    <x v="1"/>
    <s v="plays"/>
    <x v="4079"/>
    <d v="2016-06-19T22:32:01"/>
  </r>
  <r>
    <x v="4080"/>
    <s v="Uncommonnotions"/>
    <s v="&quot;Uncommonnotion&quot;. is a collections of short humors stories, I want to develop into plays, interest has been shown in this idea."/>
    <n v="3000"/>
    <n v="0"/>
    <x v="2"/>
    <s v="US"/>
    <s v="USD"/>
    <n v="1465930440"/>
    <n v="1463849116"/>
    <b v="0"/>
    <x v="78"/>
    <b v="0"/>
    <s v="theater/plays"/>
    <n v="0"/>
    <s v="No Backers"/>
    <x v="1"/>
    <s v="plays"/>
    <x v="4080"/>
    <d v="2016-06-14T18:54:00"/>
  </r>
  <r>
    <x v="4081"/>
    <s v="AU Theatre Wing (Pygmalion Sound and Lighting Fees)"/>
    <s v="AUTheatreWing is a student theatre association fostering the development of the dramatic arts at our university."/>
    <n v="2224"/>
    <n v="350"/>
    <x v="2"/>
    <s v="US"/>
    <s v="USD"/>
    <n v="1425819425"/>
    <n v="1423231025"/>
    <b v="0"/>
    <x v="8"/>
    <b v="0"/>
    <s v="theater/plays"/>
    <n v="0.15737410071942445"/>
    <n v="29.166666666666668"/>
    <x v="1"/>
    <s v="plays"/>
    <x v="4081"/>
    <d v="2015-03-08T12:57:05"/>
  </r>
  <r>
    <x v="4082"/>
    <s v="Blazed Donuts: An Orginial One Act"/>
    <s v="A short one act play about an undercover cop posing as a girl scout trying to stop a doughnut shop from selling drug filled doughnuts."/>
    <n v="150"/>
    <n v="3"/>
    <x v="2"/>
    <s v="US"/>
    <s v="USD"/>
    <n v="1447542000"/>
    <n v="1446179553"/>
    <b v="0"/>
    <x v="84"/>
    <b v="0"/>
    <s v="theater/plays"/>
    <n v="0.02"/>
    <n v="1.5"/>
    <x v="1"/>
    <s v="plays"/>
    <x v="4082"/>
    <d v="2015-11-14T23:00:00"/>
  </r>
  <r>
    <x v="4083"/>
    <s v="Defendant Maurice Chevalier"/>
    <s v="Condemned to death for Collaboration with the Nazis, popular French Singer &amp; Entertainer Maurice Chevalier tells his side of the story"/>
    <n v="3500"/>
    <n v="759"/>
    <x v="2"/>
    <s v="US"/>
    <s v="USD"/>
    <n v="1452795416"/>
    <n v="1450203416"/>
    <b v="0"/>
    <x v="79"/>
    <b v="0"/>
    <s v="theater/plays"/>
    <n v="0.21685714285714286"/>
    <n v="126.5"/>
    <x v="1"/>
    <s v="plays"/>
    <x v="4083"/>
    <d v="2016-01-14T18:16:56"/>
  </r>
  <r>
    <x v="4084"/>
    <s v="WANTS (We Are Not The Same)"/>
    <s v="WANTS deals with diversity in all its various facets._x000a_The drama is set in a futuristic society where no diversity si accepted."/>
    <n v="3000"/>
    <n v="10"/>
    <x v="2"/>
    <s v="IT"/>
    <s v="EUR"/>
    <n v="1476008906"/>
    <n v="1473416906"/>
    <b v="0"/>
    <x v="29"/>
    <b v="0"/>
    <s v="theater/plays"/>
    <n v="3.3333333333333335E-3"/>
    <n v="10"/>
    <x v="1"/>
    <s v="plays"/>
    <x v="4084"/>
    <d v="2016-10-09T10:28:26"/>
  </r>
  <r>
    <x v="4085"/>
    <s v="Age of Valor: Heritage - The Audio Drama"/>
    <s v="Just like the good old fashioned radio dramas, Heritage will be performed and narrated for you by 16 different talented voice actors."/>
    <n v="3500"/>
    <n v="10"/>
    <x v="2"/>
    <s v="US"/>
    <s v="USD"/>
    <n v="1427169540"/>
    <n v="1424701775"/>
    <b v="0"/>
    <x v="29"/>
    <b v="0"/>
    <s v="theater/plays"/>
    <n v="2.8571428571428571E-3"/>
    <n v="10"/>
    <x v="1"/>
    <s v="plays"/>
    <x v="4085"/>
    <d v="2015-03-24T03:59:00"/>
  </r>
  <r>
    <x v="4086"/>
    <s v="Carpe Diem Theater Troupe"/>
    <s v="Our theater troupe needs your help to put on a unique production of Hamlet! Pledge to help young actors learn and refine their skills!"/>
    <n v="1000"/>
    <n v="47"/>
    <x v="2"/>
    <s v="US"/>
    <s v="USD"/>
    <n v="1448078400"/>
    <n v="1445985299"/>
    <b v="0"/>
    <x v="81"/>
    <b v="0"/>
    <s v="theater/plays"/>
    <n v="4.7E-2"/>
    <n v="9.4"/>
    <x v="1"/>
    <s v="plays"/>
    <x v="4086"/>
    <d v="2015-11-21T04:00:00"/>
  </r>
  <r>
    <x v="4087"/>
    <s v="Stage Production &quot;The Nail Shop&quot;"/>
    <s v="Comedy Stage Play"/>
    <n v="9600"/>
    <n v="0"/>
    <x v="2"/>
    <s v="US"/>
    <s v="USD"/>
    <n v="1468777786"/>
    <n v="1466185786"/>
    <b v="0"/>
    <x v="78"/>
    <b v="0"/>
    <s v="theater/plays"/>
    <n v="0"/>
    <s v="No Backers"/>
    <x v="1"/>
    <s v="plays"/>
    <x v="4087"/>
    <d v="2016-07-17T17:49:46"/>
  </r>
  <r>
    <x v="4088"/>
    <s v="Community Theatre Project-Children's Show (Arthur)"/>
    <s v="Young persons theatre company working in deprived area seeking funding for children's theatrical production."/>
    <n v="2000"/>
    <n v="216"/>
    <x v="2"/>
    <s v="GB"/>
    <s v="GBP"/>
    <n v="1421403960"/>
    <n v="1418827324"/>
    <b v="0"/>
    <x v="83"/>
    <b v="0"/>
    <s v="theater/plays"/>
    <n v="0.108"/>
    <n v="72"/>
    <x v="1"/>
    <s v="plays"/>
    <x v="4088"/>
    <d v="2015-01-16T10:26:00"/>
  </r>
  <r>
    <x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000000000000001E-2"/>
    <n v="30"/>
    <x v="1"/>
    <s v="plays"/>
    <x v="4089"/>
    <d v="2015-05-31T17:35:00"/>
  </r>
  <r>
    <x v="4090"/>
    <s v="&quot; Sweet O'l Mama &quot; Theater Production"/>
    <s v="A gripping re-enactment of a true breast cancer survival story, highlighted with inspiration and laughter!"/>
    <n v="1000"/>
    <n v="32"/>
    <x v="2"/>
    <s v="US"/>
    <s v="USD"/>
    <n v="1438959600"/>
    <n v="1437754137"/>
    <b v="0"/>
    <x v="83"/>
    <b v="0"/>
    <s v="theater/plays"/>
    <n v="3.2000000000000001E-2"/>
    <n v="10.666666666666666"/>
    <x v="1"/>
    <s v="plays"/>
    <x v="4090"/>
    <d v="2015-08-07T15:00:00"/>
  </r>
  <r>
    <x v="4091"/>
    <s v="The 'Theater of Community' Tour"/>
    <s v="Unique  troupe will bring the wonder &amp; joy of Therapeutic Theater to  youth with severe multiple disabilities, &amp; adults with Alzheimers"/>
    <n v="1600"/>
    <n v="204"/>
    <x v="2"/>
    <s v="US"/>
    <s v="USD"/>
    <n v="1421410151"/>
    <n v="1418818151"/>
    <b v="0"/>
    <x v="22"/>
    <b v="0"/>
    <s v="theater/plays"/>
    <n v="0.1275"/>
    <n v="25.5"/>
    <x v="1"/>
    <s v="plays"/>
    <x v="4091"/>
    <d v="2015-01-16T12:09:11"/>
  </r>
  <r>
    <x v="4092"/>
    <s v="A CRY FOR HELP"/>
    <s v="&quot;A Cry for Help is Riveting, Inspiring, and Mesmerizing. You will laugh, cry, and be thinking about your own Cry for Help&quot;"/>
    <n v="110000"/>
    <n v="20"/>
    <x v="2"/>
    <s v="US"/>
    <s v="USD"/>
    <n v="1428205247"/>
    <n v="1423024847"/>
    <b v="0"/>
    <x v="29"/>
    <b v="0"/>
    <s v="theater/plays"/>
    <n v="1.8181818181818181E-4"/>
    <n v="20"/>
    <x v="1"/>
    <s v="plays"/>
    <x v="4092"/>
    <d v="2015-04-05T03:40:47"/>
  </r>
  <r>
    <x v="4093"/>
    <s v="The Grouch Who Couldn't Steal Christmas"/>
    <s v="'The Grouch' is the perfect way to brighten up your Christmas. Full of love, laughs and some sheer calculated silliness, don't miss it!"/>
    <n v="2500"/>
    <n v="60"/>
    <x v="2"/>
    <s v="GB"/>
    <s v="GBP"/>
    <n v="1440272093"/>
    <n v="1435088093"/>
    <b v="0"/>
    <x v="80"/>
    <b v="0"/>
    <s v="theater/plays"/>
    <n v="2.4E-2"/>
    <n v="15"/>
    <x v="1"/>
    <s v="plays"/>
    <x v="4093"/>
    <d v="2015-08-22T19:34:53"/>
  </r>
  <r>
    <x v="4094"/>
    <s v="Live at the Speakeasy with Ryan Anderson"/>
    <s v="Live at the Speakeasy with Ryan Anderson is a local talk show! Showcasing local artist, special guest, and talented bands."/>
    <n v="2000"/>
    <n v="730"/>
    <x v="2"/>
    <s v="US"/>
    <s v="USD"/>
    <n v="1413953940"/>
    <n v="1410141900"/>
    <b v="0"/>
    <x v="22"/>
    <b v="0"/>
    <s v="theater/plays"/>
    <n v="0.36499999999999999"/>
    <n v="91.25"/>
    <x v="1"/>
    <s v="plays"/>
    <x v="4094"/>
    <d v="2014-10-22T04:59:00"/>
  </r>
  <r>
    <x v="4095"/>
    <s v="LOPE ENAMORADO"/>
    <s v="Proyecto teatral dirigido por MartÃ­n Acosta que habla y reflexiona sobre el amor y su naturaleza."/>
    <n v="30000"/>
    <n v="800"/>
    <x v="2"/>
    <s v="MX"/>
    <s v="MXN"/>
    <n v="1482108350"/>
    <n v="1479516350"/>
    <b v="0"/>
    <x v="29"/>
    <b v="0"/>
    <s v="theater/plays"/>
    <n v="2.6666666666666668E-2"/>
    <n v="800"/>
    <x v="1"/>
    <s v="plays"/>
    <x v="4095"/>
    <d v="2016-12-19T00:45:50"/>
  </r>
  <r>
    <x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0.11428571428571428"/>
    <n v="80"/>
    <x v="1"/>
    <s v="plays"/>
    <x v="4096"/>
    <d v="2017-02-28T08:51:00"/>
  </r>
  <r>
    <x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s v="No Backers"/>
    <x v="1"/>
    <s v="plays"/>
    <x v="4097"/>
    <d v="2016-01-31T23:55:00"/>
  </r>
  <r>
    <x v="4098"/>
    <s v="Life is simple"/>
    <s v="Community Youth play, written by and performed by the youth about finding joy in the simple things in life"/>
    <n v="75000"/>
    <n v="0"/>
    <x v="2"/>
    <s v="US"/>
    <s v="USD"/>
    <n v="1465060797"/>
    <n v="1462468797"/>
    <b v="0"/>
    <x v="78"/>
    <b v="0"/>
    <s v="theater/plays"/>
    <n v="0"/>
    <s v="No Backers"/>
    <x v="1"/>
    <s v="plays"/>
    <x v="4098"/>
    <d v="2016-06-04T17:19:57"/>
  </r>
  <r>
    <x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E-2"/>
    <n v="50"/>
    <x v="1"/>
    <s v="plays"/>
    <x v="4099"/>
    <d v="2016-09-02T20:24:33"/>
  </r>
  <r>
    <x v="4100"/>
    <s v="America is at the Mall: A Play in Three Acts"/>
    <s v="How does war change a family?  A peek into one family's kitchen as their soldier fights in Iraq."/>
    <n v="270"/>
    <n v="0"/>
    <x v="2"/>
    <s v="US"/>
    <s v="USD"/>
    <n v="1414205990"/>
    <n v="1413341990"/>
    <b v="0"/>
    <x v="78"/>
    <b v="0"/>
    <s v="theater/plays"/>
    <n v="0"/>
    <s v="No Backers"/>
    <x v="1"/>
    <s v="plays"/>
    <x v="4100"/>
    <d v="2014-10-25T02:59:50"/>
  </r>
  <r>
    <x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s v="No Backers"/>
    <x v="1"/>
    <s v="plays"/>
    <x v="4101"/>
    <d v="2017-01-25T21:41:22"/>
  </r>
  <r>
    <x v="4102"/>
    <s v="4th Wall Theatre Project"/>
    <s v="Local Community theater to get up and running in the Idaho Falls area. Something new, something different!"/>
    <n v="500"/>
    <n v="137"/>
    <x v="2"/>
    <s v="US"/>
    <s v="USD"/>
    <n v="1463343673"/>
    <n v="1460751673"/>
    <b v="0"/>
    <x v="79"/>
    <b v="0"/>
    <s v="theater/plays"/>
    <n v="0.27400000000000002"/>
    <n v="22.833333333333332"/>
    <x v="1"/>
    <s v="plays"/>
    <x v="4102"/>
    <d v="2016-05-15T20:21:13"/>
  </r>
  <r>
    <x v="4103"/>
    <s v="Weather Men"/>
    <s v="Weather Men is a play, written by Nathan Black.  A comedy/drama that explores the question of 'why people stay together?'"/>
    <n v="1000"/>
    <n v="100"/>
    <x v="2"/>
    <s v="US"/>
    <s v="USD"/>
    <n v="1440613920"/>
    <n v="1435953566"/>
    <b v="0"/>
    <x v="79"/>
    <b v="0"/>
    <s v="theater/plays"/>
    <n v="0.1"/>
    <n v="16.666666666666668"/>
    <x v="1"/>
    <s v="plays"/>
    <x v="4103"/>
    <d v="2015-08-26T18:32:00"/>
  </r>
  <r>
    <x v="4104"/>
    <s v="PETER PAN - a new play by Ebony Rattle"/>
    <s v="PETER PAN, written by Ebony Rattle, is a new retelling of the classic play by J.M. Barrie about a boy who refused to grow up."/>
    <n v="3000"/>
    <n v="641"/>
    <x v="2"/>
    <s v="AU"/>
    <s v="AUD"/>
    <n v="1477550434"/>
    <n v="1474958434"/>
    <b v="0"/>
    <x v="25"/>
    <b v="0"/>
    <s v="theater/plays"/>
    <n v="0.21366666666666667"/>
    <n v="45.785714285714285"/>
    <x v="1"/>
    <s v="plays"/>
    <x v="4104"/>
    <d v="2016-10-27T06:40:34"/>
  </r>
  <r>
    <x v="4105"/>
    <s v="Â¡LlÃ©vame!"/>
    <s v="Buscamos finalizar el proceso de producciÃ³n de un espectÃ¡culo de payaso y con Ã©l, activar espacios pÃºblicos para la escena clown."/>
    <n v="33000"/>
    <n v="2300"/>
    <x v="2"/>
    <s v="MX"/>
    <s v="MXN"/>
    <n v="1482711309"/>
    <n v="1479860109"/>
    <b v="0"/>
    <x v="79"/>
    <b v="0"/>
    <s v="theater/plays"/>
    <n v="6.9696969696969702E-2"/>
    <n v="383.33333333333331"/>
    <x v="1"/>
    <s v="plays"/>
    <x v="4105"/>
    <d v="2016-12-26T00:15:09"/>
  </r>
  <r>
    <x v="4106"/>
    <s v="David Facer, Paradox Magic"/>
    <s v="No magic show has ever integrated theatre arts like this.  World of Paradox is designed for all audiences and is interactive in nature."/>
    <n v="5000"/>
    <n v="3530"/>
    <x v="2"/>
    <s v="US"/>
    <s v="USD"/>
    <n v="1427936400"/>
    <n v="1424221866"/>
    <b v="0"/>
    <x v="51"/>
    <b v="0"/>
    <s v="theater/plays"/>
    <n v="0.70599999999999996"/>
    <n v="106.96969696969697"/>
    <x v="1"/>
    <s v="plays"/>
    <x v="4106"/>
    <d v="2015-04-02T01:00:00"/>
  </r>
  <r>
    <x v="4107"/>
    <s v="Sacrifice"/>
    <s v="A new dramatic comedy dealing with a father's unwillingness to let go of his past causes major problems for the future of his daughter."/>
    <n v="2000"/>
    <n v="41"/>
    <x v="2"/>
    <s v="US"/>
    <s v="USD"/>
    <n v="1411596001"/>
    <n v="1409608801"/>
    <b v="0"/>
    <x v="80"/>
    <b v="0"/>
    <s v="theater/plays"/>
    <n v="2.0500000000000001E-2"/>
    <n v="10.25"/>
    <x v="1"/>
    <s v="plays"/>
    <x v="4107"/>
    <d v="2014-09-24T22:00:01"/>
  </r>
  <r>
    <x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E-2"/>
    <n v="59"/>
    <x v="1"/>
    <s v="plays"/>
    <x v="4108"/>
    <d v="2017-03-03T05:00:00"/>
  </r>
  <r>
    <x v="4109"/>
    <s v="Jack the Lad"/>
    <s v="Jack the Lad - a new play that explores how far the boundaries of friendship will stretch when morality and loyalties clash."/>
    <n v="500"/>
    <n v="0"/>
    <x v="2"/>
    <s v="GB"/>
    <s v="GBP"/>
    <n v="1448805404"/>
    <n v="1446209804"/>
    <b v="0"/>
    <x v="78"/>
    <b v="0"/>
    <s v="theater/plays"/>
    <n v="0"/>
    <s v="No Backers"/>
    <x v="1"/>
    <s v="plays"/>
    <x v="4109"/>
    <d v="2015-11-29T13:56:44"/>
  </r>
  <r>
    <x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0.28666666666666668"/>
    <n v="14.333333333333334"/>
    <x v="1"/>
    <s v="plays"/>
    <x v="4110"/>
    <d v="2016-07-21T15:02:31"/>
  </r>
  <r>
    <x v="4111"/>
    <s v="REBORN IN LOVE"/>
    <s v="REBORN IN LOVE is the sequel to REBORN FROM ABOVE: A Tale of Eternal Love.  This is part two, of a One-Act play series."/>
    <n v="3000"/>
    <n v="94"/>
    <x v="2"/>
    <s v="US"/>
    <s v="USD"/>
    <n v="1424747740"/>
    <n v="1422155740"/>
    <b v="0"/>
    <x v="79"/>
    <b v="0"/>
    <s v="theater/plays"/>
    <n v="3.1333333333333331E-2"/>
    <n v="15.666666666666666"/>
    <x v="1"/>
    <s v="plays"/>
    <x v="4111"/>
    <d v="2015-02-24T03:15:40"/>
  </r>
  <r>
    <x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4.0000000000000002E-4"/>
    <n v="1"/>
    <x v="1"/>
    <s v="plays"/>
    <x v="4112"/>
    <d v="2016-02-28T00:00:00"/>
  </r>
  <r>
    <x v="4113"/>
    <s v="The Toy Box by Anthony H. Wallace"/>
    <s v="A family oriented play about Christians &amp; the sins they live with, portrayed by &quot;puppets and toys&quot; at Queensbury Theater in Houston."/>
    <n v="1500"/>
    <n v="3"/>
    <x v="2"/>
    <s v="US"/>
    <s v="USD"/>
    <n v="1452234840"/>
    <n v="1450619123"/>
    <b v="0"/>
    <x v="8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D3119F-69EC-4129-9AC9-02C46FD402B2}"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7"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4"/>
  </dataFields>
  <chartFormats count="4">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252DD3-E0DD-4134-B508-1301B4235A74}" name="PivotTable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7"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13"/>
  </dataFields>
  <chartFormats count="4">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CC9067-C7BB-4A37-A747-807BF2742D4E}" name="PivotTable3"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8" firstHeaderRow="1" firstDataRow="2" firstDataCol="1" rowPageCount="2" colPageCount="1"/>
  <pivotFields count="21">
    <pivotField dataField="1"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167"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multipleItemSelectionAllowed="1"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0" hier="-1"/>
    <pageField fld="16" hier="-1"/>
  </pageFields>
  <dataFields count="1">
    <dataField name="Count of id" fld="0" subtotal="count" baseField="18"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2EF81D3-97A7-4872-8311-198C1FFEA4F8}" sourceName="country">
  <pivotTables>
    <pivotTable tabId="3" name="PivotTable1"/>
  </pivotTables>
  <data>
    <tabular pivotCacheId="1074613583">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27A1EE6-F36A-4056-98D3-F6DD9A1F24C9}" sourceName="country">
  <pivotTables>
    <pivotTable tabId="4" name="PivotTable2"/>
  </pivotTables>
  <data>
    <tabular pivotCacheId="1074613583">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EC9F39F-6478-46DD-8713-7E71E94DF832}" sourceName="Category">
  <pivotTables>
    <pivotTable tabId="4" name="PivotTable2"/>
  </pivotTables>
  <data>
    <tabular pivotCacheId="1074613583">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EA993C3-DC48-4349-987B-D0C3A965AC58}"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F680D954-6D12-4C1D-8EAF-C65ABF1CDF37}" cache="Slicer_country1" caption="country" rowHeight="234950"/>
  <slicer name="Category" xr10:uid="{E3428A08-6E8A-4739-9E7C-A1BF81B35642}"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3C6AD-CBBE-466F-BD5C-8293B03FA8EF}">
  <dimension ref="A1:G14"/>
  <sheetViews>
    <sheetView workbookViewId="0">
      <selection activeCell="I22" sqref="I22"/>
    </sheetView>
  </sheetViews>
  <sheetFormatPr defaultRowHeight="14.4" x14ac:dyDescent="0.3"/>
  <cols>
    <col min="1" max="1" width="12.5546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7" width="10.33203125" bestFit="1" customWidth="1"/>
    <col min="8" max="8" width="12.88671875" bestFit="1" customWidth="1"/>
    <col min="9" max="9" width="10.33203125" bestFit="1" customWidth="1"/>
    <col min="10" max="10" width="17.77734375" bestFit="1" customWidth="1"/>
    <col min="11" max="11" width="15.109375" bestFit="1" customWidth="1"/>
  </cols>
  <sheetData>
    <row r="1" spans="1:7" x14ac:dyDescent="0.3">
      <c r="A1" s="7" t="s">
        <v>8223</v>
      </c>
      <c r="B1" t="s">
        <v>8312</v>
      </c>
    </row>
    <row r="3" spans="1:7" x14ac:dyDescent="0.3">
      <c r="A3" s="7" t="s">
        <v>8379</v>
      </c>
      <c r="B3" s="7" t="s">
        <v>8313</v>
      </c>
    </row>
    <row r="4" spans="1:7" x14ac:dyDescent="0.3">
      <c r="A4" s="7" t="s">
        <v>8310</v>
      </c>
      <c r="B4" t="s">
        <v>8220</v>
      </c>
      <c r="C4" t="s">
        <v>8221</v>
      </c>
      <c r="D4" t="s">
        <v>8222</v>
      </c>
      <c r="E4" t="s">
        <v>8219</v>
      </c>
      <c r="F4" t="s">
        <v>8311</v>
      </c>
    </row>
    <row r="5" spans="1:7" x14ac:dyDescent="0.3">
      <c r="A5" s="8" t="s">
        <v>8314</v>
      </c>
      <c r="B5" s="9">
        <v>40</v>
      </c>
      <c r="C5" s="9">
        <v>180</v>
      </c>
      <c r="D5" s="9"/>
      <c r="E5" s="9">
        <v>300</v>
      </c>
      <c r="F5" s="9">
        <v>520</v>
      </c>
      <c r="G5" s="12"/>
    </row>
    <row r="6" spans="1:7" x14ac:dyDescent="0.3">
      <c r="A6" s="8" t="s">
        <v>8315</v>
      </c>
      <c r="B6" s="9">
        <v>20</v>
      </c>
      <c r="C6" s="9">
        <v>140</v>
      </c>
      <c r="D6" s="9">
        <v>6</v>
      </c>
      <c r="E6" s="9">
        <v>34</v>
      </c>
      <c r="F6" s="9">
        <v>200</v>
      </c>
      <c r="G6" s="12"/>
    </row>
    <row r="7" spans="1:7" x14ac:dyDescent="0.3">
      <c r="A7" s="8" t="s">
        <v>8316</v>
      </c>
      <c r="B7" s="9"/>
      <c r="C7" s="9">
        <v>140</v>
      </c>
      <c r="D7" s="9"/>
      <c r="E7" s="9">
        <v>80</v>
      </c>
      <c r="F7" s="9">
        <v>220</v>
      </c>
      <c r="G7" s="12"/>
    </row>
    <row r="8" spans="1:7" x14ac:dyDescent="0.3">
      <c r="A8" s="8" t="s">
        <v>8317</v>
      </c>
      <c r="B8" s="9">
        <v>24</v>
      </c>
      <c r="C8" s="9"/>
      <c r="D8" s="9"/>
      <c r="E8" s="9"/>
      <c r="F8" s="9">
        <v>24</v>
      </c>
      <c r="G8" s="12"/>
    </row>
    <row r="9" spans="1:7" x14ac:dyDescent="0.3">
      <c r="A9" s="8" t="s">
        <v>8318</v>
      </c>
      <c r="B9" s="9">
        <v>20</v>
      </c>
      <c r="C9" s="9">
        <v>120</v>
      </c>
      <c r="D9" s="9">
        <v>20</v>
      </c>
      <c r="E9" s="9">
        <v>540</v>
      </c>
      <c r="F9" s="9">
        <v>700</v>
      </c>
      <c r="G9" s="12"/>
    </row>
    <row r="10" spans="1:7" x14ac:dyDescent="0.3">
      <c r="A10" s="8" t="s">
        <v>8319</v>
      </c>
      <c r="B10" s="9"/>
      <c r="C10" s="9">
        <v>117</v>
      </c>
      <c r="D10" s="9"/>
      <c r="E10" s="9">
        <v>103</v>
      </c>
      <c r="F10" s="9">
        <v>220</v>
      </c>
      <c r="G10" s="12"/>
    </row>
    <row r="11" spans="1:7" x14ac:dyDescent="0.3">
      <c r="A11" s="8" t="s">
        <v>8320</v>
      </c>
      <c r="B11" s="9">
        <v>30</v>
      </c>
      <c r="C11" s="9">
        <v>127</v>
      </c>
      <c r="D11" s="9"/>
      <c r="E11" s="9">
        <v>80</v>
      </c>
      <c r="F11" s="9">
        <v>237</v>
      </c>
      <c r="G11" s="12"/>
    </row>
    <row r="12" spans="1:7" x14ac:dyDescent="0.3">
      <c r="A12" s="8" t="s">
        <v>8321</v>
      </c>
      <c r="B12" s="9">
        <v>178</v>
      </c>
      <c r="C12" s="9">
        <v>213</v>
      </c>
      <c r="D12" s="9"/>
      <c r="E12" s="9">
        <v>209</v>
      </c>
      <c r="F12" s="9">
        <v>600</v>
      </c>
      <c r="G12" s="12"/>
    </row>
    <row r="13" spans="1:7" x14ac:dyDescent="0.3">
      <c r="A13" s="8" t="s">
        <v>8322</v>
      </c>
      <c r="B13" s="9">
        <v>37</v>
      </c>
      <c r="C13" s="9">
        <v>493</v>
      </c>
      <c r="D13" s="9">
        <v>24</v>
      </c>
      <c r="E13" s="9">
        <v>839</v>
      </c>
      <c r="F13" s="9">
        <v>1393</v>
      </c>
      <c r="G13" s="12"/>
    </row>
    <row r="14" spans="1:7" x14ac:dyDescent="0.3">
      <c r="A14" s="8" t="s">
        <v>8311</v>
      </c>
      <c r="B14" s="9">
        <v>349</v>
      </c>
      <c r="C14" s="9">
        <v>1530</v>
      </c>
      <c r="D14" s="9">
        <v>50</v>
      </c>
      <c r="E14" s="9">
        <v>2185</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F812A-8876-4D87-BE67-D456E279447A}">
  <dimension ref="A1:F47"/>
  <sheetViews>
    <sheetView workbookViewId="0">
      <selection activeCell="F12" sqref="F12"/>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 min="7" max="7" width="9" bestFit="1" customWidth="1"/>
    <col min="8" max="8" width="12.88671875" bestFit="1" customWidth="1"/>
    <col min="9" max="9" width="9" bestFit="1" customWidth="1"/>
    <col min="10" max="10" width="17.77734375" bestFit="1" customWidth="1"/>
    <col min="11" max="11" width="13.77734375" bestFit="1" customWidth="1"/>
  </cols>
  <sheetData>
    <row r="1" spans="1:6" x14ac:dyDescent="0.3">
      <c r="A1" s="7" t="s">
        <v>8223</v>
      </c>
      <c r="B1" t="s">
        <v>8312</v>
      </c>
    </row>
    <row r="2" spans="1:6" x14ac:dyDescent="0.3">
      <c r="A2" s="7" t="s">
        <v>8308</v>
      </c>
      <c r="B2" t="s">
        <v>8312</v>
      </c>
    </row>
    <row r="4" spans="1:6" x14ac:dyDescent="0.3">
      <c r="A4" s="7" t="s">
        <v>8379</v>
      </c>
      <c r="B4" s="7" t="s">
        <v>8313</v>
      </c>
    </row>
    <row r="5" spans="1:6" x14ac:dyDescent="0.3">
      <c r="A5" s="7" t="s">
        <v>8310</v>
      </c>
      <c r="B5" t="s">
        <v>8220</v>
      </c>
      <c r="C5" t="s">
        <v>8221</v>
      </c>
      <c r="D5" t="s">
        <v>8222</v>
      </c>
      <c r="E5" t="s">
        <v>8219</v>
      </c>
      <c r="F5" t="s">
        <v>8311</v>
      </c>
    </row>
    <row r="6" spans="1:6" x14ac:dyDescent="0.3">
      <c r="A6" s="8" t="s">
        <v>8323</v>
      </c>
      <c r="B6" s="9"/>
      <c r="C6" s="9">
        <v>100</v>
      </c>
      <c r="D6" s="9"/>
      <c r="E6" s="9"/>
      <c r="F6" s="9">
        <v>100</v>
      </c>
    </row>
    <row r="7" spans="1:6" x14ac:dyDescent="0.3">
      <c r="A7" s="8" t="s">
        <v>8324</v>
      </c>
      <c r="B7" s="9">
        <v>20</v>
      </c>
      <c r="C7" s="9"/>
      <c r="D7" s="9"/>
      <c r="E7" s="9"/>
      <c r="F7" s="9">
        <v>20</v>
      </c>
    </row>
    <row r="8" spans="1:6" x14ac:dyDescent="0.3">
      <c r="A8" s="8" t="s">
        <v>8325</v>
      </c>
      <c r="B8" s="9">
        <v>24</v>
      </c>
      <c r="C8" s="9"/>
      <c r="D8" s="9"/>
      <c r="E8" s="9"/>
      <c r="F8" s="9">
        <v>24</v>
      </c>
    </row>
    <row r="9" spans="1:6" x14ac:dyDescent="0.3">
      <c r="A9" s="8" t="s">
        <v>8326</v>
      </c>
      <c r="B9" s="9"/>
      <c r="C9" s="9">
        <v>40</v>
      </c>
      <c r="D9" s="9"/>
      <c r="E9" s="9"/>
      <c r="F9" s="9">
        <v>40</v>
      </c>
    </row>
    <row r="10" spans="1:6" x14ac:dyDescent="0.3">
      <c r="A10" s="8" t="s">
        <v>8327</v>
      </c>
      <c r="B10" s="9"/>
      <c r="C10" s="9"/>
      <c r="D10" s="9"/>
      <c r="E10" s="9">
        <v>40</v>
      </c>
      <c r="F10" s="9">
        <v>40</v>
      </c>
    </row>
    <row r="11" spans="1:6" x14ac:dyDescent="0.3">
      <c r="A11" s="8" t="s">
        <v>8328</v>
      </c>
      <c r="B11" s="9"/>
      <c r="C11" s="9"/>
      <c r="D11" s="9"/>
      <c r="E11" s="9">
        <v>180</v>
      </c>
      <c r="F11" s="9">
        <v>180</v>
      </c>
    </row>
    <row r="12" spans="1:6" x14ac:dyDescent="0.3">
      <c r="A12" s="8" t="s">
        <v>8329</v>
      </c>
      <c r="B12" s="9"/>
      <c r="C12" s="9">
        <v>80</v>
      </c>
      <c r="D12" s="9"/>
      <c r="E12" s="9"/>
      <c r="F12" s="9">
        <v>80</v>
      </c>
    </row>
    <row r="13" spans="1:6" x14ac:dyDescent="0.3">
      <c r="A13" s="8" t="s">
        <v>8330</v>
      </c>
      <c r="B13" s="9"/>
      <c r="C13" s="9"/>
      <c r="D13" s="9"/>
      <c r="E13" s="9">
        <v>40</v>
      </c>
      <c r="F13" s="9">
        <v>40</v>
      </c>
    </row>
    <row r="14" spans="1:6" x14ac:dyDescent="0.3">
      <c r="A14" s="8" t="s">
        <v>8331</v>
      </c>
      <c r="B14" s="9"/>
      <c r="C14" s="9">
        <v>40</v>
      </c>
      <c r="D14" s="9">
        <v>20</v>
      </c>
      <c r="E14" s="9"/>
      <c r="F14" s="9">
        <v>60</v>
      </c>
    </row>
    <row r="15" spans="1:6" x14ac:dyDescent="0.3">
      <c r="A15" s="8" t="s">
        <v>8332</v>
      </c>
      <c r="B15" s="9"/>
      <c r="C15" s="9">
        <v>40</v>
      </c>
      <c r="D15" s="9"/>
      <c r="E15" s="9"/>
      <c r="F15" s="9">
        <v>40</v>
      </c>
    </row>
    <row r="16" spans="1:6" x14ac:dyDescent="0.3">
      <c r="A16" s="8" t="s">
        <v>8333</v>
      </c>
      <c r="B16" s="9">
        <v>20</v>
      </c>
      <c r="C16" s="9">
        <v>120</v>
      </c>
      <c r="D16" s="9"/>
      <c r="E16" s="9"/>
      <c r="F16" s="9">
        <v>140</v>
      </c>
    </row>
    <row r="17" spans="1:6" x14ac:dyDescent="0.3">
      <c r="A17" s="8" t="s">
        <v>8334</v>
      </c>
      <c r="B17" s="9"/>
      <c r="C17" s="9">
        <v>20</v>
      </c>
      <c r="D17" s="9"/>
      <c r="E17" s="9"/>
      <c r="F17" s="9">
        <v>20</v>
      </c>
    </row>
    <row r="18" spans="1:6" x14ac:dyDescent="0.3">
      <c r="A18" s="8" t="s">
        <v>8335</v>
      </c>
      <c r="B18" s="9"/>
      <c r="C18" s="9"/>
      <c r="D18" s="9"/>
      <c r="E18" s="9">
        <v>140</v>
      </c>
      <c r="F18" s="9">
        <v>140</v>
      </c>
    </row>
    <row r="19" spans="1:6" x14ac:dyDescent="0.3">
      <c r="A19" s="8" t="s">
        <v>8336</v>
      </c>
      <c r="B19" s="9"/>
      <c r="C19" s="9">
        <v>20</v>
      </c>
      <c r="D19" s="9"/>
      <c r="E19" s="9">
        <v>140</v>
      </c>
      <c r="F19" s="9">
        <v>160</v>
      </c>
    </row>
    <row r="20" spans="1:6" x14ac:dyDescent="0.3">
      <c r="A20" s="8" t="s">
        <v>8337</v>
      </c>
      <c r="B20" s="9"/>
      <c r="C20" s="9">
        <v>60</v>
      </c>
      <c r="D20" s="9"/>
      <c r="E20" s="9"/>
      <c r="F20" s="9">
        <v>60</v>
      </c>
    </row>
    <row r="21" spans="1:6" x14ac:dyDescent="0.3">
      <c r="A21" s="8" t="s">
        <v>8338</v>
      </c>
      <c r="B21" s="9"/>
      <c r="C21" s="9">
        <v>11</v>
      </c>
      <c r="D21" s="9"/>
      <c r="E21" s="9">
        <v>9</v>
      </c>
      <c r="F21" s="9">
        <v>20</v>
      </c>
    </row>
    <row r="22" spans="1:6" x14ac:dyDescent="0.3">
      <c r="A22" s="8" t="s">
        <v>8339</v>
      </c>
      <c r="B22" s="9"/>
      <c r="C22" s="9"/>
      <c r="D22" s="9"/>
      <c r="E22" s="9">
        <v>20</v>
      </c>
      <c r="F22" s="9">
        <v>20</v>
      </c>
    </row>
    <row r="23" spans="1:6" x14ac:dyDescent="0.3">
      <c r="A23" s="8" t="s">
        <v>8340</v>
      </c>
      <c r="B23" s="9"/>
      <c r="C23" s="9">
        <v>40</v>
      </c>
      <c r="D23" s="9"/>
      <c r="E23" s="9"/>
      <c r="F23" s="9">
        <v>40</v>
      </c>
    </row>
    <row r="24" spans="1:6" x14ac:dyDescent="0.3">
      <c r="A24" s="8" t="s">
        <v>8341</v>
      </c>
      <c r="B24" s="9">
        <v>20</v>
      </c>
      <c r="C24" s="9">
        <v>60</v>
      </c>
      <c r="D24" s="9"/>
      <c r="E24" s="9">
        <v>60</v>
      </c>
      <c r="F24" s="9">
        <v>140</v>
      </c>
    </row>
    <row r="25" spans="1:6" x14ac:dyDescent="0.3">
      <c r="A25" s="8" t="s">
        <v>8342</v>
      </c>
      <c r="B25" s="9"/>
      <c r="C25" s="9">
        <v>20</v>
      </c>
      <c r="D25" s="9"/>
      <c r="E25" s="9"/>
      <c r="F25" s="9">
        <v>20</v>
      </c>
    </row>
    <row r="26" spans="1:6" x14ac:dyDescent="0.3">
      <c r="A26" s="8" t="s">
        <v>8343</v>
      </c>
      <c r="B26" s="9"/>
      <c r="C26" s="9"/>
      <c r="D26" s="9"/>
      <c r="E26" s="9">
        <v>60</v>
      </c>
      <c r="F26" s="9">
        <v>60</v>
      </c>
    </row>
    <row r="27" spans="1:6" x14ac:dyDescent="0.3">
      <c r="A27" s="8" t="s">
        <v>8344</v>
      </c>
      <c r="B27" s="9"/>
      <c r="C27" s="9">
        <v>20</v>
      </c>
      <c r="D27" s="9"/>
      <c r="E27" s="9"/>
      <c r="F27" s="9">
        <v>20</v>
      </c>
    </row>
    <row r="28" spans="1:6" x14ac:dyDescent="0.3">
      <c r="A28" s="8" t="s">
        <v>8345</v>
      </c>
      <c r="B28" s="9"/>
      <c r="C28" s="9">
        <v>57</v>
      </c>
      <c r="D28" s="9"/>
      <c r="E28" s="9">
        <v>103</v>
      </c>
      <c r="F28" s="9">
        <v>160</v>
      </c>
    </row>
    <row r="29" spans="1:6" x14ac:dyDescent="0.3">
      <c r="A29" s="8" t="s">
        <v>8346</v>
      </c>
      <c r="B29" s="9"/>
      <c r="C29" s="9">
        <v>20</v>
      </c>
      <c r="D29" s="9"/>
      <c r="E29" s="9"/>
      <c r="F29" s="9">
        <v>20</v>
      </c>
    </row>
    <row r="30" spans="1:6" x14ac:dyDescent="0.3">
      <c r="A30" s="8" t="s">
        <v>8347</v>
      </c>
      <c r="B30" s="9"/>
      <c r="C30" s="9">
        <v>353</v>
      </c>
      <c r="D30" s="9">
        <v>19</v>
      </c>
      <c r="E30" s="9">
        <v>694</v>
      </c>
      <c r="F30" s="9">
        <v>1066</v>
      </c>
    </row>
    <row r="31" spans="1:6" x14ac:dyDescent="0.3">
      <c r="A31" s="8" t="s">
        <v>8348</v>
      </c>
      <c r="B31" s="9"/>
      <c r="C31" s="9"/>
      <c r="D31" s="9"/>
      <c r="E31" s="9">
        <v>40</v>
      </c>
      <c r="F31" s="9">
        <v>40</v>
      </c>
    </row>
    <row r="32" spans="1:6" x14ac:dyDescent="0.3">
      <c r="A32" s="8" t="s">
        <v>8349</v>
      </c>
      <c r="B32" s="9"/>
      <c r="C32" s="9"/>
      <c r="D32" s="9"/>
      <c r="E32" s="9">
        <v>20</v>
      </c>
      <c r="F32" s="9">
        <v>20</v>
      </c>
    </row>
    <row r="33" spans="1:6" x14ac:dyDescent="0.3">
      <c r="A33" s="8" t="s">
        <v>8350</v>
      </c>
      <c r="B33" s="9"/>
      <c r="C33" s="9">
        <v>20</v>
      </c>
      <c r="D33" s="9"/>
      <c r="E33" s="9"/>
      <c r="F33" s="9">
        <v>20</v>
      </c>
    </row>
    <row r="34" spans="1:6" x14ac:dyDescent="0.3">
      <c r="A34" s="8" t="s">
        <v>8351</v>
      </c>
      <c r="B34" s="9"/>
      <c r="C34" s="9"/>
      <c r="D34" s="9"/>
      <c r="E34" s="9">
        <v>260</v>
      </c>
      <c r="F34" s="9">
        <v>260</v>
      </c>
    </row>
    <row r="35" spans="1:6" x14ac:dyDescent="0.3">
      <c r="A35" s="8" t="s">
        <v>8352</v>
      </c>
      <c r="B35" s="9">
        <v>40</v>
      </c>
      <c r="C35" s="9"/>
      <c r="D35" s="9"/>
      <c r="E35" s="9"/>
      <c r="F35" s="9">
        <v>40</v>
      </c>
    </row>
    <row r="36" spans="1:6" x14ac:dyDescent="0.3">
      <c r="A36" s="8" t="s">
        <v>8353</v>
      </c>
      <c r="B36" s="9"/>
      <c r="C36" s="9"/>
      <c r="D36" s="9"/>
      <c r="E36" s="9">
        <v>60</v>
      </c>
      <c r="F36" s="9">
        <v>60</v>
      </c>
    </row>
    <row r="37" spans="1:6" x14ac:dyDescent="0.3">
      <c r="A37" s="8" t="s">
        <v>8354</v>
      </c>
      <c r="B37" s="9"/>
      <c r="C37" s="9"/>
      <c r="D37" s="9">
        <v>6</v>
      </c>
      <c r="E37" s="9">
        <v>34</v>
      </c>
      <c r="F37" s="9">
        <v>40</v>
      </c>
    </row>
    <row r="38" spans="1:6" x14ac:dyDescent="0.3">
      <c r="A38" s="8" t="s">
        <v>8355</v>
      </c>
      <c r="B38" s="9">
        <v>18</v>
      </c>
      <c r="C38" s="9">
        <v>2</v>
      </c>
      <c r="D38" s="9"/>
      <c r="E38" s="9">
        <v>40</v>
      </c>
      <c r="F38" s="9">
        <v>60</v>
      </c>
    </row>
    <row r="39" spans="1:6" x14ac:dyDescent="0.3">
      <c r="A39" s="8" t="s">
        <v>8356</v>
      </c>
      <c r="B39" s="9">
        <v>17</v>
      </c>
      <c r="C39" s="9">
        <v>80</v>
      </c>
      <c r="D39" s="9">
        <v>5</v>
      </c>
      <c r="E39" s="9">
        <v>85</v>
      </c>
      <c r="F39" s="9">
        <v>187</v>
      </c>
    </row>
    <row r="40" spans="1:6" x14ac:dyDescent="0.3">
      <c r="A40" s="8" t="s">
        <v>8357</v>
      </c>
      <c r="B40" s="9"/>
      <c r="C40" s="9"/>
      <c r="D40" s="9"/>
      <c r="E40" s="9">
        <v>80</v>
      </c>
      <c r="F40" s="9">
        <v>80</v>
      </c>
    </row>
    <row r="41" spans="1:6" x14ac:dyDescent="0.3">
      <c r="A41" s="8" t="s">
        <v>8358</v>
      </c>
      <c r="B41" s="9"/>
      <c r="C41" s="9"/>
      <c r="D41" s="9"/>
      <c r="E41" s="9">
        <v>60</v>
      </c>
      <c r="F41" s="9">
        <v>60</v>
      </c>
    </row>
    <row r="42" spans="1:6" x14ac:dyDescent="0.3">
      <c r="A42" s="8" t="s">
        <v>8359</v>
      </c>
      <c r="B42" s="9">
        <v>10</v>
      </c>
      <c r="C42" s="9">
        <v>47</v>
      </c>
      <c r="D42" s="9"/>
      <c r="E42" s="9"/>
      <c r="F42" s="9">
        <v>57</v>
      </c>
    </row>
    <row r="43" spans="1:6" x14ac:dyDescent="0.3">
      <c r="A43" s="8" t="s">
        <v>8360</v>
      </c>
      <c r="B43" s="9"/>
      <c r="C43" s="9">
        <v>100</v>
      </c>
      <c r="D43" s="9"/>
      <c r="E43" s="9"/>
      <c r="F43" s="9">
        <v>100</v>
      </c>
    </row>
    <row r="44" spans="1:6" x14ac:dyDescent="0.3">
      <c r="A44" s="8" t="s">
        <v>8361</v>
      </c>
      <c r="B44" s="9">
        <v>60</v>
      </c>
      <c r="C44" s="9">
        <v>120</v>
      </c>
      <c r="D44" s="9"/>
      <c r="E44" s="9">
        <v>20</v>
      </c>
      <c r="F44" s="9">
        <v>200</v>
      </c>
    </row>
    <row r="45" spans="1:6" x14ac:dyDescent="0.3">
      <c r="A45" s="8" t="s">
        <v>8362</v>
      </c>
      <c r="B45" s="9">
        <v>100</v>
      </c>
      <c r="C45" s="9">
        <v>60</v>
      </c>
      <c r="D45" s="9"/>
      <c r="E45" s="9"/>
      <c r="F45" s="9">
        <v>160</v>
      </c>
    </row>
    <row r="46" spans="1:6" x14ac:dyDescent="0.3">
      <c r="A46" s="8" t="s">
        <v>8363</v>
      </c>
      <c r="B46" s="9">
        <v>20</v>
      </c>
      <c r="C46" s="9"/>
      <c r="D46" s="9"/>
      <c r="E46" s="9"/>
      <c r="F46" s="9">
        <v>20</v>
      </c>
    </row>
    <row r="47" spans="1:6" x14ac:dyDescent="0.3">
      <c r="A47" s="8" t="s">
        <v>8311</v>
      </c>
      <c r="B47" s="9">
        <v>349</v>
      </c>
      <c r="C47" s="9">
        <v>1530</v>
      </c>
      <c r="D47" s="9">
        <v>50</v>
      </c>
      <c r="E47" s="9">
        <v>2185</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9533B-1D25-4EA8-9018-8BECBB3B244B}">
  <dimension ref="A1:F18"/>
  <sheetViews>
    <sheetView workbookViewId="0">
      <selection activeCell="G23" sqref="G23"/>
    </sheetView>
  </sheetViews>
  <sheetFormatPr defaultRowHeight="14.4" x14ac:dyDescent="0.3"/>
  <cols>
    <col min="1" max="1" width="12.5546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8378</v>
      </c>
      <c r="B1" t="s">
        <v>8312</v>
      </c>
    </row>
    <row r="2" spans="1:6" x14ac:dyDescent="0.3">
      <c r="A2" s="7" t="s">
        <v>8308</v>
      </c>
      <c r="B2" t="s">
        <v>8312</v>
      </c>
    </row>
    <row r="4" spans="1:6" x14ac:dyDescent="0.3">
      <c r="A4" s="7" t="s">
        <v>8379</v>
      </c>
      <c r="B4" s="7" t="s">
        <v>8313</v>
      </c>
    </row>
    <row r="5" spans="1:6" x14ac:dyDescent="0.3">
      <c r="A5" s="7" t="s">
        <v>8310</v>
      </c>
      <c r="B5" t="s">
        <v>8220</v>
      </c>
      <c r="C5" t="s">
        <v>8221</v>
      </c>
      <c r="D5" t="s">
        <v>8222</v>
      </c>
      <c r="E5" t="s">
        <v>8219</v>
      </c>
      <c r="F5" t="s">
        <v>8311</v>
      </c>
    </row>
    <row r="6" spans="1:6" x14ac:dyDescent="0.3">
      <c r="A6" s="11" t="s">
        <v>8372</v>
      </c>
      <c r="B6" s="9">
        <v>34</v>
      </c>
      <c r="C6" s="9">
        <v>149</v>
      </c>
      <c r="D6" s="9">
        <v>2</v>
      </c>
      <c r="E6" s="9">
        <v>182</v>
      </c>
      <c r="F6" s="9">
        <v>367</v>
      </c>
    </row>
    <row r="7" spans="1:6" x14ac:dyDescent="0.3">
      <c r="A7" s="11" t="s">
        <v>8373</v>
      </c>
      <c r="B7" s="9">
        <v>27</v>
      </c>
      <c r="C7" s="9">
        <v>106</v>
      </c>
      <c r="D7" s="9">
        <v>18</v>
      </c>
      <c r="E7" s="9">
        <v>202</v>
      </c>
      <c r="F7" s="9">
        <v>353</v>
      </c>
    </row>
    <row r="8" spans="1:6" x14ac:dyDescent="0.3">
      <c r="A8" s="11" t="s">
        <v>8374</v>
      </c>
      <c r="B8" s="9">
        <v>28</v>
      </c>
      <c r="C8" s="9">
        <v>108</v>
      </c>
      <c r="D8" s="9">
        <v>30</v>
      </c>
      <c r="E8" s="9">
        <v>180</v>
      </c>
      <c r="F8" s="9">
        <v>346</v>
      </c>
    </row>
    <row r="9" spans="1:6" x14ac:dyDescent="0.3">
      <c r="A9" s="11" t="s">
        <v>8375</v>
      </c>
      <c r="B9" s="9">
        <v>27</v>
      </c>
      <c r="C9" s="9">
        <v>102</v>
      </c>
      <c r="D9" s="9"/>
      <c r="E9" s="9">
        <v>192</v>
      </c>
      <c r="F9" s="9">
        <v>321</v>
      </c>
    </row>
    <row r="10" spans="1:6" x14ac:dyDescent="0.3">
      <c r="A10" s="11" t="s">
        <v>8366</v>
      </c>
      <c r="B10" s="9">
        <v>26</v>
      </c>
      <c r="C10" s="9">
        <v>126</v>
      </c>
      <c r="D10" s="9"/>
      <c r="E10" s="9">
        <v>234</v>
      </c>
      <c r="F10" s="9">
        <v>386</v>
      </c>
    </row>
    <row r="11" spans="1:6" x14ac:dyDescent="0.3">
      <c r="A11" s="11" t="s">
        <v>8376</v>
      </c>
      <c r="B11" s="9">
        <v>27</v>
      </c>
      <c r="C11" s="9">
        <v>147</v>
      </c>
      <c r="D11" s="9"/>
      <c r="E11" s="9">
        <v>211</v>
      </c>
      <c r="F11" s="9">
        <v>385</v>
      </c>
    </row>
    <row r="12" spans="1:6" x14ac:dyDescent="0.3">
      <c r="A12" s="11" t="s">
        <v>8367</v>
      </c>
      <c r="B12" s="9">
        <v>43</v>
      </c>
      <c r="C12" s="9">
        <v>150</v>
      </c>
      <c r="D12" s="9"/>
      <c r="E12" s="9">
        <v>194</v>
      </c>
      <c r="F12" s="9">
        <v>387</v>
      </c>
    </row>
    <row r="13" spans="1:6" x14ac:dyDescent="0.3">
      <c r="A13" s="11" t="s">
        <v>8368</v>
      </c>
      <c r="B13" s="9">
        <v>33</v>
      </c>
      <c r="C13" s="9">
        <v>134</v>
      </c>
      <c r="D13" s="9"/>
      <c r="E13" s="9">
        <v>166</v>
      </c>
      <c r="F13" s="9">
        <v>333</v>
      </c>
    </row>
    <row r="14" spans="1:6" x14ac:dyDescent="0.3">
      <c r="A14" s="11" t="s">
        <v>8369</v>
      </c>
      <c r="B14" s="9">
        <v>24</v>
      </c>
      <c r="C14" s="9">
        <v>127</v>
      </c>
      <c r="D14" s="9"/>
      <c r="E14" s="9">
        <v>147</v>
      </c>
      <c r="F14" s="9">
        <v>298</v>
      </c>
    </row>
    <row r="15" spans="1:6" x14ac:dyDescent="0.3">
      <c r="A15" s="11" t="s">
        <v>8370</v>
      </c>
      <c r="B15" s="9">
        <v>20</v>
      </c>
      <c r="C15" s="9">
        <v>149</v>
      </c>
      <c r="D15" s="9"/>
      <c r="E15" s="9">
        <v>183</v>
      </c>
      <c r="F15" s="9">
        <v>352</v>
      </c>
    </row>
    <row r="16" spans="1:6" x14ac:dyDescent="0.3">
      <c r="A16" s="11" t="s">
        <v>8371</v>
      </c>
      <c r="B16" s="9">
        <v>37</v>
      </c>
      <c r="C16" s="9">
        <v>114</v>
      </c>
      <c r="D16" s="9"/>
      <c r="E16" s="9">
        <v>183</v>
      </c>
      <c r="F16" s="9">
        <v>334</v>
      </c>
    </row>
    <row r="17" spans="1:6" x14ac:dyDescent="0.3">
      <c r="A17" s="11" t="s">
        <v>8377</v>
      </c>
      <c r="B17" s="9">
        <v>23</v>
      </c>
      <c r="C17" s="9">
        <v>118</v>
      </c>
      <c r="D17" s="9"/>
      <c r="E17" s="9">
        <v>111</v>
      </c>
      <c r="F17" s="9">
        <v>252</v>
      </c>
    </row>
    <row r="18" spans="1:6" x14ac:dyDescent="0.3">
      <c r="A18" s="11" t="s">
        <v>8311</v>
      </c>
      <c r="B18" s="9">
        <v>349</v>
      </c>
      <c r="C18" s="9">
        <v>1530</v>
      </c>
      <c r="D18" s="9">
        <v>50</v>
      </c>
      <c r="E18" s="9">
        <v>2185</v>
      </c>
      <c r="F18"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AE882-9F18-474C-BE0C-0D8A123BB5EC}">
  <dimension ref="A1:H13"/>
  <sheetViews>
    <sheetView workbookViewId="0">
      <selection activeCell="B3" sqref="B3"/>
    </sheetView>
  </sheetViews>
  <sheetFormatPr defaultRowHeight="14.4" x14ac:dyDescent="0.3"/>
  <cols>
    <col min="1" max="1" width="16.88671875" bestFit="1" customWidth="1"/>
    <col min="2" max="2" width="16.44140625" bestFit="1" customWidth="1"/>
    <col min="3" max="3" width="12.77734375" bestFit="1" customWidth="1"/>
    <col min="4" max="4" width="16" bestFit="1" customWidth="1"/>
    <col min="5" max="5" width="12.21875" bestFit="1" customWidth="1"/>
    <col min="6" max="6" width="19.109375" bestFit="1" customWidth="1"/>
    <col min="7" max="7" width="15.44140625" bestFit="1" customWidth="1"/>
    <col min="8" max="8" width="18.21875" bestFit="1" customWidth="1"/>
  </cols>
  <sheetData>
    <row r="1" spans="1:8" x14ac:dyDescent="0.3">
      <c r="A1" t="s">
        <v>8391</v>
      </c>
      <c r="B1" t="s">
        <v>8392</v>
      </c>
      <c r="C1" t="s">
        <v>8393</v>
      </c>
      <c r="D1" t="s">
        <v>8398</v>
      </c>
      <c r="E1" t="s">
        <v>8394</v>
      </c>
      <c r="F1" t="s">
        <v>8395</v>
      </c>
      <c r="G1" t="s">
        <v>8396</v>
      </c>
      <c r="H1" t="s">
        <v>8397</v>
      </c>
    </row>
    <row r="2" spans="1:8" x14ac:dyDescent="0.3">
      <c r="A2" t="s">
        <v>8380</v>
      </c>
      <c r="B2">
        <f>COUNTIFS('Raw Data'!$F:$F,"successful",'Raw Data'!$D:$D,"&lt;1000")</f>
        <v>322</v>
      </c>
      <c r="C2">
        <f>COUNTIFS('Raw Data'!$F:$F,"failed",'Raw Data'!$D:$D,"&lt;1000")</f>
        <v>113</v>
      </c>
      <c r="D2">
        <f>COUNTIFS('Raw Data'!$F:$F,"canceled",'Raw Data'!$D:$D,"&lt;1000")</f>
        <v>18</v>
      </c>
      <c r="E2">
        <f>SUM(B2:D2)</f>
        <v>453</v>
      </c>
      <c r="F2" s="13">
        <f>B2/$E2</f>
        <v>0.71081677704194257</v>
      </c>
      <c r="G2" s="13">
        <f t="shared" ref="G2:H2" si="0">C2/$E2</f>
        <v>0.24944812362030905</v>
      </c>
      <c r="H2" s="13">
        <f t="shared" si="0"/>
        <v>3.9735099337748346E-2</v>
      </c>
    </row>
    <row r="3" spans="1:8" x14ac:dyDescent="0.3">
      <c r="A3" t="s">
        <v>8381</v>
      </c>
      <c r="B3">
        <f>COUNTIFS('Raw Data'!$F:$F,"successful",'Raw Data'!$D:$D,"&gt;=1000",'Raw Data'!$D:$D,"&lt;5000")</f>
        <v>932</v>
      </c>
      <c r="C3">
        <f>COUNTIFS('Raw Data'!$F:$F,"failed",'Raw Data'!$D:$D,"&gt;=1000",'Raw Data'!$D:$D,"&lt;5000")</f>
        <v>420</v>
      </c>
      <c r="D3">
        <f>COUNTIFS('Raw Data'!$F:$F,"canceled",'Raw Data'!$D:$D,"&gt;=1000",'Raw Data'!$D:$D,"&lt;5000")</f>
        <v>60</v>
      </c>
      <c r="E3">
        <f t="shared" ref="E3:E13" si="1">SUM(B3:D3)</f>
        <v>1412</v>
      </c>
      <c r="F3" s="13">
        <f t="shared" ref="F3:F12" si="2">B3/$E3</f>
        <v>0.66005665722379603</v>
      </c>
      <c r="G3" s="13">
        <f t="shared" ref="G3:G12" si="3">C3/$E3</f>
        <v>0.29745042492917845</v>
      </c>
      <c r="H3" s="13">
        <f t="shared" ref="H3:H12" si="4">D3/$E3</f>
        <v>4.2492917847025496E-2</v>
      </c>
    </row>
    <row r="4" spans="1:8" x14ac:dyDescent="0.3">
      <c r="A4" t="s">
        <v>8382</v>
      </c>
      <c r="B4">
        <f>COUNTIFS('Raw Data'!$F:$F,"successful",'Raw Data'!$D:$D,"&gt;=5000",'Raw Data'!$D:$D,"&lt;10000")</f>
        <v>381</v>
      </c>
      <c r="C4">
        <f>COUNTIFS('Raw Data'!$F:$F,"failed",'Raw Data'!$D:$D,"&gt;=5000",'Raw Data'!$D:$D,"&lt;10000")</f>
        <v>283</v>
      </c>
      <c r="D4">
        <f>COUNTIFS('Raw Data'!$F:$F,"canceled",'Raw Data'!$D:$D,"&gt;=5000",'Raw Data'!$D:$D,"&lt;10000")</f>
        <v>52</v>
      </c>
      <c r="E4">
        <f t="shared" si="1"/>
        <v>716</v>
      </c>
      <c r="F4" s="13">
        <f t="shared" si="2"/>
        <v>0.53212290502793291</v>
      </c>
      <c r="G4" s="13">
        <f t="shared" si="3"/>
        <v>0.39525139664804471</v>
      </c>
      <c r="H4" s="13">
        <f t="shared" si="4"/>
        <v>7.2625698324022353E-2</v>
      </c>
    </row>
    <row r="5" spans="1:8" x14ac:dyDescent="0.3">
      <c r="A5" t="s">
        <v>8383</v>
      </c>
      <c r="B5">
        <f>COUNTIFS('Raw Data'!$F:$F,"successful",'Raw Data'!$D:$D,"&gt;=10000",'Raw Data'!$D:$D,"&lt;15000")</f>
        <v>168</v>
      </c>
      <c r="C5">
        <f>COUNTIFS('Raw Data'!$F:$F,"failed",'Raw Data'!$D:$D,"&gt;=10000",'Raw Data'!$D:$D,"&lt;15000")</f>
        <v>144</v>
      </c>
      <c r="D5">
        <f>COUNTIFS('Raw Data'!$F:$F,"canceled",'Raw Data'!$D:$D,"&gt;=10000",'Raw Data'!$D:$D,"&lt;15000")</f>
        <v>40</v>
      </c>
      <c r="E5">
        <f t="shared" si="1"/>
        <v>352</v>
      </c>
      <c r="F5" s="13">
        <f t="shared" si="2"/>
        <v>0.47727272727272729</v>
      </c>
      <c r="G5" s="13">
        <f t="shared" si="3"/>
        <v>0.40909090909090912</v>
      </c>
      <c r="H5" s="13">
        <f t="shared" si="4"/>
        <v>0.11363636363636363</v>
      </c>
    </row>
    <row r="6" spans="1:8" x14ac:dyDescent="0.3">
      <c r="A6" t="s">
        <v>8384</v>
      </c>
      <c r="B6">
        <f>COUNTIFS('Raw Data'!$F:$F,"successful",'Raw Data'!$D:$D,"&gt;=15000",'Raw Data'!$D:$D,"&lt;20000")</f>
        <v>94</v>
      </c>
      <c r="C6">
        <f>COUNTIFS('Raw Data'!$F:$F,"failed",'Raw Data'!$D:$D,"&gt;=15000",'Raw Data'!$D:$D,"&lt;20000")</f>
        <v>90</v>
      </c>
      <c r="D6">
        <f>COUNTIFS('Raw Data'!$F:$F,"canceled",'Raw Data'!$D:$D,"&gt;=15000",'Raw Data'!$D:$D,"&lt;20000")</f>
        <v>17</v>
      </c>
      <c r="E6">
        <f t="shared" si="1"/>
        <v>201</v>
      </c>
      <c r="F6" s="13">
        <f t="shared" si="2"/>
        <v>0.46766169154228854</v>
      </c>
      <c r="G6" s="13">
        <f t="shared" si="3"/>
        <v>0.44776119402985076</v>
      </c>
      <c r="H6" s="13">
        <f t="shared" si="4"/>
        <v>8.45771144278607E-2</v>
      </c>
    </row>
    <row r="7" spans="1:8" x14ac:dyDescent="0.3">
      <c r="A7" t="s">
        <v>8385</v>
      </c>
      <c r="B7">
        <f>COUNTIFS('Raw Data'!$F:$F,"successful",'Raw Data'!$D:$D,"&gt;=20000",'Raw Data'!$D:$D,"&lt;25000")</f>
        <v>62</v>
      </c>
      <c r="C7">
        <f>COUNTIFS('Raw Data'!$F:$F,"failed",'Raw Data'!$D:$D,"&gt;=20000",'Raw Data'!$D:$D,"&lt;25000")</f>
        <v>72</v>
      </c>
      <c r="D7">
        <f>COUNTIFS('Raw Data'!$F:$F,"canceled",'Raw Data'!$D:$D,"&gt;=20000",'Raw Data'!$D:$D,"&lt;25000")</f>
        <v>14</v>
      </c>
      <c r="E7">
        <f t="shared" si="1"/>
        <v>148</v>
      </c>
      <c r="F7" s="13">
        <f t="shared" si="2"/>
        <v>0.41891891891891891</v>
      </c>
      <c r="G7" s="13">
        <f t="shared" si="3"/>
        <v>0.48648648648648651</v>
      </c>
      <c r="H7" s="13">
        <f t="shared" si="4"/>
        <v>9.45945945945946E-2</v>
      </c>
    </row>
    <row r="8" spans="1:8" x14ac:dyDescent="0.3">
      <c r="A8" t="s">
        <v>8386</v>
      </c>
      <c r="B8">
        <f>COUNTIFS('Raw Data'!$F:$F,"successful",'Raw Data'!$D:$D,"&gt;=25000",'Raw Data'!$D:$D,"&lt;30000")</f>
        <v>55</v>
      </c>
      <c r="C8">
        <f>COUNTIFS('Raw Data'!$F:$F,"failed",'Raw Data'!$D:$D,"&gt;=25000",'Raw Data'!$D:$D,"&lt;30000")</f>
        <v>64</v>
      </c>
      <c r="D8">
        <f>COUNTIFS('Raw Data'!$F:$F,"canceled",'Raw Data'!$D:$D,"&gt;=25000",'Raw Data'!$D:$D,"&lt;30000")</f>
        <v>18</v>
      </c>
      <c r="E8">
        <f t="shared" si="1"/>
        <v>137</v>
      </c>
      <c r="F8" s="13">
        <f t="shared" si="2"/>
        <v>0.40145985401459855</v>
      </c>
      <c r="G8" s="13">
        <f t="shared" si="3"/>
        <v>0.46715328467153283</v>
      </c>
      <c r="H8" s="13">
        <f t="shared" si="4"/>
        <v>0.13138686131386862</v>
      </c>
    </row>
    <row r="9" spans="1:8" x14ac:dyDescent="0.3">
      <c r="A9" t="s">
        <v>8387</v>
      </c>
      <c r="B9">
        <f>COUNTIFS('Raw Data'!$F:$F,"successful",'Raw Data'!$D:$D,"&gt;=30000",'Raw Data'!$D:$D,"&lt;35000")</f>
        <v>32</v>
      </c>
      <c r="C9">
        <f>COUNTIFS('Raw Data'!$F:$F,"failed",'Raw Data'!$D:$D,"&gt;=30000",'Raw Data'!$D:$D,"&lt;35000")</f>
        <v>37</v>
      </c>
      <c r="D9">
        <f>COUNTIFS('Raw Data'!$F:$F,"canceled",'Raw Data'!$D:$D,"&gt;=30000",'Raw Data'!$D:$D,"&lt;35000")</f>
        <v>13</v>
      </c>
      <c r="E9">
        <f t="shared" si="1"/>
        <v>82</v>
      </c>
      <c r="F9" s="13">
        <f t="shared" si="2"/>
        <v>0.3902439024390244</v>
      </c>
      <c r="G9" s="13">
        <f t="shared" si="3"/>
        <v>0.45121951219512196</v>
      </c>
      <c r="H9" s="13">
        <f t="shared" si="4"/>
        <v>0.15853658536585366</v>
      </c>
    </row>
    <row r="10" spans="1:8" x14ac:dyDescent="0.3">
      <c r="A10" t="s">
        <v>8388</v>
      </c>
      <c r="B10">
        <f>COUNTIFS('Raw Data'!$F:$F,"successful",'Raw Data'!$D:$D,"&gt;=35000",'Raw Data'!$D:$D,"&lt;40000")</f>
        <v>26</v>
      </c>
      <c r="C10">
        <f>COUNTIFS('Raw Data'!$F:$F,"failed",'Raw Data'!$D:$D,"&gt;=35000",'Raw Data'!$D:$D,"&lt;40000")</f>
        <v>22</v>
      </c>
      <c r="D10">
        <f>COUNTIFS('Raw Data'!$F:$F,"canceled",'Raw Data'!$D:$D,"&gt;=35000",'Raw Data'!$D:$D,"&lt;40000")</f>
        <v>7</v>
      </c>
      <c r="E10">
        <f t="shared" si="1"/>
        <v>55</v>
      </c>
      <c r="F10" s="13">
        <f t="shared" si="2"/>
        <v>0.47272727272727272</v>
      </c>
      <c r="G10" s="13">
        <f t="shared" si="3"/>
        <v>0.4</v>
      </c>
      <c r="H10" s="13">
        <f t="shared" si="4"/>
        <v>0.12727272727272726</v>
      </c>
    </row>
    <row r="11" spans="1:8" x14ac:dyDescent="0.3">
      <c r="A11" t="s">
        <v>8389</v>
      </c>
      <c r="B11">
        <f>COUNTIFS('Raw Data'!$F:$F,"successful",'Raw Data'!$D:$D,"&gt;=40000",'Raw Data'!$D:$D,"&lt;45000")</f>
        <v>21</v>
      </c>
      <c r="C11">
        <f>COUNTIFS('Raw Data'!$F:$F,"failed",'Raw Data'!$D:$D,"&gt;=40000",'Raw Data'!$D:$D,"&lt;45000")</f>
        <v>16</v>
      </c>
      <c r="D11">
        <f>COUNTIFS('Raw Data'!$F:$F,"canceled",'Raw Data'!$D:$D,"&gt;=40000",'Raw Data'!$D:$D,"&lt;45000")</f>
        <v>6</v>
      </c>
      <c r="E11">
        <f t="shared" si="1"/>
        <v>43</v>
      </c>
      <c r="F11" s="13">
        <f t="shared" si="2"/>
        <v>0.48837209302325579</v>
      </c>
      <c r="G11" s="13">
        <f t="shared" si="3"/>
        <v>0.37209302325581395</v>
      </c>
      <c r="H11" s="13">
        <f t="shared" si="4"/>
        <v>0.13953488372093023</v>
      </c>
    </row>
    <row r="12" spans="1:8" x14ac:dyDescent="0.3">
      <c r="A12" t="s">
        <v>8390</v>
      </c>
      <c r="B12">
        <f>COUNTIFS('Raw Data'!$F:$F,"successful",'Raw Data'!$D:$D,"&gt;=45000",'Raw Data'!$D:$D,"&lt;50000")</f>
        <v>6</v>
      </c>
      <c r="C12">
        <f>COUNTIFS('Raw Data'!$F:$F,"failed",'Raw Data'!$D:$D,"&gt;=45000",'Raw Data'!$D:$D,"&lt;50000")</f>
        <v>11</v>
      </c>
      <c r="D12">
        <f>COUNTIFS('Raw Data'!$F:$F,"canceled",'Raw Data'!$D:$D,"&gt;=45000",'Raw Data'!$D:$D,"&lt;50000")</f>
        <v>4</v>
      </c>
      <c r="E12">
        <f t="shared" si="1"/>
        <v>21</v>
      </c>
      <c r="F12" s="13">
        <f t="shared" si="2"/>
        <v>0.2857142857142857</v>
      </c>
      <c r="G12" s="13">
        <f t="shared" si="3"/>
        <v>0.52380952380952384</v>
      </c>
      <c r="H12" s="13">
        <f t="shared" si="4"/>
        <v>0.19047619047619047</v>
      </c>
    </row>
    <row r="13" spans="1:8" x14ac:dyDescent="0.3">
      <c r="A13" t="s">
        <v>8399</v>
      </c>
      <c r="B13">
        <f>COUNTIFS('Raw Data'!$F:$F,"successful",'Raw Data'!$D:$D,"&gt;=50000")</f>
        <v>86</v>
      </c>
      <c r="C13">
        <f>COUNTIFS('Raw Data'!$F:$F,"failed",'Raw Data'!$D:$D,"&gt;=50000")</f>
        <v>258</v>
      </c>
      <c r="D13">
        <f>COUNTIFS('Raw Data'!$F:$F,"canceled",'Raw Data'!$D:$D,"&gt;=50000")</f>
        <v>100</v>
      </c>
      <c r="E13">
        <f t="shared" si="1"/>
        <v>444</v>
      </c>
      <c r="F13" s="13">
        <f t="shared" ref="F13" si="5">B13/$E13</f>
        <v>0.19369369369369369</v>
      </c>
      <c r="G13" s="13">
        <f t="shared" ref="G13" si="6">C13/$E13</f>
        <v>0.58108108108108103</v>
      </c>
      <c r="H13" s="13">
        <f t="shared" ref="H13" si="7">D13/$E13</f>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E7626-4BD7-4741-BA75-51562EA3A039}">
  <dimension ref="A1:P2186"/>
  <sheetViews>
    <sheetView tabSelected="1" topLeftCell="B1" workbookViewId="0">
      <selection activeCell="J12" sqref="J12"/>
    </sheetView>
  </sheetViews>
  <sheetFormatPr defaultRowHeight="14.4" x14ac:dyDescent="0.3"/>
  <cols>
    <col min="1" max="1" width="9.5546875" bestFit="1" customWidth="1"/>
    <col min="2" max="2" width="17.88671875" bestFit="1" customWidth="1"/>
    <col min="4" max="4" width="5.5546875" bestFit="1" customWidth="1"/>
    <col min="5" max="5" width="13.44140625" bestFit="1" customWidth="1"/>
    <col min="9" max="9" width="18.77734375" bestFit="1" customWidth="1"/>
    <col min="12" max="12" width="16.5546875" bestFit="1" customWidth="1"/>
    <col min="13" max="13" width="12" bestFit="1" customWidth="1"/>
    <col min="15" max="15" width="16.5546875" bestFit="1" customWidth="1"/>
    <col min="16" max="16" width="12" bestFit="1" customWidth="1"/>
  </cols>
  <sheetData>
    <row r="1" spans="1:16" ht="15" thickBot="1" x14ac:dyDescent="0.35">
      <c r="A1" s="1" t="s">
        <v>8218</v>
      </c>
      <c r="B1" s="1" t="s">
        <v>8262</v>
      </c>
      <c r="D1" s="1" t="s">
        <v>8218</v>
      </c>
      <c r="E1" s="1" t="s">
        <v>8262</v>
      </c>
      <c r="I1" s="18" t="s">
        <v>8421</v>
      </c>
      <c r="L1" s="18" t="s">
        <v>8422</v>
      </c>
    </row>
    <row r="2" spans="1:16" x14ac:dyDescent="0.3">
      <c r="A2" t="s">
        <v>8219</v>
      </c>
      <c r="B2">
        <v>182</v>
      </c>
      <c r="D2" t="s">
        <v>8221</v>
      </c>
      <c r="E2">
        <v>0</v>
      </c>
      <c r="I2" s="14" t="s">
        <v>8400</v>
      </c>
      <c r="L2" s="17" t="s">
        <v>8400</v>
      </c>
      <c r="M2" s="17"/>
      <c r="O2" s="17" t="s">
        <v>8407</v>
      </c>
      <c r="P2" s="17"/>
    </row>
    <row r="3" spans="1:16" x14ac:dyDescent="0.3">
      <c r="A3" t="s">
        <v>8219</v>
      </c>
      <c r="B3">
        <v>79</v>
      </c>
      <c r="D3" t="s">
        <v>8221</v>
      </c>
      <c r="E3">
        <v>1</v>
      </c>
      <c r="I3" t="s">
        <v>8401</v>
      </c>
      <c r="J3">
        <f>AVERAGE(B:B)</f>
        <v>194.42517162471395</v>
      </c>
      <c r="L3" s="15"/>
      <c r="M3" s="15"/>
      <c r="O3" s="15"/>
      <c r="P3" s="15"/>
    </row>
    <row r="4" spans="1:16" x14ac:dyDescent="0.3">
      <c r="A4" t="s">
        <v>8219</v>
      </c>
      <c r="B4">
        <v>35</v>
      </c>
      <c r="D4" t="s">
        <v>8221</v>
      </c>
      <c r="E4">
        <v>10</v>
      </c>
      <c r="I4" t="s">
        <v>8402</v>
      </c>
      <c r="J4">
        <f>MEDIAN(B:B)</f>
        <v>62</v>
      </c>
      <c r="L4" s="15" t="s">
        <v>8408</v>
      </c>
      <c r="M4" s="15">
        <v>194.42517162471395</v>
      </c>
      <c r="O4" s="15" t="s">
        <v>8408</v>
      </c>
      <c r="P4" s="15">
        <v>17.709803921568628</v>
      </c>
    </row>
    <row r="5" spans="1:16" x14ac:dyDescent="0.3">
      <c r="A5" t="s">
        <v>8219</v>
      </c>
      <c r="B5">
        <v>150</v>
      </c>
      <c r="D5" t="s">
        <v>8221</v>
      </c>
      <c r="E5">
        <v>0</v>
      </c>
      <c r="I5" t="s">
        <v>8403</v>
      </c>
      <c r="J5">
        <f>MIN(B:B)</f>
        <v>1</v>
      </c>
      <c r="L5" s="15" t="s">
        <v>8409</v>
      </c>
      <c r="M5" s="15">
        <v>18.066333141885615</v>
      </c>
      <c r="O5" s="15" t="s">
        <v>8409</v>
      </c>
      <c r="P5" s="15">
        <v>1.5709140254854737</v>
      </c>
    </row>
    <row r="6" spans="1:16" x14ac:dyDescent="0.3">
      <c r="A6" t="s">
        <v>8219</v>
      </c>
      <c r="B6">
        <v>284</v>
      </c>
      <c r="D6" t="s">
        <v>8221</v>
      </c>
      <c r="E6">
        <v>7</v>
      </c>
      <c r="I6" t="s">
        <v>8404</v>
      </c>
      <c r="J6">
        <f>MAX(B:B)</f>
        <v>26457</v>
      </c>
      <c r="L6" s="15" t="s">
        <v>8410</v>
      </c>
      <c r="M6" s="15">
        <v>62</v>
      </c>
      <c r="O6" s="15" t="s">
        <v>8410</v>
      </c>
      <c r="P6" s="15">
        <v>4</v>
      </c>
    </row>
    <row r="7" spans="1:16" x14ac:dyDescent="0.3">
      <c r="A7" t="s">
        <v>8219</v>
      </c>
      <c r="B7">
        <v>47</v>
      </c>
      <c r="D7" t="s">
        <v>8221</v>
      </c>
      <c r="E7">
        <v>0</v>
      </c>
      <c r="I7" t="s">
        <v>8405</v>
      </c>
      <c r="J7">
        <f>_xlfn.VAR.S(B2:B2186)</f>
        <v>713167.37912800396</v>
      </c>
      <c r="L7" s="15" t="s">
        <v>8411</v>
      </c>
      <c r="M7" s="15">
        <v>27</v>
      </c>
      <c r="O7" s="15" t="s">
        <v>8411</v>
      </c>
      <c r="P7" s="15">
        <v>0</v>
      </c>
    </row>
    <row r="8" spans="1:16" x14ac:dyDescent="0.3">
      <c r="A8" t="s">
        <v>8219</v>
      </c>
      <c r="B8">
        <v>58</v>
      </c>
      <c r="D8" t="s">
        <v>8221</v>
      </c>
      <c r="E8">
        <v>1</v>
      </c>
      <c r="I8" t="s">
        <v>8406</v>
      </c>
      <c r="J8">
        <f>_xlfn.STDEV.P(B2:B2186)</f>
        <v>844.29910975602149</v>
      </c>
      <c r="L8" s="15" t="s">
        <v>8412</v>
      </c>
      <c r="M8" s="15">
        <v>844.49237955591047</v>
      </c>
      <c r="O8" s="15" t="s">
        <v>8412</v>
      </c>
      <c r="P8" s="15">
        <v>61.446638959868842</v>
      </c>
    </row>
    <row r="9" spans="1:16" x14ac:dyDescent="0.3">
      <c r="A9" t="s">
        <v>8219</v>
      </c>
      <c r="B9">
        <v>57</v>
      </c>
      <c r="D9" t="s">
        <v>8221</v>
      </c>
      <c r="E9">
        <v>2</v>
      </c>
      <c r="L9" s="15" t="s">
        <v>8413</v>
      </c>
      <c r="M9" s="15">
        <v>713167.37912800396</v>
      </c>
      <c r="O9" s="15" t="s">
        <v>8413</v>
      </c>
      <c r="P9" s="15">
        <v>3775.6894394644714</v>
      </c>
    </row>
    <row r="10" spans="1:16" x14ac:dyDescent="0.3">
      <c r="A10" t="s">
        <v>8219</v>
      </c>
      <c r="B10">
        <v>12</v>
      </c>
      <c r="D10" t="s">
        <v>8221</v>
      </c>
      <c r="E10">
        <v>3</v>
      </c>
      <c r="I10" s="14" t="s">
        <v>8407</v>
      </c>
      <c r="L10" s="15" t="s">
        <v>8414</v>
      </c>
      <c r="M10" s="15">
        <v>583.1052562240742</v>
      </c>
      <c r="O10" s="15" t="s">
        <v>8414</v>
      </c>
      <c r="P10" s="15">
        <v>193.27585405994381</v>
      </c>
    </row>
    <row r="11" spans="1:16" x14ac:dyDescent="0.3">
      <c r="A11" t="s">
        <v>8219</v>
      </c>
      <c r="B11">
        <v>20</v>
      </c>
      <c r="D11" t="s">
        <v>8221</v>
      </c>
      <c r="E11">
        <v>10</v>
      </c>
      <c r="I11" t="s">
        <v>8401</v>
      </c>
      <c r="J11">
        <f>AVERAGE(E:E)</f>
        <v>17.709803921568628</v>
      </c>
      <c r="L11" s="15" t="s">
        <v>8415</v>
      </c>
      <c r="M11" s="15">
        <v>21.40422343272953</v>
      </c>
      <c r="O11" s="15" t="s">
        <v>8415</v>
      </c>
      <c r="P11" s="15">
        <v>11.831541000922531</v>
      </c>
    </row>
    <row r="12" spans="1:16" x14ac:dyDescent="0.3">
      <c r="A12" t="s">
        <v>8219</v>
      </c>
      <c r="B12">
        <v>19</v>
      </c>
      <c r="D12" t="s">
        <v>8221</v>
      </c>
      <c r="E12">
        <v>10</v>
      </c>
      <c r="I12" t="s">
        <v>8402</v>
      </c>
      <c r="J12">
        <f>MEDIAN(E:E)</f>
        <v>4</v>
      </c>
      <c r="L12" s="15" t="s">
        <v>8416</v>
      </c>
      <c r="M12" s="15">
        <v>26456</v>
      </c>
      <c r="O12" s="15" t="s">
        <v>8416</v>
      </c>
      <c r="P12" s="15">
        <v>1293</v>
      </c>
    </row>
    <row r="13" spans="1:16" x14ac:dyDescent="0.3">
      <c r="A13" t="s">
        <v>8219</v>
      </c>
      <c r="B13">
        <v>75</v>
      </c>
      <c r="D13" t="s">
        <v>8221</v>
      </c>
      <c r="E13">
        <v>1</v>
      </c>
      <c r="I13" t="s">
        <v>8403</v>
      </c>
      <c r="J13">
        <f>MIN(E:E)</f>
        <v>0</v>
      </c>
      <c r="L13" s="15" t="s">
        <v>8417</v>
      </c>
      <c r="M13" s="15">
        <v>1</v>
      </c>
      <c r="O13" s="15" t="s">
        <v>8417</v>
      </c>
      <c r="P13" s="15">
        <v>0</v>
      </c>
    </row>
    <row r="14" spans="1:16" x14ac:dyDescent="0.3">
      <c r="A14" t="s">
        <v>8219</v>
      </c>
      <c r="B14">
        <v>827</v>
      </c>
      <c r="D14" t="s">
        <v>8221</v>
      </c>
      <c r="E14">
        <v>0</v>
      </c>
      <c r="I14" t="s">
        <v>8404</v>
      </c>
      <c r="J14">
        <f>MAX(E:E)</f>
        <v>1293</v>
      </c>
      <c r="L14" s="15" t="s">
        <v>8418</v>
      </c>
      <c r="M14" s="15">
        <v>26457</v>
      </c>
      <c r="O14" s="15" t="s">
        <v>8418</v>
      </c>
      <c r="P14" s="15">
        <v>1293</v>
      </c>
    </row>
    <row r="15" spans="1:16" x14ac:dyDescent="0.3">
      <c r="A15" t="s">
        <v>8219</v>
      </c>
      <c r="B15">
        <v>51</v>
      </c>
      <c r="D15" t="s">
        <v>8221</v>
      </c>
      <c r="E15">
        <v>0</v>
      </c>
      <c r="I15" t="s">
        <v>8405</v>
      </c>
      <c r="J15">
        <f>_xlfn.VAR.S(E2:E2186)</f>
        <v>3775.6894394644714</v>
      </c>
      <c r="L15" s="15" t="s">
        <v>8419</v>
      </c>
      <c r="M15" s="15">
        <v>424819</v>
      </c>
      <c r="O15" s="15" t="s">
        <v>8419</v>
      </c>
      <c r="P15" s="15">
        <v>27096</v>
      </c>
    </row>
    <row r="16" spans="1:16" ht="15" thickBot="1" x14ac:dyDescent="0.35">
      <c r="A16" t="s">
        <v>8219</v>
      </c>
      <c r="B16">
        <v>41</v>
      </c>
      <c r="D16" t="s">
        <v>8221</v>
      </c>
      <c r="E16">
        <v>0</v>
      </c>
      <c r="I16" t="s">
        <v>8406</v>
      </c>
      <c r="J16">
        <f>_xlfn.STDEV.P(E2:E2186)</f>
        <v>61.426555076684906</v>
      </c>
      <c r="L16" s="16" t="s">
        <v>8420</v>
      </c>
      <c r="M16" s="16">
        <v>2185</v>
      </c>
      <c r="O16" s="16" t="s">
        <v>8420</v>
      </c>
      <c r="P16" s="16">
        <v>1530</v>
      </c>
    </row>
    <row r="17" spans="1:16" x14ac:dyDescent="0.3">
      <c r="A17" t="s">
        <v>8219</v>
      </c>
      <c r="B17">
        <v>98</v>
      </c>
      <c r="D17" t="s">
        <v>8221</v>
      </c>
      <c r="E17">
        <v>26</v>
      </c>
      <c r="M17">
        <v>0</v>
      </c>
      <c r="P17">
        <v>0</v>
      </c>
    </row>
    <row r="18" spans="1:16" x14ac:dyDescent="0.3">
      <c r="A18" t="s">
        <v>8219</v>
      </c>
      <c r="B18">
        <v>70</v>
      </c>
      <c r="D18" t="s">
        <v>8221</v>
      </c>
      <c r="E18">
        <v>0</v>
      </c>
    </row>
    <row r="19" spans="1:16" x14ac:dyDescent="0.3">
      <c r="A19" t="s">
        <v>8219</v>
      </c>
      <c r="B19">
        <v>36</v>
      </c>
      <c r="D19" t="s">
        <v>8221</v>
      </c>
      <c r="E19">
        <v>7</v>
      </c>
    </row>
    <row r="20" spans="1:16" x14ac:dyDescent="0.3">
      <c r="A20" t="s">
        <v>8219</v>
      </c>
      <c r="B20">
        <v>342</v>
      </c>
      <c r="D20" t="s">
        <v>8221</v>
      </c>
      <c r="E20">
        <v>0</v>
      </c>
    </row>
    <row r="21" spans="1:16" x14ac:dyDescent="0.3">
      <c r="A21" t="s">
        <v>8219</v>
      </c>
      <c r="B21">
        <v>22</v>
      </c>
      <c r="D21" t="s">
        <v>8221</v>
      </c>
      <c r="E21">
        <v>2</v>
      </c>
    </row>
    <row r="22" spans="1:16" x14ac:dyDescent="0.3">
      <c r="A22" t="s">
        <v>8219</v>
      </c>
      <c r="B22">
        <v>25</v>
      </c>
      <c r="D22" t="s">
        <v>8221</v>
      </c>
      <c r="E22">
        <v>13</v>
      </c>
    </row>
    <row r="23" spans="1:16" x14ac:dyDescent="0.3">
      <c r="A23" t="s">
        <v>8219</v>
      </c>
      <c r="B23">
        <v>101</v>
      </c>
      <c r="D23" t="s">
        <v>8221</v>
      </c>
      <c r="E23">
        <v>4</v>
      </c>
    </row>
    <row r="24" spans="1:16" x14ac:dyDescent="0.3">
      <c r="A24" t="s">
        <v>8219</v>
      </c>
      <c r="B24">
        <v>8</v>
      </c>
      <c r="D24" t="s">
        <v>8221</v>
      </c>
      <c r="E24">
        <v>0</v>
      </c>
    </row>
    <row r="25" spans="1:16" x14ac:dyDescent="0.3">
      <c r="A25" t="s">
        <v>8219</v>
      </c>
      <c r="B25">
        <v>23</v>
      </c>
      <c r="D25" t="s">
        <v>8221</v>
      </c>
      <c r="E25">
        <v>12</v>
      </c>
    </row>
    <row r="26" spans="1:16" x14ac:dyDescent="0.3">
      <c r="A26" t="s">
        <v>8219</v>
      </c>
      <c r="B26">
        <v>574</v>
      </c>
      <c r="D26" t="s">
        <v>8221</v>
      </c>
      <c r="E26">
        <v>2</v>
      </c>
    </row>
    <row r="27" spans="1:16" x14ac:dyDescent="0.3">
      <c r="A27" t="s">
        <v>8219</v>
      </c>
      <c r="B27">
        <v>14</v>
      </c>
      <c r="D27" t="s">
        <v>8221</v>
      </c>
      <c r="E27">
        <v>10</v>
      </c>
    </row>
    <row r="28" spans="1:16" x14ac:dyDescent="0.3">
      <c r="A28" t="s">
        <v>8219</v>
      </c>
      <c r="B28">
        <v>19</v>
      </c>
      <c r="D28" t="s">
        <v>8221</v>
      </c>
      <c r="E28">
        <v>0</v>
      </c>
    </row>
    <row r="29" spans="1:16" x14ac:dyDescent="0.3">
      <c r="A29" t="s">
        <v>8219</v>
      </c>
      <c r="B29">
        <v>150</v>
      </c>
      <c r="D29" t="s">
        <v>8221</v>
      </c>
      <c r="E29">
        <v>5</v>
      </c>
    </row>
    <row r="30" spans="1:16" x14ac:dyDescent="0.3">
      <c r="A30" t="s">
        <v>8219</v>
      </c>
      <c r="B30">
        <v>71</v>
      </c>
      <c r="D30" t="s">
        <v>8221</v>
      </c>
      <c r="E30">
        <v>0</v>
      </c>
    </row>
    <row r="31" spans="1:16" x14ac:dyDescent="0.3">
      <c r="A31" t="s">
        <v>8219</v>
      </c>
      <c r="B31">
        <v>117</v>
      </c>
      <c r="D31" t="s">
        <v>8221</v>
      </c>
      <c r="E31">
        <v>5</v>
      </c>
    </row>
    <row r="32" spans="1:16" x14ac:dyDescent="0.3">
      <c r="A32" t="s">
        <v>8219</v>
      </c>
      <c r="B32">
        <v>53</v>
      </c>
      <c r="D32" t="s">
        <v>8221</v>
      </c>
      <c r="E32">
        <v>1</v>
      </c>
    </row>
    <row r="33" spans="1:5" x14ac:dyDescent="0.3">
      <c r="A33" t="s">
        <v>8219</v>
      </c>
      <c r="B33">
        <v>1</v>
      </c>
      <c r="D33" t="s">
        <v>8221</v>
      </c>
      <c r="E33">
        <v>3</v>
      </c>
    </row>
    <row r="34" spans="1:5" x14ac:dyDescent="0.3">
      <c r="A34" t="s">
        <v>8219</v>
      </c>
      <c r="B34">
        <v>89</v>
      </c>
      <c r="D34" t="s">
        <v>8221</v>
      </c>
      <c r="E34">
        <v>3</v>
      </c>
    </row>
    <row r="35" spans="1:5" x14ac:dyDescent="0.3">
      <c r="A35" t="s">
        <v>8219</v>
      </c>
      <c r="B35">
        <v>64</v>
      </c>
      <c r="D35" t="s">
        <v>8221</v>
      </c>
      <c r="E35">
        <v>0</v>
      </c>
    </row>
    <row r="36" spans="1:5" x14ac:dyDescent="0.3">
      <c r="A36" t="s">
        <v>8219</v>
      </c>
      <c r="B36">
        <v>68</v>
      </c>
      <c r="D36" t="s">
        <v>8221</v>
      </c>
      <c r="E36">
        <v>3</v>
      </c>
    </row>
    <row r="37" spans="1:5" x14ac:dyDescent="0.3">
      <c r="A37" t="s">
        <v>8219</v>
      </c>
      <c r="B37">
        <v>28</v>
      </c>
      <c r="D37" t="s">
        <v>8221</v>
      </c>
      <c r="E37">
        <v>0</v>
      </c>
    </row>
    <row r="38" spans="1:5" x14ac:dyDescent="0.3">
      <c r="A38" t="s">
        <v>8219</v>
      </c>
      <c r="B38">
        <v>44</v>
      </c>
      <c r="D38" t="s">
        <v>8221</v>
      </c>
      <c r="E38">
        <v>19</v>
      </c>
    </row>
    <row r="39" spans="1:5" x14ac:dyDescent="0.3">
      <c r="A39" t="s">
        <v>8219</v>
      </c>
      <c r="B39">
        <v>253</v>
      </c>
      <c r="D39" t="s">
        <v>8221</v>
      </c>
      <c r="E39">
        <v>8</v>
      </c>
    </row>
    <row r="40" spans="1:5" x14ac:dyDescent="0.3">
      <c r="A40" t="s">
        <v>8219</v>
      </c>
      <c r="B40">
        <v>66</v>
      </c>
      <c r="D40" t="s">
        <v>8221</v>
      </c>
      <c r="E40">
        <v>6</v>
      </c>
    </row>
    <row r="41" spans="1:5" x14ac:dyDescent="0.3">
      <c r="A41" t="s">
        <v>8219</v>
      </c>
      <c r="B41">
        <v>217</v>
      </c>
      <c r="D41" t="s">
        <v>8221</v>
      </c>
      <c r="E41">
        <v>0</v>
      </c>
    </row>
    <row r="42" spans="1:5" x14ac:dyDescent="0.3">
      <c r="A42" t="s">
        <v>8219</v>
      </c>
      <c r="B42">
        <v>16</v>
      </c>
      <c r="D42" t="s">
        <v>8221</v>
      </c>
      <c r="E42">
        <v>18</v>
      </c>
    </row>
    <row r="43" spans="1:5" x14ac:dyDescent="0.3">
      <c r="A43" t="s">
        <v>8219</v>
      </c>
      <c r="B43">
        <v>19</v>
      </c>
      <c r="D43" t="s">
        <v>8221</v>
      </c>
      <c r="E43">
        <v>7</v>
      </c>
    </row>
    <row r="44" spans="1:5" x14ac:dyDescent="0.3">
      <c r="A44" t="s">
        <v>8219</v>
      </c>
      <c r="B44">
        <v>169</v>
      </c>
      <c r="D44" t="s">
        <v>8221</v>
      </c>
      <c r="E44">
        <v>0</v>
      </c>
    </row>
    <row r="45" spans="1:5" x14ac:dyDescent="0.3">
      <c r="A45" t="s">
        <v>8219</v>
      </c>
      <c r="B45">
        <v>263</v>
      </c>
      <c r="D45" t="s">
        <v>8221</v>
      </c>
      <c r="E45">
        <v>8</v>
      </c>
    </row>
    <row r="46" spans="1:5" x14ac:dyDescent="0.3">
      <c r="A46" t="s">
        <v>8219</v>
      </c>
      <c r="B46">
        <v>15</v>
      </c>
      <c r="D46" t="s">
        <v>8221</v>
      </c>
      <c r="E46">
        <v>1293</v>
      </c>
    </row>
    <row r="47" spans="1:5" x14ac:dyDescent="0.3">
      <c r="A47" t="s">
        <v>8219</v>
      </c>
      <c r="B47">
        <v>61</v>
      </c>
      <c r="D47" t="s">
        <v>8221</v>
      </c>
      <c r="E47">
        <v>17</v>
      </c>
    </row>
    <row r="48" spans="1:5" x14ac:dyDescent="0.3">
      <c r="A48" t="s">
        <v>8219</v>
      </c>
      <c r="B48">
        <v>45</v>
      </c>
      <c r="D48" t="s">
        <v>8221</v>
      </c>
      <c r="E48">
        <v>0</v>
      </c>
    </row>
    <row r="49" spans="1:5" x14ac:dyDescent="0.3">
      <c r="A49" t="s">
        <v>8219</v>
      </c>
      <c r="B49">
        <v>70</v>
      </c>
      <c r="D49" t="s">
        <v>8221</v>
      </c>
      <c r="E49">
        <v>13</v>
      </c>
    </row>
    <row r="50" spans="1:5" x14ac:dyDescent="0.3">
      <c r="A50" t="s">
        <v>8219</v>
      </c>
      <c r="B50">
        <v>38</v>
      </c>
      <c r="D50" t="s">
        <v>8221</v>
      </c>
      <c r="E50">
        <v>0</v>
      </c>
    </row>
    <row r="51" spans="1:5" x14ac:dyDescent="0.3">
      <c r="A51" t="s">
        <v>8219</v>
      </c>
      <c r="B51">
        <v>87</v>
      </c>
      <c r="D51" t="s">
        <v>8221</v>
      </c>
      <c r="E51">
        <v>0</v>
      </c>
    </row>
    <row r="52" spans="1:5" x14ac:dyDescent="0.3">
      <c r="A52" t="s">
        <v>8219</v>
      </c>
      <c r="B52">
        <v>22</v>
      </c>
      <c r="D52" t="s">
        <v>8221</v>
      </c>
      <c r="E52">
        <v>33</v>
      </c>
    </row>
    <row r="53" spans="1:5" x14ac:dyDescent="0.3">
      <c r="A53" t="s">
        <v>8219</v>
      </c>
      <c r="B53">
        <v>119</v>
      </c>
      <c r="D53" t="s">
        <v>8221</v>
      </c>
      <c r="E53">
        <v>12</v>
      </c>
    </row>
    <row r="54" spans="1:5" x14ac:dyDescent="0.3">
      <c r="A54" t="s">
        <v>8219</v>
      </c>
      <c r="B54">
        <v>52</v>
      </c>
      <c r="D54" t="s">
        <v>8221</v>
      </c>
      <c r="E54">
        <v>1</v>
      </c>
    </row>
    <row r="55" spans="1:5" x14ac:dyDescent="0.3">
      <c r="A55" t="s">
        <v>8219</v>
      </c>
      <c r="B55">
        <v>117</v>
      </c>
      <c r="D55" t="s">
        <v>8221</v>
      </c>
      <c r="E55">
        <v>1</v>
      </c>
    </row>
    <row r="56" spans="1:5" x14ac:dyDescent="0.3">
      <c r="A56" t="s">
        <v>8219</v>
      </c>
      <c r="B56">
        <v>52</v>
      </c>
      <c r="D56" t="s">
        <v>8221</v>
      </c>
      <c r="E56">
        <v>1</v>
      </c>
    </row>
    <row r="57" spans="1:5" x14ac:dyDescent="0.3">
      <c r="A57" t="s">
        <v>8219</v>
      </c>
      <c r="B57">
        <v>86</v>
      </c>
      <c r="D57" t="s">
        <v>8221</v>
      </c>
      <c r="E57">
        <v>1</v>
      </c>
    </row>
    <row r="58" spans="1:5" x14ac:dyDescent="0.3">
      <c r="A58" t="s">
        <v>8219</v>
      </c>
      <c r="B58">
        <v>174</v>
      </c>
      <c r="D58" t="s">
        <v>8221</v>
      </c>
      <c r="E58">
        <v>84</v>
      </c>
    </row>
    <row r="59" spans="1:5" x14ac:dyDescent="0.3">
      <c r="A59" t="s">
        <v>8219</v>
      </c>
      <c r="B59">
        <v>69</v>
      </c>
      <c r="D59" t="s">
        <v>8221</v>
      </c>
      <c r="E59">
        <v>38</v>
      </c>
    </row>
    <row r="60" spans="1:5" x14ac:dyDescent="0.3">
      <c r="A60" t="s">
        <v>8219</v>
      </c>
      <c r="B60">
        <v>75</v>
      </c>
      <c r="D60" t="s">
        <v>8221</v>
      </c>
      <c r="E60">
        <v>1</v>
      </c>
    </row>
    <row r="61" spans="1:5" x14ac:dyDescent="0.3">
      <c r="A61" t="s">
        <v>8219</v>
      </c>
      <c r="B61">
        <v>33</v>
      </c>
      <c r="D61" t="s">
        <v>8221</v>
      </c>
      <c r="E61">
        <v>76</v>
      </c>
    </row>
    <row r="62" spans="1:5" x14ac:dyDescent="0.3">
      <c r="A62" t="s">
        <v>8219</v>
      </c>
      <c r="B62">
        <v>108</v>
      </c>
      <c r="D62" t="s">
        <v>8221</v>
      </c>
      <c r="E62">
        <v>3</v>
      </c>
    </row>
    <row r="63" spans="1:5" x14ac:dyDescent="0.3">
      <c r="A63" t="s">
        <v>8219</v>
      </c>
      <c r="B63">
        <v>23</v>
      </c>
      <c r="D63" t="s">
        <v>8221</v>
      </c>
      <c r="E63">
        <v>0</v>
      </c>
    </row>
    <row r="64" spans="1:5" x14ac:dyDescent="0.3">
      <c r="A64" t="s">
        <v>8219</v>
      </c>
      <c r="B64">
        <v>48</v>
      </c>
      <c r="D64" t="s">
        <v>8221</v>
      </c>
      <c r="E64">
        <v>2</v>
      </c>
    </row>
    <row r="65" spans="1:5" x14ac:dyDescent="0.3">
      <c r="A65" t="s">
        <v>8219</v>
      </c>
      <c r="B65">
        <v>64</v>
      </c>
      <c r="D65" t="s">
        <v>8221</v>
      </c>
      <c r="E65">
        <v>0</v>
      </c>
    </row>
    <row r="66" spans="1:5" x14ac:dyDescent="0.3">
      <c r="A66" t="s">
        <v>8219</v>
      </c>
      <c r="B66">
        <v>24</v>
      </c>
      <c r="D66" t="s">
        <v>8221</v>
      </c>
      <c r="E66">
        <v>0</v>
      </c>
    </row>
    <row r="67" spans="1:5" x14ac:dyDescent="0.3">
      <c r="A67" t="s">
        <v>8219</v>
      </c>
      <c r="B67">
        <v>57</v>
      </c>
      <c r="D67" t="s">
        <v>8221</v>
      </c>
      <c r="E67">
        <v>0</v>
      </c>
    </row>
    <row r="68" spans="1:5" x14ac:dyDescent="0.3">
      <c r="A68" t="s">
        <v>8219</v>
      </c>
      <c r="B68">
        <v>26</v>
      </c>
      <c r="D68" t="s">
        <v>8221</v>
      </c>
      <c r="E68">
        <v>2</v>
      </c>
    </row>
    <row r="69" spans="1:5" x14ac:dyDescent="0.3">
      <c r="A69" t="s">
        <v>8219</v>
      </c>
      <c r="B69">
        <v>20</v>
      </c>
      <c r="D69" t="s">
        <v>8221</v>
      </c>
      <c r="E69">
        <v>0</v>
      </c>
    </row>
    <row r="70" spans="1:5" x14ac:dyDescent="0.3">
      <c r="A70" t="s">
        <v>8219</v>
      </c>
      <c r="B70">
        <v>36</v>
      </c>
      <c r="D70" t="s">
        <v>8221</v>
      </c>
      <c r="E70">
        <v>0</v>
      </c>
    </row>
    <row r="71" spans="1:5" x14ac:dyDescent="0.3">
      <c r="A71" t="s">
        <v>8219</v>
      </c>
      <c r="B71">
        <v>178</v>
      </c>
      <c r="D71" t="s">
        <v>8221</v>
      </c>
      <c r="E71">
        <v>0</v>
      </c>
    </row>
    <row r="72" spans="1:5" x14ac:dyDescent="0.3">
      <c r="A72" t="s">
        <v>8219</v>
      </c>
      <c r="B72">
        <v>17</v>
      </c>
      <c r="D72" t="s">
        <v>8221</v>
      </c>
      <c r="E72">
        <v>2</v>
      </c>
    </row>
    <row r="73" spans="1:5" x14ac:dyDescent="0.3">
      <c r="A73" t="s">
        <v>8219</v>
      </c>
      <c r="B73">
        <v>32</v>
      </c>
      <c r="D73" t="s">
        <v>8221</v>
      </c>
      <c r="E73">
        <v>0</v>
      </c>
    </row>
    <row r="74" spans="1:5" x14ac:dyDescent="0.3">
      <c r="A74" t="s">
        <v>8219</v>
      </c>
      <c r="B74">
        <v>41</v>
      </c>
      <c r="D74" t="s">
        <v>8221</v>
      </c>
      <c r="E74">
        <v>7</v>
      </c>
    </row>
    <row r="75" spans="1:5" x14ac:dyDescent="0.3">
      <c r="A75" t="s">
        <v>8219</v>
      </c>
      <c r="B75">
        <v>18</v>
      </c>
      <c r="D75" t="s">
        <v>8221</v>
      </c>
      <c r="E75">
        <v>0</v>
      </c>
    </row>
    <row r="76" spans="1:5" x14ac:dyDescent="0.3">
      <c r="A76" t="s">
        <v>8219</v>
      </c>
      <c r="B76">
        <v>29</v>
      </c>
      <c r="D76" t="s">
        <v>8221</v>
      </c>
      <c r="E76">
        <v>5</v>
      </c>
    </row>
    <row r="77" spans="1:5" x14ac:dyDescent="0.3">
      <c r="A77" t="s">
        <v>8219</v>
      </c>
      <c r="B77">
        <v>47</v>
      </c>
      <c r="D77" t="s">
        <v>8221</v>
      </c>
      <c r="E77">
        <v>0</v>
      </c>
    </row>
    <row r="78" spans="1:5" x14ac:dyDescent="0.3">
      <c r="A78" t="s">
        <v>8219</v>
      </c>
      <c r="B78">
        <v>15</v>
      </c>
      <c r="D78" t="s">
        <v>8221</v>
      </c>
      <c r="E78">
        <v>0</v>
      </c>
    </row>
    <row r="79" spans="1:5" x14ac:dyDescent="0.3">
      <c r="A79" t="s">
        <v>8219</v>
      </c>
      <c r="B79">
        <v>26</v>
      </c>
      <c r="D79" t="s">
        <v>8221</v>
      </c>
      <c r="E79">
        <v>1</v>
      </c>
    </row>
    <row r="80" spans="1:5" x14ac:dyDescent="0.3">
      <c r="A80" t="s">
        <v>8219</v>
      </c>
      <c r="B80">
        <v>35</v>
      </c>
      <c r="D80" t="s">
        <v>8221</v>
      </c>
      <c r="E80">
        <v>0</v>
      </c>
    </row>
    <row r="81" spans="1:5" x14ac:dyDescent="0.3">
      <c r="A81" t="s">
        <v>8219</v>
      </c>
      <c r="B81">
        <v>41</v>
      </c>
      <c r="D81" t="s">
        <v>8221</v>
      </c>
      <c r="E81">
        <v>5</v>
      </c>
    </row>
    <row r="82" spans="1:5" x14ac:dyDescent="0.3">
      <c r="A82" t="s">
        <v>8219</v>
      </c>
      <c r="B82">
        <v>47</v>
      </c>
      <c r="D82" t="s">
        <v>8221</v>
      </c>
      <c r="E82">
        <v>3</v>
      </c>
    </row>
    <row r="83" spans="1:5" x14ac:dyDescent="0.3">
      <c r="A83" t="s">
        <v>8219</v>
      </c>
      <c r="B83">
        <v>28</v>
      </c>
      <c r="D83" t="s">
        <v>8221</v>
      </c>
      <c r="E83">
        <v>6</v>
      </c>
    </row>
    <row r="84" spans="1:5" x14ac:dyDescent="0.3">
      <c r="A84" t="s">
        <v>8219</v>
      </c>
      <c r="B84">
        <v>100</v>
      </c>
      <c r="D84" t="s">
        <v>8221</v>
      </c>
      <c r="E84">
        <v>12</v>
      </c>
    </row>
    <row r="85" spans="1:5" x14ac:dyDescent="0.3">
      <c r="A85" t="s">
        <v>8219</v>
      </c>
      <c r="B85">
        <v>13</v>
      </c>
      <c r="D85" t="s">
        <v>8221</v>
      </c>
      <c r="E85">
        <v>13</v>
      </c>
    </row>
    <row r="86" spans="1:5" x14ac:dyDescent="0.3">
      <c r="A86" t="s">
        <v>8219</v>
      </c>
      <c r="B86">
        <v>7</v>
      </c>
      <c r="D86" t="s">
        <v>8221</v>
      </c>
      <c r="E86">
        <v>5</v>
      </c>
    </row>
    <row r="87" spans="1:5" x14ac:dyDescent="0.3">
      <c r="A87" t="s">
        <v>8219</v>
      </c>
      <c r="B87">
        <v>21</v>
      </c>
      <c r="D87" t="s">
        <v>8221</v>
      </c>
      <c r="E87">
        <v>2</v>
      </c>
    </row>
    <row r="88" spans="1:5" x14ac:dyDescent="0.3">
      <c r="A88" t="s">
        <v>8219</v>
      </c>
      <c r="B88">
        <v>17</v>
      </c>
      <c r="D88" t="s">
        <v>8221</v>
      </c>
      <c r="E88">
        <v>8</v>
      </c>
    </row>
    <row r="89" spans="1:5" x14ac:dyDescent="0.3">
      <c r="A89" t="s">
        <v>8219</v>
      </c>
      <c r="B89">
        <v>25</v>
      </c>
      <c r="D89" t="s">
        <v>8221</v>
      </c>
      <c r="E89">
        <v>0</v>
      </c>
    </row>
    <row r="90" spans="1:5" x14ac:dyDescent="0.3">
      <c r="A90" t="s">
        <v>8219</v>
      </c>
      <c r="B90">
        <v>60</v>
      </c>
      <c r="D90" t="s">
        <v>8221</v>
      </c>
      <c r="E90">
        <v>13</v>
      </c>
    </row>
    <row r="91" spans="1:5" x14ac:dyDescent="0.3">
      <c r="A91" t="s">
        <v>8219</v>
      </c>
      <c r="B91">
        <v>56</v>
      </c>
      <c r="D91" t="s">
        <v>8221</v>
      </c>
      <c r="E91">
        <v>0</v>
      </c>
    </row>
    <row r="92" spans="1:5" x14ac:dyDescent="0.3">
      <c r="A92" t="s">
        <v>8219</v>
      </c>
      <c r="B92">
        <v>16</v>
      </c>
      <c r="D92" t="s">
        <v>8221</v>
      </c>
      <c r="E92">
        <v>5</v>
      </c>
    </row>
    <row r="93" spans="1:5" x14ac:dyDescent="0.3">
      <c r="A93" t="s">
        <v>8219</v>
      </c>
      <c r="B93">
        <v>46</v>
      </c>
      <c r="D93" t="s">
        <v>8221</v>
      </c>
      <c r="E93">
        <v>8</v>
      </c>
    </row>
    <row r="94" spans="1:5" x14ac:dyDescent="0.3">
      <c r="A94" t="s">
        <v>8219</v>
      </c>
      <c r="B94">
        <v>43</v>
      </c>
      <c r="D94" t="s">
        <v>8221</v>
      </c>
      <c r="E94">
        <v>8</v>
      </c>
    </row>
    <row r="95" spans="1:5" x14ac:dyDescent="0.3">
      <c r="A95" t="s">
        <v>8219</v>
      </c>
      <c r="B95">
        <v>15</v>
      </c>
      <c r="D95" t="s">
        <v>8221</v>
      </c>
      <c r="E95">
        <v>0</v>
      </c>
    </row>
    <row r="96" spans="1:5" x14ac:dyDescent="0.3">
      <c r="A96" t="s">
        <v>8219</v>
      </c>
      <c r="B96">
        <v>12</v>
      </c>
      <c r="D96" t="s">
        <v>8221</v>
      </c>
      <c r="E96">
        <v>2</v>
      </c>
    </row>
    <row r="97" spans="1:5" x14ac:dyDescent="0.3">
      <c r="A97" t="s">
        <v>8219</v>
      </c>
      <c r="B97">
        <v>21</v>
      </c>
      <c r="D97" t="s">
        <v>8221</v>
      </c>
      <c r="E97">
        <v>3</v>
      </c>
    </row>
    <row r="98" spans="1:5" x14ac:dyDescent="0.3">
      <c r="A98" t="s">
        <v>8219</v>
      </c>
      <c r="B98">
        <v>34</v>
      </c>
      <c r="D98" t="s">
        <v>8221</v>
      </c>
      <c r="E98">
        <v>0</v>
      </c>
    </row>
    <row r="99" spans="1:5" x14ac:dyDescent="0.3">
      <c r="A99" t="s">
        <v>8219</v>
      </c>
      <c r="B99">
        <v>8</v>
      </c>
      <c r="D99" t="s">
        <v>8221</v>
      </c>
      <c r="E99">
        <v>0</v>
      </c>
    </row>
    <row r="100" spans="1:5" x14ac:dyDescent="0.3">
      <c r="A100" t="s">
        <v>8219</v>
      </c>
      <c r="B100">
        <v>60</v>
      </c>
      <c r="D100" t="s">
        <v>8221</v>
      </c>
      <c r="E100">
        <v>11</v>
      </c>
    </row>
    <row r="101" spans="1:5" x14ac:dyDescent="0.3">
      <c r="A101" t="s">
        <v>8219</v>
      </c>
      <c r="B101">
        <v>39</v>
      </c>
      <c r="D101" t="s">
        <v>8221</v>
      </c>
      <c r="E101">
        <v>0</v>
      </c>
    </row>
    <row r="102" spans="1:5" x14ac:dyDescent="0.3">
      <c r="A102" t="s">
        <v>8219</v>
      </c>
      <c r="B102">
        <v>26</v>
      </c>
      <c r="D102" t="s">
        <v>8221</v>
      </c>
      <c r="E102">
        <v>1</v>
      </c>
    </row>
    <row r="103" spans="1:5" x14ac:dyDescent="0.3">
      <c r="A103" t="s">
        <v>8219</v>
      </c>
      <c r="B103">
        <v>35</v>
      </c>
      <c r="D103" t="s">
        <v>8221</v>
      </c>
      <c r="E103">
        <v>0</v>
      </c>
    </row>
    <row r="104" spans="1:5" x14ac:dyDescent="0.3">
      <c r="A104" t="s">
        <v>8219</v>
      </c>
      <c r="B104">
        <v>65</v>
      </c>
      <c r="D104" t="s">
        <v>8221</v>
      </c>
      <c r="E104">
        <v>17</v>
      </c>
    </row>
    <row r="105" spans="1:5" x14ac:dyDescent="0.3">
      <c r="A105" t="s">
        <v>8219</v>
      </c>
      <c r="B105">
        <v>49</v>
      </c>
      <c r="D105" t="s">
        <v>8221</v>
      </c>
      <c r="E105">
        <v>2</v>
      </c>
    </row>
    <row r="106" spans="1:5" x14ac:dyDescent="0.3">
      <c r="A106" t="s">
        <v>8219</v>
      </c>
      <c r="B106">
        <v>10</v>
      </c>
      <c r="D106" t="s">
        <v>8221</v>
      </c>
      <c r="E106">
        <v>1</v>
      </c>
    </row>
    <row r="107" spans="1:5" x14ac:dyDescent="0.3">
      <c r="A107" t="s">
        <v>8219</v>
      </c>
      <c r="B107">
        <v>60</v>
      </c>
      <c r="D107" t="s">
        <v>8221</v>
      </c>
      <c r="E107">
        <v>2</v>
      </c>
    </row>
    <row r="108" spans="1:5" x14ac:dyDescent="0.3">
      <c r="A108" t="s">
        <v>8219</v>
      </c>
      <c r="B108">
        <v>27</v>
      </c>
      <c r="D108" t="s">
        <v>8221</v>
      </c>
      <c r="E108">
        <v>16</v>
      </c>
    </row>
    <row r="109" spans="1:5" x14ac:dyDescent="0.3">
      <c r="A109" t="s">
        <v>8219</v>
      </c>
      <c r="B109">
        <v>69</v>
      </c>
      <c r="D109" t="s">
        <v>8221</v>
      </c>
      <c r="E109">
        <v>1</v>
      </c>
    </row>
    <row r="110" spans="1:5" x14ac:dyDescent="0.3">
      <c r="A110" t="s">
        <v>8219</v>
      </c>
      <c r="B110">
        <v>47</v>
      </c>
      <c r="D110" t="s">
        <v>8221</v>
      </c>
      <c r="E110">
        <v>4</v>
      </c>
    </row>
    <row r="111" spans="1:5" x14ac:dyDescent="0.3">
      <c r="A111" t="s">
        <v>8219</v>
      </c>
      <c r="B111">
        <v>47</v>
      </c>
      <c r="D111" t="s">
        <v>8221</v>
      </c>
      <c r="E111">
        <v>5</v>
      </c>
    </row>
    <row r="112" spans="1:5" x14ac:dyDescent="0.3">
      <c r="A112" t="s">
        <v>8219</v>
      </c>
      <c r="B112">
        <v>26</v>
      </c>
      <c r="D112" t="s">
        <v>8221</v>
      </c>
      <c r="E112">
        <v>7</v>
      </c>
    </row>
    <row r="113" spans="1:5" x14ac:dyDescent="0.3">
      <c r="A113" t="s">
        <v>8219</v>
      </c>
      <c r="B113">
        <v>53</v>
      </c>
      <c r="D113" t="s">
        <v>8221</v>
      </c>
      <c r="E113">
        <v>0</v>
      </c>
    </row>
    <row r="114" spans="1:5" x14ac:dyDescent="0.3">
      <c r="A114" t="s">
        <v>8219</v>
      </c>
      <c r="B114">
        <v>81</v>
      </c>
      <c r="D114" t="s">
        <v>8221</v>
      </c>
      <c r="E114">
        <v>12</v>
      </c>
    </row>
    <row r="115" spans="1:5" x14ac:dyDescent="0.3">
      <c r="A115" t="s">
        <v>8219</v>
      </c>
      <c r="B115">
        <v>78</v>
      </c>
      <c r="D115" t="s">
        <v>8221</v>
      </c>
      <c r="E115">
        <v>2</v>
      </c>
    </row>
    <row r="116" spans="1:5" x14ac:dyDescent="0.3">
      <c r="A116" t="s">
        <v>8219</v>
      </c>
      <c r="B116">
        <v>35</v>
      </c>
      <c r="D116" t="s">
        <v>8221</v>
      </c>
      <c r="E116">
        <v>5</v>
      </c>
    </row>
    <row r="117" spans="1:5" x14ac:dyDescent="0.3">
      <c r="A117" t="s">
        <v>8219</v>
      </c>
      <c r="B117">
        <v>22</v>
      </c>
      <c r="D117" t="s">
        <v>8221</v>
      </c>
      <c r="E117">
        <v>2</v>
      </c>
    </row>
    <row r="118" spans="1:5" x14ac:dyDescent="0.3">
      <c r="A118" t="s">
        <v>8219</v>
      </c>
      <c r="B118">
        <v>57</v>
      </c>
      <c r="D118" t="s">
        <v>8221</v>
      </c>
      <c r="E118">
        <v>3</v>
      </c>
    </row>
    <row r="119" spans="1:5" x14ac:dyDescent="0.3">
      <c r="A119" t="s">
        <v>8219</v>
      </c>
      <c r="B119">
        <v>27</v>
      </c>
      <c r="D119" t="s">
        <v>8221</v>
      </c>
      <c r="E119">
        <v>0</v>
      </c>
    </row>
    <row r="120" spans="1:5" x14ac:dyDescent="0.3">
      <c r="A120" t="s">
        <v>8219</v>
      </c>
      <c r="B120">
        <v>39</v>
      </c>
      <c r="D120" t="s">
        <v>8221</v>
      </c>
      <c r="E120">
        <v>49</v>
      </c>
    </row>
    <row r="121" spans="1:5" x14ac:dyDescent="0.3">
      <c r="A121" t="s">
        <v>8219</v>
      </c>
      <c r="B121">
        <v>37</v>
      </c>
      <c r="D121" t="s">
        <v>8221</v>
      </c>
      <c r="E121">
        <v>1</v>
      </c>
    </row>
    <row r="122" spans="1:5" x14ac:dyDescent="0.3">
      <c r="A122" t="s">
        <v>8219</v>
      </c>
      <c r="B122">
        <v>137</v>
      </c>
      <c r="D122" t="s">
        <v>8221</v>
      </c>
      <c r="E122">
        <v>2</v>
      </c>
    </row>
    <row r="123" spans="1:5" x14ac:dyDescent="0.3">
      <c r="A123" t="s">
        <v>8219</v>
      </c>
      <c r="B123">
        <v>376</v>
      </c>
      <c r="D123" t="s">
        <v>8221</v>
      </c>
      <c r="E123">
        <v>0</v>
      </c>
    </row>
    <row r="124" spans="1:5" x14ac:dyDescent="0.3">
      <c r="A124" t="s">
        <v>8219</v>
      </c>
      <c r="B124">
        <v>202</v>
      </c>
      <c r="D124" t="s">
        <v>8221</v>
      </c>
      <c r="E124">
        <v>0</v>
      </c>
    </row>
    <row r="125" spans="1:5" x14ac:dyDescent="0.3">
      <c r="A125" t="s">
        <v>8219</v>
      </c>
      <c r="B125">
        <v>328</v>
      </c>
      <c r="D125" t="s">
        <v>8221</v>
      </c>
      <c r="E125">
        <v>11</v>
      </c>
    </row>
    <row r="126" spans="1:5" x14ac:dyDescent="0.3">
      <c r="A126" t="s">
        <v>8219</v>
      </c>
      <c r="B126">
        <v>84</v>
      </c>
      <c r="D126" t="s">
        <v>8221</v>
      </c>
      <c r="E126">
        <v>1</v>
      </c>
    </row>
    <row r="127" spans="1:5" x14ac:dyDescent="0.3">
      <c r="A127" t="s">
        <v>8219</v>
      </c>
      <c r="B127">
        <v>96</v>
      </c>
      <c r="D127" t="s">
        <v>8221</v>
      </c>
      <c r="E127">
        <v>8</v>
      </c>
    </row>
    <row r="128" spans="1:5" x14ac:dyDescent="0.3">
      <c r="A128" t="s">
        <v>8219</v>
      </c>
      <c r="B128">
        <v>223</v>
      </c>
      <c r="D128" t="s">
        <v>8221</v>
      </c>
      <c r="E128">
        <v>5</v>
      </c>
    </row>
    <row r="129" spans="1:5" x14ac:dyDescent="0.3">
      <c r="A129" t="s">
        <v>8219</v>
      </c>
      <c r="B129">
        <v>62</v>
      </c>
      <c r="D129" t="s">
        <v>8221</v>
      </c>
      <c r="E129">
        <v>39</v>
      </c>
    </row>
    <row r="130" spans="1:5" x14ac:dyDescent="0.3">
      <c r="A130" t="s">
        <v>8219</v>
      </c>
      <c r="B130">
        <v>146</v>
      </c>
      <c r="D130" t="s">
        <v>8221</v>
      </c>
      <c r="E130">
        <v>0</v>
      </c>
    </row>
    <row r="131" spans="1:5" x14ac:dyDescent="0.3">
      <c r="A131" t="s">
        <v>8219</v>
      </c>
      <c r="B131">
        <v>235</v>
      </c>
      <c r="D131" t="s">
        <v>8221</v>
      </c>
      <c r="E131">
        <v>0</v>
      </c>
    </row>
    <row r="132" spans="1:5" x14ac:dyDescent="0.3">
      <c r="A132" t="s">
        <v>8219</v>
      </c>
      <c r="B132">
        <v>437</v>
      </c>
      <c r="D132" t="s">
        <v>8221</v>
      </c>
      <c r="E132">
        <v>2</v>
      </c>
    </row>
    <row r="133" spans="1:5" x14ac:dyDescent="0.3">
      <c r="A133" t="s">
        <v>8219</v>
      </c>
      <c r="B133">
        <v>77</v>
      </c>
      <c r="D133" t="s">
        <v>8221</v>
      </c>
      <c r="E133">
        <v>170</v>
      </c>
    </row>
    <row r="134" spans="1:5" x14ac:dyDescent="0.3">
      <c r="A134" t="s">
        <v>8219</v>
      </c>
      <c r="B134">
        <v>108</v>
      </c>
      <c r="D134" t="s">
        <v>8221</v>
      </c>
      <c r="E134">
        <v>5</v>
      </c>
    </row>
    <row r="135" spans="1:5" x14ac:dyDescent="0.3">
      <c r="A135" t="s">
        <v>8219</v>
      </c>
      <c r="B135">
        <v>7</v>
      </c>
      <c r="D135" t="s">
        <v>8221</v>
      </c>
      <c r="E135">
        <v>14</v>
      </c>
    </row>
    <row r="136" spans="1:5" x14ac:dyDescent="0.3">
      <c r="A136" t="s">
        <v>8219</v>
      </c>
      <c r="B136">
        <v>314</v>
      </c>
      <c r="D136" t="s">
        <v>8221</v>
      </c>
      <c r="E136">
        <v>1</v>
      </c>
    </row>
    <row r="137" spans="1:5" x14ac:dyDescent="0.3">
      <c r="A137" t="s">
        <v>8219</v>
      </c>
      <c r="B137">
        <v>188</v>
      </c>
      <c r="D137" t="s">
        <v>8221</v>
      </c>
      <c r="E137">
        <v>0</v>
      </c>
    </row>
    <row r="138" spans="1:5" x14ac:dyDescent="0.3">
      <c r="A138" t="s">
        <v>8219</v>
      </c>
      <c r="B138">
        <v>275</v>
      </c>
      <c r="D138" t="s">
        <v>8221</v>
      </c>
      <c r="E138">
        <v>124</v>
      </c>
    </row>
    <row r="139" spans="1:5" x14ac:dyDescent="0.3">
      <c r="A139" t="s">
        <v>8219</v>
      </c>
      <c r="B139">
        <v>560</v>
      </c>
      <c r="D139" t="s">
        <v>8221</v>
      </c>
      <c r="E139">
        <v>0</v>
      </c>
    </row>
    <row r="140" spans="1:5" x14ac:dyDescent="0.3">
      <c r="A140" t="s">
        <v>8219</v>
      </c>
      <c r="B140">
        <v>688</v>
      </c>
      <c r="D140" t="s">
        <v>8221</v>
      </c>
      <c r="E140">
        <v>0</v>
      </c>
    </row>
    <row r="141" spans="1:5" x14ac:dyDescent="0.3">
      <c r="A141" t="s">
        <v>8219</v>
      </c>
      <c r="B141">
        <v>942</v>
      </c>
      <c r="D141" t="s">
        <v>8221</v>
      </c>
      <c r="E141">
        <v>55</v>
      </c>
    </row>
    <row r="142" spans="1:5" x14ac:dyDescent="0.3">
      <c r="A142" t="s">
        <v>8219</v>
      </c>
      <c r="B142">
        <v>88</v>
      </c>
      <c r="D142" t="s">
        <v>8221</v>
      </c>
      <c r="E142">
        <v>140</v>
      </c>
    </row>
    <row r="143" spans="1:5" x14ac:dyDescent="0.3">
      <c r="A143" t="s">
        <v>8219</v>
      </c>
      <c r="B143">
        <v>220</v>
      </c>
      <c r="D143" t="s">
        <v>8221</v>
      </c>
      <c r="E143">
        <v>21</v>
      </c>
    </row>
    <row r="144" spans="1:5" x14ac:dyDescent="0.3">
      <c r="A144" t="s">
        <v>8219</v>
      </c>
      <c r="B144">
        <v>145</v>
      </c>
      <c r="D144" t="s">
        <v>8221</v>
      </c>
      <c r="E144">
        <v>1</v>
      </c>
    </row>
    <row r="145" spans="1:5" x14ac:dyDescent="0.3">
      <c r="A145" t="s">
        <v>8219</v>
      </c>
      <c r="B145">
        <v>963</v>
      </c>
      <c r="D145" t="s">
        <v>8221</v>
      </c>
      <c r="E145">
        <v>147</v>
      </c>
    </row>
    <row r="146" spans="1:5" x14ac:dyDescent="0.3">
      <c r="A146" t="s">
        <v>8219</v>
      </c>
      <c r="B146">
        <v>91</v>
      </c>
      <c r="D146" t="s">
        <v>8221</v>
      </c>
      <c r="E146">
        <v>11</v>
      </c>
    </row>
    <row r="147" spans="1:5" x14ac:dyDescent="0.3">
      <c r="A147" t="s">
        <v>8219</v>
      </c>
      <c r="B147">
        <v>58</v>
      </c>
      <c r="D147" t="s">
        <v>8221</v>
      </c>
      <c r="E147">
        <v>125</v>
      </c>
    </row>
    <row r="148" spans="1:5" x14ac:dyDescent="0.3">
      <c r="A148" t="s">
        <v>8219</v>
      </c>
      <c r="B148">
        <v>36</v>
      </c>
      <c r="D148" t="s">
        <v>8221</v>
      </c>
      <c r="E148">
        <v>1</v>
      </c>
    </row>
    <row r="149" spans="1:5" x14ac:dyDescent="0.3">
      <c r="A149" t="s">
        <v>8219</v>
      </c>
      <c r="B149">
        <v>165</v>
      </c>
      <c r="D149" t="s">
        <v>8221</v>
      </c>
      <c r="E149">
        <v>0</v>
      </c>
    </row>
    <row r="150" spans="1:5" x14ac:dyDescent="0.3">
      <c r="A150" t="s">
        <v>8219</v>
      </c>
      <c r="B150">
        <v>111</v>
      </c>
      <c r="D150" t="s">
        <v>8221</v>
      </c>
      <c r="E150">
        <v>0</v>
      </c>
    </row>
    <row r="151" spans="1:5" x14ac:dyDescent="0.3">
      <c r="A151" t="s">
        <v>8219</v>
      </c>
      <c r="B151">
        <v>1596</v>
      </c>
      <c r="D151" t="s">
        <v>8221</v>
      </c>
      <c r="E151">
        <v>3</v>
      </c>
    </row>
    <row r="152" spans="1:5" x14ac:dyDescent="0.3">
      <c r="A152" t="s">
        <v>8219</v>
      </c>
      <c r="B152">
        <v>61</v>
      </c>
      <c r="D152" t="s">
        <v>8221</v>
      </c>
      <c r="E152">
        <v>0</v>
      </c>
    </row>
    <row r="153" spans="1:5" x14ac:dyDescent="0.3">
      <c r="A153" t="s">
        <v>8219</v>
      </c>
      <c r="B153">
        <v>287</v>
      </c>
      <c r="D153" t="s">
        <v>8221</v>
      </c>
      <c r="E153">
        <v>0</v>
      </c>
    </row>
    <row r="154" spans="1:5" x14ac:dyDescent="0.3">
      <c r="A154" t="s">
        <v>8219</v>
      </c>
      <c r="B154">
        <v>65</v>
      </c>
      <c r="D154" t="s">
        <v>8221</v>
      </c>
      <c r="E154">
        <v>0</v>
      </c>
    </row>
    <row r="155" spans="1:5" x14ac:dyDescent="0.3">
      <c r="A155" t="s">
        <v>8219</v>
      </c>
      <c r="B155">
        <v>118</v>
      </c>
      <c r="D155" t="s">
        <v>8221</v>
      </c>
      <c r="E155">
        <v>0</v>
      </c>
    </row>
    <row r="156" spans="1:5" x14ac:dyDescent="0.3">
      <c r="A156" t="s">
        <v>8219</v>
      </c>
      <c r="B156">
        <v>113</v>
      </c>
      <c r="D156" t="s">
        <v>8221</v>
      </c>
      <c r="E156">
        <v>3</v>
      </c>
    </row>
    <row r="157" spans="1:5" x14ac:dyDescent="0.3">
      <c r="A157" t="s">
        <v>8219</v>
      </c>
      <c r="B157">
        <v>332</v>
      </c>
      <c r="D157" t="s">
        <v>8221</v>
      </c>
      <c r="E157">
        <v>0</v>
      </c>
    </row>
    <row r="158" spans="1:5" x14ac:dyDescent="0.3">
      <c r="A158" t="s">
        <v>8219</v>
      </c>
      <c r="B158">
        <v>62</v>
      </c>
      <c r="D158" t="s">
        <v>8221</v>
      </c>
      <c r="E158">
        <v>1</v>
      </c>
    </row>
    <row r="159" spans="1:5" x14ac:dyDescent="0.3">
      <c r="A159" t="s">
        <v>8219</v>
      </c>
      <c r="B159">
        <v>951</v>
      </c>
      <c r="D159" t="s">
        <v>8221</v>
      </c>
      <c r="E159">
        <v>3</v>
      </c>
    </row>
    <row r="160" spans="1:5" x14ac:dyDescent="0.3">
      <c r="A160" t="s">
        <v>8219</v>
      </c>
      <c r="B160">
        <v>415</v>
      </c>
      <c r="D160" t="s">
        <v>8221</v>
      </c>
      <c r="E160">
        <v>22</v>
      </c>
    </row>
    <row r="161" spans="1:5" x14ac:dyDescent="0.3">
      <c r="A161" t="s">
        <v>8219</v>
      </c>
      <c r="B161">
        <v>305</v>
      </c>
      <c r="D161" t="s">
        <v>8221</v>
      </c>
      <c r="E161">
        <v>26</v>
      </c>
    </row>
    <row r="162" spans="1:5" x14ac:dyDescent="0.3">
      <c r="A162" t="s">
        <v>8219</v>
      </c>
      <c r="B162">
        <v>2139</v>
      </c>
      <c r="D162" t="s">
        <v>8221</v>
      </c>
      <c r="E162">
        <v>4</v>
      </c>
    </row>
    <row r="163" spans="1:5" x14ac:dyDescent="0.3">
      <c r="A163" t="s">
        <v>8219</v>
      </c>
      <c r="B163">
        <v>79</v>
      </c>
      <c r="D163" t="s">
        <v>8221</v>
      </c>
      <c r="E163">
        <v>0</v>
      </c>
    </row>
    <row r="164" spans="1:5" x14ac:dyDescent="0.3">
      <c r="A164" t="s">
        <v>8219</v>
      </c>
      <c r="B164">
        <v>179</v>
      </c>
      <c r="D164" t="s">
        <v>8221</v>
      </c>
      <c r="E164">
        <v>4</v>
      </c>
    </row>
    <row r="165" spans="1:5" x14ac:dyDescent="0.3">
      <c r="A165" t="s">
        <v>8219</v>
      </c>
      <c r="B165">
        <v>202</v>
      </c>
      <c r="D165" t="s">
        <v>8221</v>
      </c>
      <c r="E165">
        <v>9</v>
      </c>
    </row>
    <row r="166" spans="1:5" x14ac:dyDescent="0.3">
      <c r="A166" t="s">
        <v>8219</v>
      </c>
      <c r="B166">
        <v>760</v>
      </c>
      <c r="D166" t="s">
        <v>8221</v>
      </c>
      <c r="E166">
        <v>5</v>
      </c>
    </row>
    <row r="167" spans="1:5" x14ac:dyDescent="0.3">
      <c r="A167" t="s">
        <v>8219</v>
      </c>
      <c r="B167">
        <v>563</v>
      </c>
      <c r="D167" t="s">
        <v>8221</v>
      </c>
      <c r="E167">
        <v>14</v>
      </c>
    </row>
    <row r="168" spans="1:5" x14ac:dyDescent="0.3">
      <c r="A168" t="s">
        <v>8219</v>
      </c>
      <c r="B168">
        <v>135</v>
      </c>
      <c r="D168" t="s">
        <v>8221</v>
      </c>
      <c r="E168">
        <v>1</v>
      </c>
    </row>
    <row r="169" spans="1:5" x14ac:dyDescent="0.3">
      <c r="A169" t="s">
        <v>8219</v>
      </c>
      <c r="B169">
        <v>290</v>
      </c>
      <c r="D169" t="s">
        <v>8221</v>
      </c>
      <c r="E169">
        <v>10</v>
      </c>
    </row>
    <row r="170" spans="1:5" x14ac:dyDescent="0.3">
      <c r="A170" t="s">
        <v>8219</v>
      </c>
      <c r="B170">
        <v>447</v>
      </c>
      <c r="D170" t="s">
        <v>8221</v>
      </c>
      <c r="E170">
        <v>3</v>
      </c>
    </row>
    <row r="171" spans="1:5" x14ac:dyDescent="0.3">
      <c r="A171" t="s">
        <v>8219</v>
      </c>
      <c r="B171">
        <v>232</v>
      </c>
      <c r="D171" t="s">
        <v>8221</v>
      </c>
      <c r="E171">
        <v>1</v>
      </c>
    </row>
    <row r="172" spans="1:5" x14ac:dyDescent="0.3">
      <c r="A172" t="s">
        <v>8219</v>
      </c>
      <c r="B172">
        <v>168</v>
      </c>
      <c r="D172" t="s">
        <v>8221</v>
      </c>
      <c r="E172">
        <v>0</v>
      </c>
    </row>
    <row r="173" spans="1:5" x14ac:dyDescent="0.3">
      <c r="A173" t="s">
        <v>8219</v>
      </c>
      <c r="B173">
        <v>128</v>
      </c>
      <c r="D173" t="s">
        <v>8221</v>
      </c>
      <c r="E173">
        <v>5</v>
      </c>
    </row>
    <row r="174" spans="1:5" x14ac:dyDescent="0.3">
      <c r="A174" t="s">
        <v>8219</v>
      </c>
      <c r="B174">
        <v>493</v>
      </c>
      <c r="D174" t="s">
        <v>8221</v>
      </c>
      <c r="E174">
        <v>2</v>
      </c>
    </row>
    <row r="175" spans="1:5" x14ac:dyDescent="0.3">
      <c r="A175" t="s">
        <v>8219</v>
      </c>
      <c r="B175">
        <v>131</v>
      </c>
      <c r="D175" t="s">
        <v>8221</v>
      </c>
      <c r="E175">
        <v>68</v>
      </c>
    </row>
    <row r="176" spans="1:5" x14ac:dyDescent="0.3">
      <c r="A176" t="s">
        <v>8219</v>
      </c>
      <c r="B176">
        <v>50</v>
      </c>
      <c r="D176" t="s">
        <v>8221</v>
      </c>
      <c r="E176">
        <v>3</v>
      </c>
    </row>
    <row r="177" spans="1:5" x14ac:dyDescent="0.3">
      <c r="A177" t="s">
        <v>8219</v>
      </c>
      <c r="B177">
        <v>665</v>
      </c>
      <c r="D177" t="s">
        <v>8221</v>
      </c>
      <c r="E177">
        <v>34</v>
      </c>
    </row>
    <row r="178" spans="1:5" x14ac:dyDescent="0.3">
      <c r="A178" t="s">
        <v>8219</v>
      </c>
      <c r="B178">
        <v>129</v>
      </c>
      <c r="D178" t="s">
        <v>8221</v>
      </c>
      <c r="E178">
        <v>0</v>
      </c>
    </row>
    <row r="179" spans="1:5" x14ac:dyDescent="0.3">
      <c r="A179" t="s">
        <v>8219</v>
      </c>
      <c r="B179">
        <v>142</v>
      </c>
      <c r="D179" t="s">
        <v>8221</v>
      </c>
      <c r="E179">
        <v>3</v>
      </c>
    </row>
    <row r="180" spans="1:5" x14ac:dyDescent="0.3">
      <c r="A180" t="s">
        <v>8219</v>
      </c>
      <c r="B180">
        <v>2436</v>
      </c>
      <c r="D180" t="s">
        <v>8221</v>
      </c>
      <c r="E180">
        <v>0</v>
      </c>
    </row>
    <row r="181" spans="1:5" x14ac:dyDescent="0.3">
      <c r="A181" t="s">
        <v>8219</v>
      </c>
      <c r="B181">
        <v>244</v>
      </c>
      <c r="D181" t="s">
        <v>8221</v>
      </c>
      <c r="E181">
        <v>70</v>
      </c>
    </row>
    <row r="182" spans="1:5" x14ac:dyDescent="0.3">
      <c r="A182" t="s">
        <v>8219</v>
      </c>
      <c r="B182">
        <v>298</v>
      </c>
      <c r="D182" t="s">
        <v>8221</v>
      </c>
      <c r="E182">
        <v>1</v>
      </c>
    </row>
    <row r="183" spans="1:5" x14ac:dyDescent="0.3">
      <c r="A183" t="s">
        <v>8219</v>
      </c>
      <c r="B183">
        <v>251</v>
      </c>
      <c r="D183" t="s">
        <v>8221</v>
      </c>
      <c r="E183">
        <v>1</v>
      </c>
    </row>
    <row r="184" spans="1:5" x14ac:dyDescent="0.3">
      <c r="A184" t="s">
        <v>8219</v>
      </c>
      <c r="B184">
        <v>108</v>
      </c>
      <c r="D184" t="s">
        <v>8221</v>
      </c>
      <c r="E184">
        <v>1</v>
      </c>
    </row>
    <row r="185" spans="1:5" x14ac:dyDescent="0.3">
      <c r="A185" t="s">
        <v>8219</v>
      </c>
      <c r="B185">
        <v>82</v>
      </c>
      <c r="D185" t="s">
        <v>8221</v>
      </c>
      <c r="E185">
        <v>2</v>
      </c>
    </row>
    <row r="186" spans="1:5" x14ac:dyDescent="0.3">
      <c r="A186" t="s">
        <v>8219</v>
      </c>
      <c r="B186">
        <v>74</v>
      </c>
      <c r="D186" t="s">
        <v>8221</v>
      </c>
      <c r="E186">
        <v>2</v>
      </c>
    </row>
    <row r="187" spans="1:5" x14ac:dyDescent="0.3">
      <c r="A187" t="s">
        <v>8219</v>
      </c>
      <c r="B187">
        <v>189</v>
      </c>
      <c r="D187" t="s">
        <v>8221</v>
      </c>
      <c r="E187">
        <v>34</v>
      </c>
    </row>
    <row r="188" spans="1:5" x14ac:dyDescent="0.3">
      <c r="A188" t="s">
        <v>8219</v>
      </c>
      <c r="B188">
        <v>80</v>
      </c>
      <c r="D188" t="s">
        <v>8221</v>
      </c>
      <c r="E188">
        <v>2</v>
      </c>
    </row>
    <row r="189" spans="1:5" x14ac:dyDescent="0.3">
      <c r="A189" t="s">
        <v>8219</v>
      </c>
      <c r="B189">
        <v>576</v>
      </c>
      <c r="D189" t="s">
        <v>8221</v>
      </c>
      <c r="E189">
        <v>0</v>
      </c>
    </row>
    <row r="190" spans="1:5" x14ac:dyDescent="0.3">
      <c r="A190" t="s">
        <v>8219</v>
      </c>
      <c r="B190">
        <v>202</v>
      </c>
      <c r="D190" t="s">
        <v>8221</v>
      </c>
      <c r="E190">
        <v>1</v>
      </c>
    </row>
    <row r="191" spans="1:5" x14ac:dyDescent="0.3">
      <c r="A191" t="s">
        <v>8219</v>
      </c>
      <c r="B191">
        <v>238</v>
      </c>
      <c r="D191" t="s">
        <v>8221</v>
      </c>
      <c r="E191">
        <v>8</v>
      </c>
    </row>
    <row r="192" spans="1:5" x14ac:dyDescent="0.3">
      <c r="A192" t="s">
        <v>8219</v>
      </c>
      <c r="B192">
        <v>36</v>
      </c>
      <c r="D192" t="s">
        <v>8221</v>
      </c>
      <c r="E192">
        <v>4</v>
      </c>
    </row>
    <row r="193" spans="1:5" x14ac:dyDescent="0.3">
      <c r="A193" t="s">
        <v>8219</v>
      </c>
      <c r="B193">
        <v>150</v>
      </c>
      <c r="D193" t="s">
        <v>8221</v>
      </c>
      <c r="E193">
        <v>28</v>
      </c>
    </row>
    <row r="194" spans="1:5" x14ac:dyDescent="0.3">
      <c r="A194" t="s">
        <v>8219</v>
      </c>
      <c r="B194">
        <v>146</v>
      </c>
      <c r="D194" t="s">
        <v>8221</v>
      </c>
      <c r="E194">
        <v>0</v>
      </c>
    </row>
    <row r="195" spans="1:5" x14ac:dyDescent="0.3">
      <c r="A195" t="s">
        <v>8219</v>
      </c>
      <c r="B195">
        <v>222</v>
      </c>
      <c r="D195" t="s">
        <v>8221</v>
      </c>
      <c r="E195">
        <v>6</v>
      </c>
    </row>
    <row r="196" spans="1:5" x14ac:dyDescent="0.3">
      <c r="A196" t="s">
        <v>8219</v>
      </c>
      <c r="B196">
        <v>120</v>
      </c>
      <c r="D196" t="s">
        <v>8221</v>
      </c>
      <c r="E196">
        <v>22</v>
      </c>
    </row>
    <row r="197" spans="1:5" x14ac:dyDescent="0.3">
      <c r="A197" t="s">
        <v>8219</v>
      </c>
      <c r="B197">
        <v>126</v>
      </c>
      <c r="D197" t="s">
        <v>8221</v>
      </c>
      <c r="E197">
        <v>0</v>
      </c>
    </row>
    <row r="198" spans="1:5" x14ac:dyDescent="0.3">
      <c r="A198" t="s">
        <v>8219</v>
      </c>
      <c r="B198">
        <v>158</v>
      </c>
      <c r="D198" t="s">
        <v>8221</v>
      </c>
      <c r="E198">
        <v>1</v>
      </c>
    </row>
    <row r="199" spans="1:5" x14ac:dyDescent="0.3">
      <c r="A199" t="s">
        <v>8219</v>
      </c>
      <c r="B199">
        <v>316</v>
      </c>
      <c r="D199" t="s">
        <v>8221</v>
      </c>
      <c r="E199">
        <v>20</v>
      </c>
    </row>
    <row r="200" spans="1:5" x14ac:dyDescent="0.3">
      <c r="A200" t="s">
        <v>8219</v>
      </c>
      <c r="B200">
        <v>284</v>
      </c>
      <c r="D200" t="s">
        <v>8221</v>
      </c>
      <c r="E200">
        <v>0</v>
      </c>
    </row>
    <row r="201" spans="1:5" x14ac:dyDescent="0.3">
      <c r="A201" t="s">
        <v>8219</v>
      </c>
      <c r="B201">
        <v>51</v>
      </c>
      <c r="D201" t="s">
        <v>8221</v>
      </c>
      <c r="E201">
        <v>1</v>
      </c>
    </row>
    <row r="202" spans="1:5" x14ac:dyDescent="0.3">
      <c r="A202" t="s">
        <v>8219</v>
      </c>
      <c r="B202">
        <v>158</v>
      </c>
      <c r="D202" t="s">
        <v>8221</v>
      </c>
      <c r="E202">
        <v>3</v>
      </c>
    </row>
    <row r="203" spans="1:5" x14ac:dyDescent="0.3">
      <c r="A203" t="s">
        <v>8219</v>
      </c>
      <c r="B203">
        <v>337</v>
      </c>
      <c r="D203" t="s">
        <v>8221</v>
      </c>
      <c r="E203">
        <v>2</v>
      </c>
    </row>
    <row r="204" spans="1:5" x14ac:dyDescent="0.3">
      <c r="A204" t="s">
        <v>8219</v>
      </c>
      <c r="B204">
        <v>186</v>
      </c>
      <c r="D204" t="s">
        <v>8221</v>
      </c>
      <c r="E204">
        <v>0</v>
      </c>
    </row>
    <row r="205" spans="1:5" x14ac:dyDescent="0.3">
      <c r="A205" t="s">
        <v>8219</v>
      </c>
      <c r="B205">
        <v>58</v>
      </c>
      <c r="D205" t="s">
        <v>8221</v>
      </c>
      <c r="E205">
        <v>2</v>
      </c>
    </row>
    <row r="206" spans="1:5" x14ac:dyDescent="0.3">
      <c r="A206" t="s">
        <v>8219</v>
      </c>
      <c r="B206">
        <v>82</v>
      </c>
      <c r="D206" t="s">
        <v>8221</v>
      </c>
      <c r="E206">
        <v>1</v>
      </c>
    </row>
    <row r="207" spans="1:5" x14ac:dyDescent="0.3">
      <c r="A207" t="s">
        <v>8219</v>
      </c>
      <c r="B207">
        <v>736</v>
      </c>
      <c r="D207" t="s">
        <v>8221</v>
      </c>
      <c r="E207">
        <v>0</v>
      </c>
    </row>
    <row r="208" spans="1:5" x14ac:dyDescent="0.3">
      <c r="A208" t="s">
        <v>8219</v>
      </c>
      <c r="B208">
        <v>1151</v>
      </c>
      <c r="D208" t="s">
        <v>8221</v>
      </c>
      <c r="E208">
        <v>1</v>
      </c>
    </row>
    <row r="209" spans="1:5" x14ac:dyDescent="0.3">
      <c r="A209" t="s">
        <v>8219</v>
      </c>
      <c r="B209">
        <v>34</v>
      </c>
      <c r="D209" t="s">
        <v>8221</v>
      </c>
      <c r="E209">
        <v>0</v>
      </c>
    </row>
    <row r="210" spans="1:5" x14ac:dyDescent="0.3">
      <c r="A210" t="s">
        <v>8219</v>
      </c>
      <c r="B210">
        <v>498</v>
      </c>
      <c r="D210" t="s">
        <v>8221</v>
      </c>
      <c r="E210">
        <v>5</v>
      </c>
    </row>
    <row r="211" spans="1:5" x14ac:dyDescent="0.3">
      <c r="A211" t="s">
        <v>8219</v>
      </c>
      <c r="B211">
        <v>167</v>
      </c>
      <c r="D211" t="s">
        <v>8221</v>
      </c>
      <c r="E211">
        <v>1</v>
      </c>
    </row>
    <row r="212" spans="1:5" x14ac:dyDescent="0.3">
      <c r="A212" t="s">
        <v>8219</v>
      </c>
      <c r="B212">
        <v>340</v>
      </c>
      <c r="D212" t="s">
        <v>8221</v>
      </c>
      <c r="E212">
        <v>1</v>
      </c>
    </row>
    <row r="213" spans="1:5" x14ac:dyDescent="0.3">
      <c r="A213" t="s">
        <v>8219</v>
      </c>
      <c r="B213">
        <v>438</v>
      </c>
      <c r="D213" t="s">
        <v>8221</v>
      </c>
      <c r="E213">
        <v>2</v>
      </c>
    </row>
    <row r="214" spans="1:5" x14ac:dyDescent="0.3">
      <c r="A214" t="s">
        <v>8219</v>
      </c>
      <c r="B214">
        <v>555</v>
      </c>
      <c r="D214" t="s">
        <v>8221</v>
      </c>
      <c r="E214">
        <v>0</v>
      </c>
    </row>
    <row r="215" spans="1:5" x14ac:dyDescent="0.3">
      <c r="A215" t="s">
        <v>8219</v>
      </c>
      <c r="B215">
        <v>266</v>
      </c>
      <c r="D215" t="s">
        <v>8221</v>
      </c>
      <c r="E215">
        <v>9</v>
      </c>
    </row>
    <row r="216" spans="1:5" x14ac:dyDescent="0.3">
      <c r="A216" t="s">
        <v>8219</v>
      </c>
      <c r="B216">
        <v>69</v>
      </c>
      <c r="D216" t="s">
        <v>8221</v>
      </c>
      <c r="E216">
        <v>4</v>
      </c>
    </row>
    <row r="217" spans="1:5" x14ac:dyDescent="0.3">
      <c r="A217" t="s">
        <v>8219</v>
      </c>
      <c r="B217">
        <v>80</v>
      </c>
      <c r="D217" t="s">
        <v>8221</v>
      </c>
      <c r="E217">
        <v>4</v>
      </c>
    </row>
    <row r="218" spans="1:5" x14ac:dyDescent="0.3">
      <c r="A218" t="s">
        <v>8219</v>
      </c>
      <c r="B218">
        <v>493</v>
      </c>
      <c r="D218" t="s">
        <v>8221</v>
      </c>
      <c r="E218">
        <v>1</v>
      </c>
    </row>
    <row r="219" spans="1:5" x14ac:dyDescent="0.3">
      <c r="A219" t="s">
        <v>8219</v>
      </c>
      <c r="B219">
        <v>31</v>
      </c>
      <c r="D219" t="s">
        <v>8221</v>
      </c>
      <c r="E219">
        <v>1</v>
      </c>
    </row>
    <row r="220" spans="1:5" x14ac:dyDescent="0.3">
      <c r="A220" t="s">
        <v>8219</v>
      </c>
      <c r="B220">
        <v>236</v>
      </c>
      <c r="D220" t="s">
        <v>8221</v>
      </c>
      <c r="E220">
        <v>7</v>
      </c>
    </row>
    <row r="221" spans="1:5" x14ac:dyDescent="0.3">
      <c r="A221" t="s">
        <v>8219</v>
      </c>
      <c r="B221">
        <v>89</v>
      </c>
      <c r="D221" t="s">
        <v>8221</v>
      </c>
      <c r="E221">
        <v>5</v>
      </c>
    </row>
    <row r="222" spans="1:5" x14ac:dyDescent="0.3">
      <c r="A222" t="s">
        <v>8219</v>
      </c>
      <c r="B222">
        <v>299</v>
      </c>
      <c r="D222" t="s">
        <v>8221</v>
      </c>
      <c r="E222">
        <v>1</v>
      </c>
    </row>
    <row r="223" spans="1:5" x14ac:dyDescent="0.3">
      <c r="A223" t="s">
        <v>8219</v>
      </c>
      <c r="B223">
        <v>55</v>
      </c>
      <c r="D223" t="s">
        <v>8221</v>
      </c>
      <c r="E223">
        <v>0</v>
      </c>
    </row>
    <row r="224" spans="1:5" x14ac:dyDescent="0.3">
      <c r="A224" t="s">
        <v>8219</v>
      </c>
      <c r="B224">
        <v>325</v>
      </c>
      <c r="D224" t="s">
        <v>8221</v>
      </c>
      <c r="E224">
        <v>0</v>
      </c>
    </row>
    <row r="225" spans="1:5" x14ac:dyDescent="0.3">
      <c r="A225" t="s">
        <v>8219</v>
      </c>
      <c r="B225">
        <v>524</v>
      </c>
      <c r="D225" t="s">
        <v>8221</v>
      </c>
      <c r="E225">
        <v>1</v>
      </c>
    </row>
    <row r="226" spans="1:5" x14ac:dyDescent="0.3">
      <c r="A226" t="s">
        <v>8219</v>
      </c>
      <c r="B226">
        <v>285</v>
      </c>
      <c r="D226" t="s">
        <v>8221</v>
      </c>
      <c r="E226">
        <v>2</v>
      </c>
    </row>
    <row r="227" spans="1:5" x14ac:dyDescent="0.3">
      <c r="A227" t="s">
        <v>8219</v>
      </c>
      <c r="B227">
        <v>179</v>
      </c>
      <c r="D227" t="s">
        <v>8221</v>
      </c>
      <c r="E227">
        <v>0</v>
      </c>
    </row>
    <row r="228" spans="1:5" x14ac:dyDescent="0.3">
      <c r="A228" t="s">
        <v>8219</v>
      </c>
      <c r="B228">
        <v>188</v>
      </c>
      <c r="D228" t="s">
        <v>8221</v>
      </c>
      <c r="E228">
        <v>4</v>
      </c>
    </row>
    <row r="229" spans="1:5" x14ac:dyDescent="0.3">
      <c r="A229" t="s">
        <v>8219</v>
      </c>
      <c r="B229">
        <v>379</v>
      </c>
      <c r="D229" t="s">
        <v>8221</v>
      </c>
      <c r="E229">
        <v>7</v>
      </c>
    </row>
    <row r="230" spans="1:5" x14ac:dyDescent="0.3">
      <c r="A230" t="s">
        <v>8219</v>
      </c>
      <c r="B230">
        <v>119</v>
      </c>
      <c r="D230" t="s">
        <v>8221</v>
      </c>
      <c r="E230">
        <v>2</v>
      </c>
    </row>
    <row r="231" spans="1:5" x14ac:dyDescent="0.3">
      <c r="A231" t="s">
        <v>8219</v>
      </c>
      <c r="B231">
        <v>167</v>
      </c>
      <c r="D231" t="s">
        <v>8221</v>
      </c>
      <c r="E231">
        <v>1</v>
      </c>
    </row>
    <row r="232" spans="1:5" x14ac:dyDescent="0.3">
      <c r="A232" t="s">
        <v>8219</v>
      </c>
      <c r="B232">
        <v>221</v>
      </c>
      <c r="D232" t="s">
        <v>8221</v>
      </c>
      <c r="E232">
        <v>9</v>
      </c>
    </row>
    <row r="233" spans="1:5" x14ac:dyDescent="0.3">
      <c r="A233" t="s">
        <v>8219</v>
      </c>
      <c r="B233">
        <v>964</v>
      </c>
      <c r="D233" t="s">
        <v>8221</v>
      </c>
      <c r="E233">
        <v>2</v>
      </c>
    </row>
    <row r="234" spans="1:5" x14ac:dyDescent="0.3">
      <c r="A234" t="s">
        <v>8219</v>
      </c>
      <c r="B234">
        <v>286</v>
      </c>
      <c r="D234" t="s">
        <v>8221</v>
      </c>
      <c r="E234">
        <v>1</v>
      </c>
    </row>
    <row r="235" spans="1:5" x14ac:dyDescent="0.3">
      <c r="A235" t="s">
        <v>8219</v>
      </c>
      <c r="B235">
        <v>613</v>
      </c>
      <c r="D235" t="s">
        <v>8221</v>
      </c>
      <c r="E235">
        <v>7</v>
      </c>
    </row>
    <row r="236" spans="1:5" x14ac:dyDescent="0.3">
      <c r="A236" t="s">
        <v>8219</v>
      </c>
      <c r="B236">
        <v>29</v>
      </c>
      <c r="D236" t="s">
        <v>8221</v>
      </c>
      <c r="E236">
        <v>2</v>
      </c>
    </row>
    <row r="237" spans="1:5" x14ac:dyDescent="0.3">
      <c r="A237" t="s">
        <v>8219</v>
      </c>
      <c r="B237">
        <v>165</v>
      </c>
      <c r="D237" t="s">
        <v>8221</v>
      </c>
      <c r="E237">
        <v>8</v>
      </c>
    </row>
    <row r="238" spans="1:5" x14ac:dyDescent="0.3">
      <c r="A238" t="s">
        <v>8219</v>
      </c>
      <c r="B238">
        <v>97</v>
      </c>
      <c r="D238" t="s">
        <v>8221</v>
      </c>
      <c r="E238">
        <v>2</v>
      </c>
    </row>
    <row r="239" spans="1:5" x14ac:dyDescent="0.3">
      <c r="A239" t="s">
        <v>8219</v>
      </c>
      <c r="B239">
        <v>303</v>
      </c>
      <c r="D239" t="s">
        <v>8221</v>
      </c>
      <c r="E239">
        <v>2</v>
      </c>
    </row>
    <row r="240" spans="1:5" x14ac:dyDescent="0.3">
      <c r="A240" t="s">
        <v>8219</v>
      </c>
      <c r="B240">
        <v>267</v>
      </c>
      <c r="D240" t="s">
        <v>8221</v>
      </c>
      <c r="E240">
        <v>7</v>
      </c>
    </row>
    <row r="241" spans="1:5" x14ac:dyDescent="0.3">
      <c r="A241" t="s">
        <v>8219</v>
      </c>
      <c r="B241">
        <v>302</v>
      </c>
      <c r="D241" t="s">
        <v>8221</v>
      </c>
      <c r="E241">
        <v>2</v>
      </c>
    </row>
    <row r="242" spans="1:5" x14ac:dyDescent="0.3">
      <c r="A242" t="s">
        <v>8219</v>
      </c>
      <c r="B242">
        <v>87</v>
      </c>
      <c r="D242" t="s">
        <v>8221</v>
      </c>
      <c r="E242">
        <v>18</v>
      </c>
    </row>
    <row r="243" spans="1:5" x14ac:dyDescent="0.3">
      <c r="A243" t="s">
        <v>8219</v>
      </c>
      <c r="B243">
        <v>354</v>
      </c>
      <c r="D243" t="s">
        <v>8221</v>
      </c>
      <c r="E243">
        <v>9</v>
      </c>
    </row>
    <row r="244" spans="1:5" x14ac:dyDescent="0.3">
      <c r="A244" t="s">
        <v>8219</v>
      </c>
      <c r="B244">
        <v>86</v>
      </c>
      <c r="D244" t="s">
        <v>8221</v>
      </c>
      <c r="E244">
        <v>4</v>
      </c>
    </row>
    <row r="245" spans="1:5" x14ac:dyDescent="0.3">
      <c r="A245" t="s">
        <v>8219</v>
      </c>
      <c r="B245">
        <v>26</v>
      </c>
      <c r="D245" t="s">
        <v>8221</v>
      </c>
      <c r="E245">
        <v>7</v>
      </c>
    </row>
    <row r="246" spans="1:5" x14ac:dyDescent="0.3">
      <c r="A246" t="s">
        <v>8219</v>
      </c>
      <c r="B246">
        <v>113</v>
      </c>
      <c r="D246" t="s">
        <v>8221</v>
      </c>
      <c r="E246">
        <v>29</v>
      </c>
    </row>
    <row r="247" spans="1:5" x14ac:dyDescent="0.3">
      <c r="A247" t="s">
        <v>8219</v>
      </c>
      <c r="B247">
        <v>65</v>
      </c>
      <c r="D247" t="s">
        <v>8221</v>
      </c>
      <c r="E247">
        <v>12</v>
      </c>
    </row>
    <row r="248" spans="1:5" x14ac:dyDescent="0.3">
      <c r="A248" t="s">
        <v>8219</v>
      </c>
      <c r="B248">
        <v>134</v>
      </c>
      <c r="D248" t="s">
        <v>8221</v>
      </c>
      <c r="E248">
        <v>4</v>
      </c>
    </row>
    <row r="249" spans="1:5" x14ac:dyDescent="0.3">
      <c r="A249" t="s">
        <v>8219</v>
      </c>
      <c r="B249">
        <v>119</v>
      </c>
      <c r="D249" t="s">
        <v>8221</v>
      </c>
      <c r="E249">
        <v>28</v>
      </c>
    </row>
    <row r="250" spans="1:5" x14ac:dyDescent="0.3">
      <c r="A250" t="s">
        <v>8219</v>
      </c>
      <c r="B250">
        <v>159</v>
      </c>
      <c r="D250" t="s">
        <v>8221</v>
      </c>
      <c r="E250">
        <v>25</v>
      </c>
    </row>
    <row r="251" spans="1:5" x14ac:dyDescent="0.3">
      <c r="A251" t="s">
        <v>8219</v>
      </c>
      <c r="B251">
        <v>167</v>
      </c>
      <c r="D251" t="s">
        <v>8221</v>
      </c>
      <c r="E251">
        <v>28</v>
      </c>
    </row>
    <row r="252" spans="1:5" x14ac:dyDescent="0.3">
      <c r="A252" t="s">
        <v>8219</v>
      </c>
      <c r="B252">
        <v>43</v>
      </c>
      <c r="D252" t="s">
        <v>8221</v>
      </c>
      <c r="E252">
        <v>310</v>
      </c>
    </row>
    <row r="253" spans="1:5" x14ac:dyDescent="0.3">
      <c r="A253" t="s">
        <v>8219</v>
      </c>
      <c r="B253">
        <v>1062</v>
      </c>
      <c r="D253" t="s">
        <v>8221</v>
      </c>
      <c r="E253">
        <v>15</v>
      </c>
    </row>
    <row r="254" spans="1:5" x14ac:dyDescent="0.3">
      <c r="A254" t="s">
        <v>8219</v>
      </c>
      <c r="B254">
        <v>9</v>
      </c>
      <c r="D254" t="s">
        <v>8221</v>
      </c>
      <c r="E254">
        <v>215</v>
      </c>
    </row>
    <row r="255" spans="1:5" x14ac:dyDescent="0.3">
      <c r="A255" t="s">
        <v>8219</v>
      </c>
      <c r="B255">
        <v>89</v>
      </c>
      <c r="D255" t="s">
        <v>8221</v>
      </c>
      <c r="E255">
        <v>3</v>
      </c>
    </row>
    <row r="256" spans="1:5" x14ac:dyDescent="0.3">
      <c r="A256" t="s">
        <v>8219</v>
      </c>
      <c r="B256">
        <v>174</v>
      </c>
      <c r="D256" t="s">
        <v>8221</v>
      </c>
      <c r="E256">
        <v>2</v>
      </c>
    </row>
    <row r="257" spans="1:5" x14ac:dyDescent="0.3">
      <c r="A257" t="s">
        <v>8219</v>
      </c>
      <c r="B257">
        <v>14</v>
      </c>
      <c r="D257" t="s">
        <v>8221</v>
      </c>
      <c r="E257">
        <v>26</v>
      </c>
    </row>
    <row r="258" spans="1:5" x14ac:dyDescent="0.3">
      <c r="A258" t="s">
        <v>8219</v>
      </c>
      <c r="B258">
        <v>48</v>
      </c>
      <c r="D258" t="s">
        <v>8221</v>
      </c>
      <c r="E258">
        <v>24</v>
      </c>
    </row>
    <row r="259" spans="1:5" x14ac:dyDescent="0.3">
      <c r="A259" t="s">
        <v>8219</v>
      </c>
      <c r="B259">
        <v>133</v>
      </c>
      <c r="D259" t="s">
        <v>8221</v>
      </c>
      <c r="E259">
        <v>96</v>
      </c>
    </row>
    <row r="260" spans="1:5" x14ac:dyDescent="0.3">
      <c r="A260" t="s">
        <v>8219</v>
      </c>
      <c r="B260">
        <v>83</v>
      </c>
      <c r="D260" t="s">
        <v>8221</v>
      </c>
      <c r="E260">
        <v>17</v>
      </c>
    </row>
    <row r="261" spans="1:5" x14ac:dyDescent="0.3">
      <c r="A261" t="s">
        <v>8219</v>
      </c>
      <c r="B261">
        <v>149</v>
      </c>
      <c r="D261" t="s">
        <v>8221</v>
      </c>
      <c r="E261">
        <v>94</v>
      </c>
    </row>
    <row r="262" spans="1:5" x14ac:dyDescent="0.3">
      <c r="A262" t="s">
        <v>8219</v>
      </c>
      <c r="B262">
        <v>49</v>
      </c>
      <c r="D262" t="s">
        <v>8221</v>
      </c>
      <c r="E262">
        <v>129</v>
      </c>
    </row>
    <row r="263" spans="1:5" x14ac:dyDescent="0.3">
      <c r="A263" t="s">
        <v>8219</v>
      </c>
      <c r="B263">
        <v>251</v>
      </c>
      <c r="D263" t="s">
        <v>8221</v>
      </c>
      <c r="E263">
        <v>1</v>
      </c>
    </row>
    <row r="264" spans="1:5" x14ac:dyDescent="0.3">
      <c r="A264" t="s">
        <v>8219</v>
      </c>
      <c r="B264">
        <v>22</v>
      </c>
      <c r="D264" t="s">
        <v>8221</v>
      </c>
      <c r="E264">
        <v>4</v>
      </c>
    </row>
    <row r="265" spans="1:5" x14ac:dyDescent="0.3">
      <c r="A265" t="s">
        <v>8219</v>
      </c>
      <c r="B265">
        <v>48</v>
      </c>
      <c r="D265" t="s">
        <v>8221</v>
      </c>
      <c r="E265">
        <v>3</v>
      </c>
    </row>
    <row r="266" spans="1:5" x14ac:dyDescent="0.3">
      <c r="A266" t="s">
        <v>8219</v>
      </c>
      <c r="B266">
        <v>383</v>
      </c>
      <c r="D266" t="s">
        <v>8221</v>
      </c>
      <c r="E266">
        <v>135</v>
      </c>
    </row>
    <row r="267" spans="1:5" x14ac:dyDescent="0.3">
      <c r="A267" t="s">
        <v>8219</v>
      </c>
      <c r="B267">
        <v>237</v>
      </c>
      <c r="D267" t="s">
        <v>8221</v>
      </c>
      <c r="E267">
        <v>10</v>
      </c>
    </row>
    <row r="268" spans="1:5" x14ac:dyDescent="0.3">
      <c r="A268" t="s">
        <v>8219</v>
      </c>
      <c r="B268">
        <v>13</v>
      </c>
      <c r="D268" t="s">
        <v>8221</v>
      </c>
      <c r="E268">
        <v>0</v>
      </c>
    </row>
    <row r="269" spans="1:5" x14ac:dyDescent="0.3">
      <c r="A269" t="s">
        <v>8219</v>
      </c>
      <c r="B269">
        <v>562</v>
      </c>
      <c r="D269" t="s">
        <v>8221</v>
      </c>
      <c r="E269">
        <v>6</v>
      </c>
    </row>
    <row r="270" spans="1:5" x14ac:dyDescent="0.3">
      <c r="A270" t="s">
        <v>8219</v>
      </c>
      <c r="B270">
        <v>71</v>
      </c>
      <c r="D270" t="s">
        <v>8221</v>
      </c>
      <c r="E270">
        <v>36</v>
      </c>
    </row>
    <row r="271" spans="1:5" x14ac:dyDescent="0.3">
      <c r="A271" t="s">
        <v>8219</v>
      </c>
      <c r="B271">
        <v>1510</v>
      </c>
      <c r="D271" t="s">
        <v>8221</v>
      </c>
      <c r="E271">
        <v>336</v>
      </c>
    </row>
    <row r="272" spans="1:5" x14ac:dyDescent="0.3">
      <c r="A272" t="s">
        <v>8219</v>
      </c>
      <c r="B272">
        <v>14</v>
      </c>
      <c r="D272" t="s">
        <v>8221</v>
      </c>
      <c r="E272">
        <v>34</v>
      </c>
    </row>
    <row r="273" spans="1:5" x14ac:dyDescent="0.3">
      <c r="A273" t="s">
        <v>8219</v>
      </c>
      <c r="B273">
        <v>193</v>
      </c>
      <c r="D273" t="s">
        <v>8221</v>
      </c>
      <c r="E273">
        <v>10</v>
      </c>
    </row>
    <row r="274" spans="1:5" x14ac:dyDescent="0.3">
      <c r="A274" t="s">
        <v>8219</v>
      </c>
      <c r="B274">
        <v>206</v>
      </c>
      <c r="D274" t="s">
        <v>8221</v>
      </c>
      <c r="E274">
        <v>201</v>
      </c>
    </row>
    <row r="275" spans="1:5" x14ac:dyDescent="0.3">
      <c r="A275" t="s">
        <v>8219</v>
      </c>
      <c r="B275">
        <v>351</v>
      </c>
      <c r="D275" t="s">
        <v>8221</v>
      </c>
      <c r="E275">
        <v>296</v>
      </c>
    </row>
    <row r="276" spans="1:5" x14ac:dyDescent="0.3">
      <c r="A276" t="s">
        <v>8219</v>
      </c>
      <c r="B276">
        <v>50</v>
      </c>
      <c r="D276" t="s">
        <v>8221</v>
      </c>
      <c r="E276">
        <v>7</v>
      </c>
    </row>
    <row r="277" spans="1:5" x14ac:dyDescent="0.3">
      <c r="A277" t="s">
        <v>8219</v>
      </c>
      <c r="B277">
        <v>184</v>
      </c>
      <c r="D277" t="s">
        <v>8221</v>
      </c>
      <c r="E277">
        <v>7</v>
      </c>
    </row>
    <row r="278" spans="1:5" x14ac:dyDescent="0.3">
      <c r="A278" t="s">
        <v>8219</v>
      </c>
      <c r="B278">
        <v>196</v>
      </c>
      <c r="D278" t="s">
        <v>8221</v>
      </c>
      <c r="E278">
        <v>1</v>
      </c>
    </row>
    <row r="279" spans="1:5" x14ac:dyDescent="0.3">
      <c r="A279" t="s">
        <v>8219</v>
      </c>
      <c r="B279">
        <v>229</v>
      </c>
      <c r="D279" t="s">
        <v>8221</v>
      </c>
      <c r="E279">
        <v>114</v>
      </c>
    </row>
    <row r="280" spans="1:5" x14ac:dyDescent="0.3">
      <c r="A280" t="s">
        <v>8219</v>
      </c>
      <c r="B280">
        <v>67</v>
      </c>
      <c r="D280" t="s">
        <v>8221</v>
      </c>
      <c r="E280">
        <v>29</v>
      </c>
    </row>
    <row r="281" spans="1:5" x14ac:dyDescent="0.3">
      <c r="A281" t="s">
        <v>8219</v>
      </c>
      <c r="B281">
        <v>95</v>
      </c>
      <c r="D281" t="s">
        <v>8221</v>
      </c>
      <c r="E281">
        <v>890</v>
      </c>
    </row>
    <row r="282" spans="1:5" x14ac:dyDescent="0.3">
      <c r="A282" t="s">
        <v>8219</v>
      </c>
      <c r="B282">
        <v>62</v>
      </c>
      <c r="D282" t="s">
        <v>8221</v>
      </c>
      <c r="E282">
        <v>31</v>
      </c>
    </row>
    <row r="283" spans="1:5" x14ac:dyDescent="0.3">
      <c r="A283" t="s">
        <v>8219</v>
      </c>
      <c r="B283">
        <v>73</v>
      </c>
      <c r="D283" t="s">
        <v>8221</v>
      </c>
      <c r="E283">
        <v>21</v>
      </c>
    </row>
    <row r="284" spans="1:5" x14ac:dyDescent="0.3">
      <c r="A284" t="s">
        <v>8219</v>
      </c>
      <c r="B284">
        <v>43</v>
      </c>
      <c r="D284" t="s">
        <v>8221</v>
      </c>
      <c r="E284">
        <v>37</v>
      </c>
    </row>
    <row r="285" spans="1:5" x14ac:dyDescent="0.3">
      <c r="A285" t="s">
        <v>8219</v>
      </c>
      <c r="B285">
        <v>70</v>
      </c>
      <c r="D285" t="s">
        <v>8221</v>
      </c>
      <c r="E285">
        <v>7</v>
      </c>
    </row>
    <row r="286" spans="1:5" x14ac:dyDescent="0.3">
      <c r="A286" t="s">
        <v>8219</v>
      </c>
      <c r="B286">
        <v>271</v>
      </c>
      <c r="D286" t="s">
        <v>8221</v>
      </c>
      <c r="E286">
        <v>4</v>
      </c>
    </row>
    <row r="287" spans="1:5" x14ac:dyDescent="0.3">
      <c r="A287" t="s">
        <v>8219</v>
      </c>
      <c r="B287">
        <v>55</v>
      </c>
      <c r="D287" t="s">
        <v>8221</v>
      </c>
      <c r="E287">
        <v>5</v>
      </c>
    </row>
    <row r="288" spans="1:5" x14ac:dyDescent="0.3">
      <c r="A288" t="s">
        <v>8219</v>
      </c>
      <c r="B288">
        <v>35</v>
      </c>
      <c r="D288" t="s">
        <v>8221</v>
      </c>
      <c r="E288">
        <v>0</v>
      </c>
    </row>
    <row r="289" spans="1:5" x14ac:dyDescent="0.3">
      <c r="A289" t="s">
        <v>8219</v>
      </c>
      <c r="B289">
        <v>22</v>
      </c>
      <c r="D289" t="s">
        <v>8221</v>
      </c>
      <c r="E289">
        <v>456</v>
      </c>
    </row>
    <row r="290" spans="1:5" x14ac:dyDescent="0.3">
      <c r="A290" t="s">
        <v>8219</v>
      </c>
      <c r="B290">
        <v>38</v>
      </c>
      <c r="D290" t="s">
        <v>8221</v>
      </c>
      <c r="E290">
        <v>369</v>
      </c>
    </row>
    <row r="291" spans="1:5" x14ac:dyDescent="0.3">
      <c r="A291" t="s">
        <v>8219</v>
      </c>
      <c r="B291">
        <v>15</v>
      </c>
      <c r="D291" t="s">
        <v>8221</v>
      </c>
      <c r="E291">
        <v>2</v>
      </c>
    </row>
    <row r="292" spans="1:5" x14ac:dyDescent="0.3">
      <c r="A292" t="s">
        <v>8219</v>
      </c>
      <c r="B292">
        <v>7</v>
      </c>
      <c r="D292" t="s">
        <v>8221</v>
      </c>
      <c r="E292">
        <v>0</v>
      </c>
    </row>
    <row r="293" spans="1:5" x14ac:dyDescent="0.3">
      <c r="A293" t="s">
        <v>8219</v>
      </c>
      <c r="B293">
        <v>241</v>
      </c>
      <c r="D293" t="s">
        <v>8221</v>
      </c>
      <c r="E293">
        <v>338</v>
      </c>
    </row>
    <row r="294" spans="1:5" x14ac:dyDescent="0.3">
      <c r="A294" t="s">
        <v>8219</v>
      </c>
      <c r="B294">
        <v>55</v>
      </c>
      <c r="D294" t="s">
        <v>8221</v>
      </c>
      <c r="E294">
        <v>4</v>
      </c>
    </row>
    <row r="295" spans="1:5" x14ac:dyDescent="0.3">
      <c r="A295" t="s">
        <v>8219</v>
      </c>
      <c r="B295">
        <v>171</v>
      </c>
      <c r="D295" t="s">
        <v>8221</v>
      </c>
      <c r="E295">
        <v>1</v>
      </c>
    </row>
    <row r="296" spans="1:5" x14ac:dyDescent="0.3">
      <c r="A296" t="s">
        <v>8219</v>
      </c>
      <c r="B296">
        <v>208</v>
      </c>
      <c r="D296" t="s">
        <v>8221</v>
      </c>
      <c r="E296">
        <v>28</v>
      </c>
    </row>
    <row r="297" spans="1:5" x14ac:dyDescent="0.3">
      <c r="A297" t="s">
        <v>8219</v>
      </c>
      <c r="B297">
        <v>21</v>
      </c>
      <c r="D297" t="s">
        <v>8221</v>
      </c>
      <c r="E297">
        <v>12</v>
      </c>
    </row>
    <row r="298" spans="1:5" x14ac:dyDescent="0.3">
      <c r="A298" t="s">
        <v>8219</v>
      </c>
      <c r="B298">
        <v>25</v>
      </c>
      <c r="D298" t="s">
        <v>8221</v>
      </c>
      <c r="E298">
        <v>16</v>
      </c>
    </row>
    <row r="299" spans="1:5" x14ac:dyDescent="0.3">
      <c r="A299" t="s">
        <v>8219</v>
      </c>
      <c r="B299">
        <v>52</v>
      </c>
      <c r="D299" t="s">
        <v>8221</v>
      </c>
      <c r="E299">
        <v>4</v>
      </c>
    </row>
    <row r="300" spans="1:5" x14ac:dyDescent="0.3">
      <c r="A300" t="s">
        <v>8219</v>
      </c>
      <c r="B300">
        <v>104</v>
      </c>
      <c r="D300" t="s">
        <v>8221</v>
      </c>
      <c r="E300">
        <v>4</v>
      </c>
    </row>
    <row r="301" spans="1:5" x14ac:dyDescent="0.3">
      <c r="A301" t="s">
        <v>8219</v>
      </c>
      <c r="B301">
        <v>73</v>
      </c>
      <c r="D301" t="s">
        <v>8221</v>
      </c>
      <c r="E301">
        <v>10</v>
      </c>
    </row>
    <row r="302" spans="1:5" x14ac:dyDescent="0.3">
      <c r="A302" t="s">
        <v>8219</v>
      </c>
      <c r="B302">
        <v>34</v>
      </c>
      <c r="D302" t="s">
        <v>8221</v>
      </c>
      <c r="E302">
        <v>0</v>
      </c>
    </row>
    <row r="303" spans="1:5" x14ac:dyDescent="0.3">
      <c r="A303" t="s">
        <v>8219</v>
      </c>
      <c r="B303">
        <v>56</v>
      </c>
      <c r="D303" t="s">
        <v>8221</v>
      </c>
      <c r="E303">
        <v>6</v>
      </c>
    </row>
    <row r="304" spans="1:5" x14ac:dyDescent="0.3">
      <c r="A304" t="s">
        <v>8219</v>
      </c>
      <c r="B304">
        <v>31</v>
      </c>
      <c r="D304" t="s">
        <v>8221</v>
      </c>
      <c r="E304">
        <v>0</v>
      </c>
    </row>
    <row r="305" spans="1:5" x14ac:dyDescent="0.3">
      <c r="A305" t="s">
        <v>8219</v>
      </c>
      <c r="B305">
        <v>84</v>
      </c>
      <c r="D305" t="s">
        <v>8221</v>
      </c>
      <c r="E305">
        <v>1</v>
      </c>
    </row>
    <row r="306" spans="1:5" x14ac:dyDescent="0.3">
      <c r="A306" t="s">
        <v>8219</v>
      </c>
      <c r="B306">
        <v>130</v>
      </c>
      <c r="D306" t="s">
        <v>8221</v>
      </c>
      <c r="E306">
        <v>0</v>
      </c>
    </row>
    <row r="307" spans="1:5" x14ac:dyDescent="0.3">
      <c r="A307" t="s">
        <v>8219</v>
      </c>
      <c r="B307">
        <v>12</v>
      </c>
      <c r="D307" t="s">
        <v>8221</v>
      </c>
      <c r="E307">
        <v>44</v>
      </c>
    </row>
    <row r="308" spans="1:5" x14ac:dyDescent="0.3">
      <c r="A308" t="s">
        <v>8219</v>
      </c>
      <c r="B308">
        <v>23</v>
      </c>
      <c r="D308" t="s">
        <v>8221</v>
      </c>
      <c r="E308">
        <v>0</v>
      </c>
    </row>
    <row r="309" spans="1:5" x14ac:dyDescent="0.3">
      <c r="A309" t="s">
        <v>8219</v>
      </c>
      <c r="B309">
        <v>158</v>
      </c>
      <c r="D309" t="s">
        <v>8221</v>
      </c>
      <c r="E309">
        <v>3</v>
      </c>
    </row>
    <row r="310" spans="1:5" x14ac:dyDescent="0.3">
      <c r="A310" t="s">
        <v>8219</v>
      </c>
      <c r="B310">
        <v>30</v>
      </c>
      <c r="D310" t="s">
        <v>8221</v>
      </c>
      <c r="E310">
        <v>0</v>
      </c>
    </row>
    <row r="311" spans="1:5" x14ac:dyDescent="0.3">
      <c r="A311" t="s">
        <v>8219</v>
      </c>
      <c r="B311">
        <v>18</v>
      </c>
      <c r="D311" t="s">
        <v>8221</v>
      </c>
      <c r="E311">
        <v>52</v>
      </c>
    </row>
    <row r="312" spans="1:5" x14ac:dyDescent="0.3">
      <c r="A312" t="s">
        <v>8219</v>
      </c>
      <c r="B312">
        <v>29</v>
      </c>
      <c r="D312" t="s">
        <v>8221</v>
      </c>
      <c r="E312">
        <v>0</v>
      </c>
    </row>
    <row r="313" spans="1:5" x14ac:dyDescent="0.3">
      <c r="A313" t="s">
        <v>8219</v>
      </c>
      <c r="B313">
        <v>31</v>
      </c>
      <c r="D313" t="s">
        <v>8221</v>
      </c>
      <c r="E313">
        <v>1</v>
      </c>
    </row>
    <row r="314" spans="1:5" x14ac:dyDescent="0.3">
      <c r="A314" t="s">
        <v>8219</v>
      </c>
      <c r="B314">
        <v>173</v>
      </c>
      <c r="D314" t="s">
        <v>8221</v>
      </c>
      <c r="E314">
        <v>1</v>
      </c>
    </row>
    <row r="315" spans="1:5" x14ac:dyDescent="0.3">
      <c r="A315" t="s">
        <v>8219</v>
      </c>
      <c r="B315">
        <v>17</v>
      </c>
      <c r="D315" t="s">
        <v>8221</v>
      </c>
      <c r="E315">
        <v>2</v>
      </c>
    </row>
    <row r="316" spans="1:5" x14ac:dyDescent="0.3">
      <c r="A316" t="s">
        <v>8219</v>
      </c>
      <c r="B316">
        <v>48</v>
      </c>
      <c r="D316" t="s">
        <v>8221</v>
      </c>
      <c r="E316">
        <v>9</v>
      </c>
    </row>
    <row r="317" spans="1:5" x14ac:dyDescent="0.3">
      <c r="A317" t="s">
        <v>8219</v>
      </c>
      <c r="B317">
        <v>59</v>
      </c>
      <c r="D317" t="s">
        <v>8221</v>
      </c>
      <c r="E317">
        <v>5</v>
      </c>
    </row>
    <row r="318" spans="1:5" x14ac:dyDescent="0.3">
      <c r="A318" t="s">
        <v>8219</v>
      </c>
      <c r="B318">
        <v>39</v>
      </c>
      <c r="D318" t="s">
        <v>8221</v>
      </c>
      <c r="E318">
        <v>57</v>
      </c>
    </row>
    <row r="319" spans="1:5" x14ac:dyDescent="0.3">
      <c r="A319" t="s">
        <v>8219</v>
      </c>
      <c r="B319">
        <v>59</v>
      </c>
      <c r="D319" t="s">
        <v>8221</v>
      </c>
      <c r="E319">
        <v>3</v>
      </c>
    </row>
    <row r="320" spans="1:5" x14ac:dyDescent="0.3">
      <c r="A320" t="s">
        <v>8219</v>
      </c>
      <c r="B320">
        <v>60</v>
      </c>
      <c r="D320" t="s">
        <v>8221</v>
      </c>
      <c r="E320">
        <v>1</v>
      </c>
    </row>
    <row r="321" spans="1:5" x14ac:dyDescent="0.3">
      <c r="A321" t="s">
        <v>8219</v>
      </c>
      <c r="B321">
        <v>20</v>
      </c>
      <c r="D321" t="s">
        <v>8221</v>
      </c>
      <c r="E321">
        <v>6</v>
      </c>
    </row>
    <row r="322" spans="1:5" x14ac:dyDescent="0.3">
      <c r="A322" t="s">
        <v>8219</v>
      </c>
      <c r="B322">
        <v>2</v>
      </c>
      <c r="D322" t="s">
        <v>8221</v>
      </c>
      <c r="E322">
        <v>48</v>
      </c>
    </row>
    <row r="323" spans="1:5" x14ac:dyDescent="0.3">
      <c r="A323" t="s">
        <v>8219</v>
      </c>
      <c r="B323">
        <v>315</v>
      </c>
      <c r="D323" t="s">
        <v>8221</v>
      </c>
      <c r="E323">
        <v>2</v>
      </c>
    </row>
    <row r="324" spans="1:5" x14ac:dyDescent="0.3">
      <c r="A324" t="s">
        <v>8219</v>
      </c>
      <c r="B324">
        <v>2174</v>
      </c>
      <c r="D324" t="s">
        <v>8221</v>
      </c>
      <c r="E324">
        <v>4</v>
      </c>
    </row>
    <row r="325" spans="1:5" x14ac:dyDescent="0.3">
      <c r="A325" t="s">
        <v>8219</v>
      </c>
      <c r="B325">
        <v>152</v>
      </c>
      <c r="D325" t="s">
        <v>8221</v>
      </c>
      <c r="E325">
        <v>5</v>
      </c>
    </row>
    <row r="326" spans="1:5" x14ac:dyDescent="0.3">
      <c r="A326" t="s">
        <v>8219</v>
      </c>
      <c r="B326">
        <v>1021</v>
      </c>
      <c r="D326" t="s">
        <v>8221</v>
      </c>
      <c r="E326">
        <v>79</v>
      </c>
    </row>
    <row r="327" spans="1:5" x14ac:dyDescent="0.3">
      <c r="A327" t="s">
        <v>8219</v>
      </c>
      <c r="B327">
        <v>237</v>
      </c>
      <c r="D327" t="s">
        <v>8221</v>
      </c>
      <c r="E327">
        <v>2</v>
      </c>
    </row>
    <row r="328" spans="1:5" x14ac:dyDescent="0.3">
      <c r="A328" t="s">
        <v>8219</v>
      </c>
      <c r="B328">
        <v>27</v>
      </c>
      <c r="D328" t="s">
        <v>8221</v>
      </c>
      <c r="E328">
        <v>11</v>
      </c>
    </row>
    <row r="329" spans="1:5" x14ac:dyDescent="0.3">
      <c r="A329" t="s">
        <v>8219</v>
      </c>
      <c r="B329">
        <v>17</v>
      </c>
      <c r="D329" t="s">
        <v>8221</v>
      </c>
      <c r="E329">
        <v>11</v>
      </c>
    </row>
    <row r="330" spans="1:5" x14ac:dyDescent="0.3">
      <c r="A330" t="s">
        <v>8219</v>
      </c>
      <c r="B330">
        <v>27</v>
      </c>
      <c r="D330" t="s">
        <v>8221</v>
      </c>
      <c r="E330">
        <v>1</v>
      </c>
    </row>
    <row r="331" spans="1:5" x14ac:dyDescent="0.3">
      <c r="A331" t="s">
        <v>8219</v>
      </c>
      <c r="B331">
        <v>82</v>
      </c>
      <c r="D331" t="s">
        <v>8221</v>
      </c>
      <c r="E331">
        <v>3</v>
      </c>
    </row>
    <row r="332" spans="1:5" x14ac:dyDescent="0.3">
      <c r="A332" t="s">
        <v>8219</v>
      </c>
      <c r="B332">
        <v>48</v>
      </c>
      <c r="D332" t="s">
        <v>8221</v>
      </c>
      <c r="E332">
        <v>5</v>
      </c>
    </row>
    <row r="333" spans="1:5" x14ac:dyDescent="0.3">
      <c r="A333" t="s">
        <v>8219</v>
      </c>
      <c r="B333">
        <v>105</v>
      </c>
      <c r="D333" t="s">
        <v>8221</v>
      </c>
      <c r="E333">
        <v>12</v>
      </c>
    </row>
    <row r="334" spans="1:5" x14ac:dyDescent="0.3">
      <c r="A334" t="s">
        <v>8219</v>
      </c>
      <c r="B334">
        <v>28</v>
      </c>
      <c r="D334" t="s">
        <v>8221</v>
      </c>
      <c r="E334">
        <v>2</v>
      </c>
    </row>
    <row r="335" spans="1:5" x14ac:dyDescent="0.3">
      <c r="A335" t="s">
        <v>8219</v>
      </c>
      <c r="B335">
        <v>1107</v>
      </c>
      <c r="D335" t="s">
        <v>8221</v>
      </c>
      <c r="E335">
        <v>5</v>
      </c>
    </row>
    <row r="336" spans="1:5" x14ac:dyDescent="0.3">
      <c r="A336" t="s">
        <v>8219</v>
      </c>
      <c r="B336">
        <v>1013</v>
      </c>
      <c r="D336" t="s">
        <v>8221</v>
      </c>
      <c r="E336">
        <v>21</v>
      </c>
    </row>
    <row r="337" spans="1:5" x14ac:dyDescent="0.3">
      <c r="A337" t="s">
        <v>8219</v>
      </c>
      <c r="B337">
        <v>274</v>
      </c>
      <c r="D337" t="s">
        <v>8221</v>
      </c>
      <c r="E337">
        <v>0</v>
      </c>
    </row>
    <row r="338" spans="1:5" x14ac:dyDescent="0.3">
      <c r="A338" t="s">
        <v>8219</v>
      </c>
      <c r="B338">
        <v>87</v>
      </c>
      <c r="D338" t="s">
        <v>8221</v>
      </c>
      <c r="E338">
        <v>45</v>
      </c>
    </row>
    <row r="339" spans="1:5" x14ac:dyDescent="0.3">
      <c r="A339" t="s">
        <v>8219</v>
      </c>
      <c r="B339">
        <v>99</v>
      </c>
      <c r="D339" t="s">
        <v>8221</v>
      </c>
      <c r="E339">
        <v>29</v>
      </c>
    </row>
    <row r="340" spans="1:5" x14ac:dyDescent="0.3">
      <c r="A340" t="s">
        <v>8219</v>
      </c>
      <c r="B340">
        <v>276</v>
      </c>
      <c r="D340" t="s">
        <v>8221</v>
      </c>
      <c r="E340">
        <v>2</v>
      </c>
    </row>
    <row r="341" spans="1:5" x14ac:dyDescent="0.3">
      <c r="A341" t="s">
        <v>8219</v>
      </c>
      <c r="B341">
        <v>21</v>
      </c>
      <c r="D341" t="s">
        <v>8221</v>
      </c>
      <c r="E341">
        <v>30</v>
      </c>
    </row>
    <row r="342" spans="1:5" x14ac:dyDescent="0.3">
      <c r="A342" t="s">
        <v>8219</v>
      </c>
      <c r="B342">
        <v>41</v>
      </c>
      <c r="D342" t="s">
        <v>8221</v>
      </c>
      <c r="E342">
        <v>8</v>
      </c>
    </row>
    <row r="343" spans="1:5" x14ac:dyDescent="0.3">
      <c r="A343" t="s">
        <v>8219</v>
      </c>
      <c r="B343">
        <v>119</v>
      </c>
      <c r="D343" t="s">
        <v>8221</v>
      </c>
      <c r="E343">
        <v>1</v>
      </c>
    </row>
    <row r="344" spans="1:5" x14ac:dyDescent="0.3">
      <c r="A344" t="s">
        <v>8219</v>
      </c>
      <c r="B344">
        <v>153</v>
      </c>
      <c r="D344" t="s">
        <v>8221</v>
      </c>
      <c r="E344">
        <v>14</v>
      </c>
    </row>
    <row r="345" spans="1:5" x14ac:dyDescent="0.3">
      <c r="A345" t="s">
        <v>8219</v>
      </c>
      <c r="B345">
        <v>100</v>
      </c>
      <c r="D345" t="s">
        <v>8221</v>
      </c>
      <c r="E345">
        <v>24</v>
      </c>
    </row>
    <row r="346" spans="1:5" x14ac:dyDescent="0.3">
      <c r="A346" t="s">
        <v>8219</v>
      </c>
      <c r="B346">
        <v>143</v>
      </c>
      <c r="D346" t="s">
        <v>8221</v>
      </c>
      <c r="E346">
        <v>2</v>
      </c>
    </row>
    <row r="347" spans="1:5" x14ac:dyDescent="0.3">
      <c r="A347" t="s">
        <v>8219</v>
      </c>
      <c r="B347">
        <v>140</v>
      </c>
      <c r="D347" t="s">
        <v>8221</v>
      </c>
      <c r="E347">
        <v>21</v>
      </c>
    </row>
    <row r="348" spans="1:5" x14ac:dyDescent="0.3">
      <c r="A348" t="s">
        <v>8219</v>
      </c>
      <c r="B348">
        <v>35</v>
      </c>
      <c r="D348" t="s">
        <v>8221</v>
      </c>
      <c r="E348">
        <v>7</v>
      </c>
    </row>
    <row r="349" spans="1:5" x14ac:dyDescent="0.3">
      <c r="A349" t="s">
        <v>8219</v>
      </c>
      <c r="B349">
        <v>149</v>
      </c>
      <c r="D349" t="s">
        <v>8221</v>
      </c>
      <c r="E349">
        <v>0</v>
      </c>
    </row>
    <row r="350" spans="1:5" x14ac:dyDescent="0.3">
      <c r="A350" t="s">
        <v>8219</v>
      </c>
      <c r="B350">
        <v>130</v>
      </c>
      <c r="D350" t="s">
        <v>8221</v>
      </c>
      <c r="E350">
        <v>4</v>
      </c>
    </row>
    <row r="351" spans="1:5" x14ac:dyDescent="0.3">
      <c r="A351" t="s">
        <v>8219</v>
      </c>
      <c r="B351">
        <v>120</v>
      </c>
      <c r="D351" t="s">
        <v>8221</v>
      </c>
      <c r="E351">
        <v>32</v>
      </c>
    </row>
    <row r="352" spans="1:5" x14ac:dyDescent="0.3">
      <c r="A352" t="s">
        <v>8219</v>
      </c>
      <c r="B352">
        <v>265</v>
      </c>
      <c r="D352" t="s">
        <v>8221</v>
      </c>
      <c r="E352">
        <v>4</v>
      </c>
    </row>
    <row r="353" spans="1:5" x14ac:dyDescent="0.3">
      <c r="A353" t="s">
        <v>8219</v>
      </c>
      <c r="B353">
        <v>71</v>
      </c>
      <c r="D353" t="s">
        <v>8221</v>
      </c>
      <c r="E353">
        <v>9</v>
      </c>
    </row>
    <row r="354" spans="1:5" x14ac:dyDescent="0.3">
      <c r="A354" t="s">
        <v>8219</v>
      </c>
      <c r="B354">
        <v>13</v>
      </c>
      <c r="D354" t="s">
        <v>8221</v>
      </c>
      <c r="E354">
        <v>17</v>
      </c>
    </row>
    <row r="355" spans="1:5" x14ac:dyDescent="0.3">
      <c r="A355" t="s">
        <v>8219</v>
      </c>
      <c r="B355">
        <v>169</v>
      </c>
      <c r="D355" t="s">
        <v>8221</v>
      </c>
      <c r="E355">
        <v>5</v>
      </c>
    </row>
    <row r="356" spans="1:5" x14ac:dyDescent="0.3">
      <c r="A356" t="s">
        <v>8219</v>
      </c>
      <c r="B356">
        <v>57</v>
      </c>
      <c r="D356" t="s">
        <v>8221</v>
      </c>
      <c r="E356">
        <v>53</v>
      </c>
    </row>
    <row r="357" spans="1:5" x14ac:dyDescent="0.3">
      <c r="A357" t="s">
        <v>8219</v>
      </c>
      <c r="B357">
        <v>229</v>
      </c>
      <c r="D357" t="s">
        <v>8221</v>
      </c>
      <c r="E357">
        <v>7</v>
      </c>
    </row>
    <row r="358" spans="1:5" x14ac:dyDescent="0.3">
      <c r="A358" t="s">
        <v>8219</v>
      </c>
      <c r="B358">
        <v>108</v>
      </c>
      <c r="D358" t="s">
        <v>8221</v>
      </c>
      <c r="E358">
        <v>72</v>
      </c>
    </row>
    <row r="359" spans="1:5" x14ac:dyDescent="0.3">
      <c r="A359" t="s">
        <v>8219</v>
      </c>
      <c r="B359">
        <v>108</v>
      </c>
      <c r="D359" t="s">
        <v>8221</v>
      </c>
      <c r="E359">
        <v>0</v>
      </c>
    </row>
    <row r="360" spans="1:5" x14ac:dyDescent="0.3">
      <c r="A360" t="s">
        <v>8219</v>
      </c>
      <c r="B360">
        <v>41</v>
      </c>
      <c r="D360" t="s">
        <v>8221</v>
      </c>
      <c r="E360">
        <v>2</v>
      </c>
    </row>
    <row r="361" spans="1:5" x14ac:dyDescent="0.3">
      <c r="A361" t="s">
        <v>8219</v>
      </c>
      <c r="B361">
        <v>139</v>
      </c>
      <c r="D361" t="s">
        <v>8221</v>
      </c>
      <c r="E361">
        <v>8</v>
      </c>
    </row>
    <row r="362" spans="1:5" x14ac:dyDescent="0.3">
      <c r="A362" t="s">
        <v>8219</v>
      </c>
      <c r="B362">
        <v>19</v>
      </c>
      <c r="D362" t="s">
        <v>8221</v>
      </c>
      <c r="E362">
        <v>2</v>
      </c>
    </row>
    <row r="363" spans="1:5" x14ac:dyDescent="0.3">
      <c r="A363" t="s">
        <v>8219</v>
      </c>
      <c r="B363">
        <v>94</v>
      </c>
      <c r="D363" t="s">
        <v>8221</v>
      </c>
      <c r="E363">
        <v>0</v>
      </c>
    </row>
    <row r="364" spans="1:5" x14ac:dyDescent="0.3">
      <c r="A364" t="s">
        <v>8219</v>
      </c>
      <c r="B364">
        <v>23</v>
      </c>
      <c r="D364" t="s">
        <v>8221</v>
      </c>
      <c r="E364">
        <v>3</v>
      </c>
    </row>
    <row r="365" spans="1:5" x14ac:dyDescent="0.3">
      <c r="A365" t="s">
        <v>8219</v>
      </c>
      <c r="B365">
        <v>15</v>
      </c>
      <c r="D365" t="s">
        <v>8221</v>
      </c>
      <c r="E365">
        <v>4</v>
      </c>
    </row>
    <row r="366" spans="1:5" x14ac:dyDescent="0.3">
      <c r="A366" t="s">
        <v>8219</v>
      </c>
      <c r="B366">
        <v>62</v>
      </c>
      <c r="D366" t="s">
        <v>8221</v>
      </c>
      <c r="E366">
        <v>3</v>
      </c>
    </row>
    <row r="367" spans="1:5" x14ac:dyDescent="0.3">
      <c r="A367" t="s">
        <v>8219</v>
      </c>
      <c r="B367">
        <v>74</v>
      </c>
      <c r="D367" t="s">
        <v>8221</v>
      </c>
      <c r="E367">
        <v>6</v>
      </c>
    </row>
    <row r="368" spans="1:5" x14ac:dyDescent="0.3">
      <c r="A368" t="s">
        <v>8219</v>
      </c>
      <c r="B368">
        <v>97</v>
      </c>
      <c r="D368" t="s">
        <v>8221</v>
      </c>
      <c r="E368">
        <v>0</v>
      </c>
    </row>
    <row r="369" spans="1:5" x14ac:dyDescent="0.3">
      <c r="A369" t="s">
        <v>8219</v>
      </c>
      <c r="B369">
        <v>55</v>
      </c>
      <c r="D369" t="s">
        <v>8221</v>
      </c>
      <c r="E369">
        <v>0</v>
      </c>
    </row>
    <row r="370" spans="1:5" x14ac:dyDescent="0.3">
      <c r="A370" t="s">
        <v>8219</v>
      </c>
      <c r="B370">
        <v>44</v>
      </c>
      <c r="D370" t="s">
        <v>8221</v>
      </c>
      <c r="E370">
        <v>0</v>
      </c>
    </row>
    <row r="371" spans="1:5" x14ac:dyDescent="0.3">
      <c r="A371" t="s">
        <v>8219</v>
      </c>
      <c r="B371">
        <v>110</v>
      </c>
      <c r="D371" t="s">
        <v>8221</v>
      </c>
      <c r="E371">
        <v>8</v>
      </c>
    </row>
    <row r="372" spans="1:5" x14ac:dyDescent="0.3">
      <c r="A372" t="s">
        <v>8219</v>
      </c>
      <c r="B372">
        <v>59</v>
      </c>
      <c r="D372" t="s">
        <v>8221</v>
      </c>
      <c r="E372">
        <v>5</v>
      </c>
    </row>
    <row r="373" spans="1:5" x14ac:dyDescent="0.3">
      <c r="A373" t="s">
        <v>8219</v>
      </c>
      <c r="B373">
        <v>62</v>
      </c>
      <c r="D373" t="s">
        <v>8221</v>
      </c>
      <c r="E373">
        <v>0</v>
      </c>
    </row>
    <row r="374" spans="1:5" x14ac:dyDescent="0.3">
      <c r="A374" t="s">
        <v>8219</v>
      </c>
      <c r="B374">
        <v>105</v>
      </c>
      <c r="D374" t="s">
        <v>8221</v>
      </c>
      <c r="E374">
        <v>2</v>
      </c>
    </row>
    <row r="375" spans="1:5" x14ac:dyDescent="0.3">
      <c r="A375" t="s">
        <v>8219</v>
      </c>
      <c r="B375">
        <v>26</v>
      </c>
      <c r="D375" t="s">
        <v>8221</v>
      </c>
      <c r="E375">
        <v>24</v>
      </c>
    </row>
    <row r="376" spans="1:5" x14ac:dyDescent="0.3">
      <c r="A376" t="s">
        <v>8219</v>
      </c>
      <c r="B376">
        <v>49</v>
      </c>
      <c r="D376" t="s">
        <v>8221</v>
      </c>
      <c r="E376">
        <v>0</v>
      </c>
    </row>
    <row r="377" spans="1:5" x14ac:dyDescent="0.3">
      <c r="A377" t="s">
        <v>8219</v>
      </c>
      <c r="B377">
        <v>68</v>
      </c>
      <c r="D377" t="s">
        <v>8221</v>
      </c>
      <c r="E377">
        <v>9</v>
      </c>
    </row>
    <row r="378" spans="1:5" x14ac:dyDescent="0.3">
      <c r="A378" t="s">
        <v>8219</v>
      </c>
      <c r="B378">
        <v>22</v>
      </c>
      <c r="D378" t="s">
        <v>8221</v>
      </c>
      <c r="E378">
        <v>0</v>
      </c>
    </row>
    <row r="379" spans="1:5" x14ac:dyDescent="0.3">
      <c r="A379" t="s">
        <v>8219</v>
      </c>
      <c r="B379">
        <v>18</v>
      </c>
      <c r="D379" t="s">
        <v>8221</v>
      </c>
      <c r="E379">
        <v>1</v>
      </c>
    </row>
    <row r="380" spans="1:5" x14ac:dyDescent="0.3">
      <c r="A380" t="s">
        <v>8219</v>
      </c>
      <c r="B380">
        <v>19</v>
      </c>
      <c r="D380" t="s">
        <v>8221</v>
      </c>
      <c r="E380">
        <v>10</v>
      </c>
    </row>
    <row r="381" spans="1:5" x14ac:dyDescent="0.3">
      <c r="A381" t="s">
        <v>8219</v>
      </c>
      <c r="B381">
        <v>99</v>
      </c>
      <c r="D381" t="s">
        <v>8221</v>
      </c>
      <c r="E381">
        <v>1</v>
      </c>
    </row>
    <row r="382" spans="1:5" x14ac:dyDescent="0.3">
      <c r="A382" t="s">
        <v>8219</v>
      </c>
      <c r="B382">
        <v>27</v>
      </c>
      <c r="D382" t="s">
        <v>8221</v>
      </c>
      <c r="E382">
        <v>0</v>
      </c>
    </row>
    <row r="383" spans="1:5" x14ac:dyDescent="0.3">
      <c r="A383" t="s">
        <v>8219</v>
      </c>
      <c r="B383">
        <v>25</v>
      </c>
      <c r="D383" t="s">
        <v>8221</v>
      </c>
      <c r="E383">
        <v>20</v>
      </c>
    </row>
    <row r="384" spans="1:5" x14ac:dyDescent="0.3">
      <c r="A384" t="s">
        <v>8219</v>
      </c>
      <c r="B384">
        <v>14</v>
      </c>
      <c r="D384" t="s">
        <v>8221</v>
      </c>
      <c r="E384">
        <v>30</v>
      </c>
    </row>
    <row r="385" spans="1:5" x14ac:dyDescent="0.3">
      <c r="A385" t="s">
        <v>8219</v>
      </c>
      <c r="B385">
        <v>35</v>
      </c>
      <c r="D385" t="s">
        <v>8221</v>
      </c>
      <c r="E385">
        <v>6</v>
      </c>
    </row>
    <row r="386" spans="1:5" x14ac:dyDescent="0.3">
      <c r="A386" t="s">
        <v>8219</v>
      </c>
      <c r="B386">
        <v>10</v>
      </c>
      <c r="D386" t="s">
        <v>8221</v>
      </c>
      <c r="E386">
        <v>15</v>
      </c>
    </row>
    <row r="387" spans="1:5" x14ac:dyDescent="0.3">
      <c r="A387" t="s">
        <v>8219</v>
      </c>
      <c r="B387">
        <v>29</v>
      </c>
      <c r="D387" t="s">
        <v>8221</v>
      </c>
      <c r="E387">
        <v>5</v>
      </c>
    </row>
    <row r="388" spans="1:5" x14ac:dyDescent="0.3">
      <c r="A388" t="s">
        <v>8219</v>
      </c>
      <c r="B388">
        <v>44</v>
      </c>
      <c r="D388" t="s">
        <v>8221</v>
      </c>
      <c r="E388">
        <v>0</v>
      </c>
    </row>
    <row r="389" spans="1:5" x14ac:dyDescent="0.3">
      <c r="A389" t="s">
        <v>8219</v>
      </c>
      <c r="B389">
        <v>17</v>
      </c>
      <c r="D389" t="s">
        <v>8221</v>
      </c>
      <c r="E389">
        <v>0</v>
      </c>
    </row>
    <row r="390" spans="1:5" x14ac:dyDescent="0.3">
      <c r="A390" t="s">
        <v>8219</v>
      </c>
      <c r="B390">
        <v>34</v>
      </c>
      <c r="D390" t="s">
        <v>8221</v>
      </c>
      <c r="E390">
        <v>28</v>
      </c>
    </row>
    <row r="391" spans="1:5" x14ac:dyDescent="0.3">
      <c r="A391" t="s">
        <v>8219</v>
      </c>
      <c r="B391">
        <v>14</v>
      </c>
      <c r="D391" t="s">
        <v>8221</v>
      </c>
      <c r="E391">
        <v>0</v>
      </c>
    </row>
    <row r="392" spans="1:5" x14ac:dyDescent="0.3">
      <c r="A392" t="s">
        <v>8219</v>
      </c>
      <c r="B392">
        <v>156</v>
      </c>
      <c r="D392" t="s">
        <v>8221</v>
      </c>
      <c r="E392">
        <v>5</v>
      </c>
    </row>
    <row r="393" spans="1:5" x14ac:dyDescent="0.3">
      <c r="A393" t="s">
        <v>8219</v>
      </c>
      <c r="B393">
        <v>128</v>
      </c>
      <c r="D393" t="s">
        <v>8221</v>
      </c>
      <c r="E393">
        <v>7</v>
      </c>
    </row>
    <row r="394" spans="1:5" x14ac:dyDescent="0.3">
      <c r="A394" t="s">
        <v>8219</v>
      </c>
      <c r="B394">
        <v>60</v>
      </c>
      <c r="D394" t="s">
        <v>8221</v>
      </c>
      <c r="E394">
        <v>30</v>
      </c>
    </row>
    <row r="395" spans="1:5" x14ac:dyDescent="0.3">
      <c r="A395" t="s">
        <v>8219</v>
      </c>
      <c r="B395">
        <v>32</v>
      </c>
      <c r="D395" t="s">
        <v>8221</v>
      </c>
      <c r="E395">
        <v>2</v>
      </c>
    </row>
    <row r="396" spans="1:5" x14ac:dyDescent="0.3">
      <c r="A396" t="s">
        <v>8219</v>
      </c>
      <c r="B396">
        <v>53</v>
      </c>
      <c r="D396" t="s">
        <v>8221</v>
      </c>
      <c r="E396">
        <v>30</v>
      </c>
    </row>
    <row r="397" spans="1:5" x14ac:dyDescent="0.3">
      <c r="A397" t="s">
        <v>8219</v>
      </c>
      <c r="B397">
        <v>184</v>
      </c>
      <c r="D397" t="s">
        <v>8221</v>
      </c>
      <c r="E397">
        <v>2</v>
      </c>
    </row>
    <row r="398" spans="1:5" x14ac:dyDescent="0.3">
      <c r="A398" t="s">
        <v>8219</v>
      </c>
      <c r="B398">
        <v>90</v>
      </c>
      <c r="D398" t="s">
        <v>8221</v>
      </c>
      <c r="E398">
        <v>0</v>
      </c>
    </row>
    <row r="399" spans="1:5" x14ac:dyDescent="0.3">
      <c r="A399" t="s">
        <v>8219</v>
      </c>
      <c r="B399">
        <v>71</v>
      </c>
      <c r="D399" t="s">
        <v>8221</v>
      </c>
      <c r="E399">
        <v>2</v>
      </c>
    </row>
    <row r="400" spans="1:5" x14ac:dyDescent="0.3">
      <c r="A400" t="s">
        <v>8219</v>
      </c>
      <c r="B400">
        <v>87</v>
      </c>
      <c r="D400" t="s">
        <v>8221</v>
      </c>
      <c r="E400">
        <v>1</v>
      </c>
    </row>
    <row r="401" spans="1:5" x14ac:dyDescent="0.3">
      <c r="A401" t="s">
        <v>8219</v>
      </c>
      <c r="B401">
        <v>28</v>
      </c>
      <c r="D401" t="s">
        <v>8221</v>
      </c>
      <c r="E401">
        <v>2</v>
      </c>
    </row>
    <row r="402" spans="1:5" x14ac:dyDescent="0.3">
      <c r="A402" t="s">
        <v>8219</v>
      </c>
      <c r="B402">
        <v>56</v>
      </c>
      <c r="D402" t="s">
        <v>8221</v>
      </c>
      <c r="E402">
        <v>14</v>
      </c>
    </row>
    <row r="403" spans="1:5" x14ac:dyDescent="0.3">
      <c r="A403" t="s">
        <v>8219</v>
      </c>
      <c r="B403">
        <v>51</v>
      </c>
      <c r="D403" t="s">
        <v>8221</v>
      </c>
      <c r="E403">
        <v>31</v>
      </c>
    </row>
    <row r="404" spans="1:5" x14ac:dyDescent="0.3">
      <c r="A404" t="s">
        <v>8219</v>
      </c>
      <c r="B404">
        <v>75</v>
      </c>
      <c r="D404" t="s">
        <v>8221</v>
      </c>
      <c r="E404">
        <v>16</v>
      </c>
    </row>
    <row r="405" spans="1:5" x14ac:dyDescent="0.3">
      <c r="A405" t="s">
        <v>8219</v>
      </c>
      <c r="B405">
        <v>38</v>
      </c>
      <c r="D405" t="s">
        <v>8221</v>
      </c>
      <c r="E405">
        <v>12</v>
      </c>
    </row>
    <row r="406" spans="1:5" x14ac:dyDescent="0.3">
      <c r="A406" t="s">
        <v>8219</v>
      </c>
      <c r="B406">
        <v>18</v>
      </c>
      <c r="D406" t="s">
        <v>8221</v>
      </c>
      <c r="E406">
        <v>96</v>
      </c>
    </row>
    <row r="407" spans="1:5" x14ac:dyDescent="0.3">
      <c r="A407" t="s">
        <v>8219</v>
      </c>
      <c r="B407">
        <v>54</v>
      </c>
      <c r="D407" t="s">
        <v>8221</v>
      </c>
      <c r="E407">
        <v>16</v>
      </c>
    </row>
    <row r="408" spans="1:5" x14ac:dyDescent="0.3">
      <c r="A408" t="s">
        <v>8219</v>
      </c>
      <c r="B408">
        <v>71</v>
      </c>
      <c r="D408" t="s">
        <v>8221</v>
      </c>
      <c r="E408">
        <v>5</v>
      </c>
    </row>
    <row r="409" spans="1:5" x14ac:dyDescent="0.3">
      <c r="A409" t="s">
        <v>8219</v>
      </c>
      <c r="B409">
        <v>57</v>
      </c>
      <c r="D409" t="s">
        <v>8221</v>
      </c>
      <c r="E409">
        <v>0</v>
      </c>
    </row>
    <row r="410" spans="1:5" x14ac:dyDescent="0.3">
      <c r="A410" t="s">
        <v>8219</v>
      </c>
      <c r="B410">
        <v>43</v>
      </c>
      <c r="D410" t="s">
        <v>8221</v>
      </c>
      <c r="E410">
        <v>8</v>
      </c>
    </row>
    <row r="411" spans="1:5" x14ac:dyDescent="0.3">
      <c r="A411" t="s">
        <v>8219</v>
      </c>
      <c r="B411">
        <v>52</v>
      </c>
      <c r="D411" t="s">
        <v>8221</v>
      </c>
      <c r="E411">
        <v>7</v>
      </c>
    </row>
    <row r="412" spans="1:5" x14ac:dyDescent="0.3">
      <c r="A412" t="s">
        <v>8219</v>
      </c>
      <c r="B412">
        <v>27</v>
      </c>
      <c r="D412" t="s">
        <v>8221</v>
      </c>
      <c r="E412">
        <v>24</v>
      </c>
    </row>
    <row r="413" spans="1:5" x14ac:dyDescent="0.3">
      <c r="A413" t="s">
        <v>8219</v>
      </c>
      <c r="B413">
        <v>12</v>
      </c>
      <c r="D413" t="s">
        <v>8221</v>
      </c>
      <c r="E413">
        <v>121</v>
      </c>
    </row>
    <row r="414" spans="1:5" x14ac:dyDescent="0.3">
      <c r="A414" t="s">
        <v>8219</v>
      </c>
      <c r="B414">
        <v>33</v>
      </c>
      <c r="D414" t="s">
        <v>8221</v>
      </c>
      <c r="E414">
        <v>196</v>
      </c>
    </row>
    <row r="415" spans="1:5" x14ac:dyDescent="0.3">
      <c r="A415" t="s">
        <v>8219</v>
      </c>
      <c r="B415">
        <v>96</v>
      </c>
      <c r="D415" t="s">
        <v>8221</v>
      </c>
      <c r="E415">
        <v>5</v>
      </c>
    </row>
    <row r="416" spans="1:5" x14ac:dyDescent="0.3">
      <c r="A416" t="s">
        <v>8219</v>
      </c>
      <c r="B416">
        <v>28</v>
      </c>
      <c r="D416" t="s">
        <v>8221</v>
      </c>
      <c r="E416">
        <v>73</v>
      </c>
    </row>
    <row r="417" spans="1:5" x14ac:dyDescent="0.3">
      <c r="A417" t="s">
        <v>8219</v>
      </c>
      <c r="B417">
        <v>43</v>
      </c>
      <c r="D417" t="s">
        <v>8221</v>
      </c>
      <c r="E417">
        <v>93</v>
      </c>
    </row>
    <row r="418" spans="1:5" x14ac:dyDescent="0.3">
      <c r="A418" t="s">
        <v>8219</v>
      </c>
      <c r="B418">
        <v>205</v>
      </c>
      <c r="D418" t="s">
        <v>8221</v>
      </c>
      <c r="E418">
        <v>17</v>
      </c>
    </row>
    <row r="419" spans="1:5" x14ac:dyDescent="0.3">
      <c r="A419" t="s">
        <v>8219</v>
      </c>
      <c r="B419">
        <v>23</v>
      </c>
      <c r="D419" t="s">
        <v>8221</v>
      </c>
      <c r="E419">
        <v>7</v>
      </c>
    </row>
    <row r="420" spans="1:5" x14ac:dyDescent="0.3">
      <c r="A420" t="s">
        <v>8219</v>
      </c>
      <c r="B420">
        <v>19</v>
      </c>
      <c r="D420" t="s">
        <v>8221</v>
      </c>
      <c r="E420">
        <v>17</v>
      </c>
    </row>
    <row r="421" spans="1:5" x14ac:dyDescent="0.3">
      <c r="A421" t="s">
        <v>8219</v>
      </c>
      <c r="B421">
        <v>14</v>
      </c>
      <c r="D421" t="s">
        <v>8221</v>
      </c>
      <c r="E421">
        <v>171</v>
      </c>
    </row>
    <row r="422" spans="1:5" x14ac:dyDescent="0.3">
      <c r="A422" t="s">
        <v>8219</v>
      </c>
      <c r="B422">
        <v>38</v>
      </c>
      <c r="D422" t="s">
        <v>8221</v>
      </c>
      <c r="E422">
        <v>188</v>
      </c>
    </row>
    <row r="423" spans="1:5" x14ac:dyDescent="0.3">
      <c r="A423" t="s">
        <v>8219</v>
      </c>
      <c r="B423">
        <v>78</v>
      </c>
      <c r="D423" t="s">
        <v>8221</v>
      </c>
      <c r="E423">
        <v>110</v>
      </c>
    </row>
    <row r="424" spans="1:5" x14ac:dyDescent="0.3">
      <c r="A424" t="s">
        <v>8219</v>
      </c>
      <c r="B424">
        <v>69</v>
      </c>
      <c r="D424" t="s">
        <v>8221</v>
      </c>
      <c r="E424">
        <v>37</v>
      </c>
    </row>
    <row r="425" spans="1:5" x14ac:dyDescent="0.3">
      <c r="A425" t="s">
        <v>8219</v>
      </c>
      <c r="B425">
        <v>33</v>
      </c>
      <c r="D425" t="s">
        <v>8221</v>
      </c>
      <c r="E425">
        <v>9</v>
      </c>
    </row>
    <row r="426" spans="1:5" x14ac:dyDescent="0.3">
      <c r="A426" t="s">
        <v>8219</v>
      </c>
      <c r="B426">
        <v>54</v>
      </c>
      <c r="D426" t="s">
        <v>8221</v>
      </c>
      <c r="E426">
        <v>29</v>
      </c>
    </row>
    <row r="427" spans="1:5" x14ac:dyDescent="0.3">
      <c r="A427" t="s">
        <v>8219</v>
      </c>
      <c r="B427">
        <v>99</v>
      </c>
      <c r="D427" t="s">
        <v>8221</v>
      </c>
      <c r="E427">
        <v>6</v>
      </c>
    </row>
    <row r="428" spans="1:5" x14ac:dyDescent="0.3">
      <c r="A428" t="s">
        <v>8219</v>
      </c>
      <c r="B428">
        <v>49</v>
      </c>
      <c r="D428" t="s">
        <v>8221</v>
      </c>
      <c r="E428">
        <v>30</v>
      </c>
    </row>
    <row r="429" spans="1:5" x14ac:dyDescent="0.3">
      <c r="A429" t="s">
        <v>8219</v>
      </c>
      <c r="B429">
        <v>11</v>
      </c>
      <c r="D429" t="s">
        <v>8221</v>
      </c>
      <c r="E429">
        <v>81</v>
      </c>
    </row>
    <row r="430" spans="1:5" x14ac:dyDescent="0.3">
      <c r="A430" t="s">
        <v>8219</v>
      </c>
      <c r="B430">
        <v>38</v>
      </c>
      <c r="D430" t="s">
        <v>8221</v>
      </c>
      <c r="E430">
        <v>4</v>
      </c>
    </row>
    <row r="431" spans="1:5" x14ac:dyDescent="0.3">
      <c r="A431" t="s">
        <v>8219</v>
      </c>
      <c r="B431">
        <v>16</v>
      </c>
      <c r="D431" t="s">
        <v>8221</v>
      </c>
      <c r="E431">
        <v>11</v>
      </c>
    </row>
    <row r="432" spans="1:5" x14ac:dyDescent="0.3">
      <c r="A432" t="s">
        <v>8219</v>
      </c>
      <c r="B432">
        <v>32</v>
      </c>
      <c r="D432" t="s">
        <v>8221</v>
      </c>
      <c r="E432">
        <v>14</v>
      </c>
    </row>
    <row r="433" spans="1:5" x14ac:dyDescent="0.3">
      <c r="A433" t="s">
        <v>8219</v>
      </c>
      <c r="B433">
        <v>20</v>
      </c>
      <c r="D433" t="s">
        <v>8221</v>
      </c>
      <c r="E433">
        <v>5</v>
      </c>
    </row>
    <row r="434" spans="1:5" x14ac:dyDescent="0.3">
      <c r="A434" t="s">
        <v>8219</v>
      </c>
      <c r="B434">
        <v>154</v>
      </c>
      <c r="D434" t="s">
        <v>8221</v>
      </c>
      <c r="E434">
        <v>45</v>
      </c>
    </row>
    <row r="435" spans="1:5" x14ac:dyDescent="0.3">
      <c r="A435" t="s">
        <v>8219</v>
      </c>
      <c r="B435">
        <v>41</v>
      </c>
      <c r="D435" t="s">
        <v>8221</v>
      </c>
      <c r="E435">
        <v>8</v>
      </c>
    </row>
    <row r="436" spans="1:5" x14ac:dyDescent="0.3">
      <c r="A436" t="s">
        <v>8219</v>
      </c>
      <c r="B436">
        <v>75</v>
      </c>
      <c r="D436" t="s">
        <v>8221</v>
      </c>
      <c r="E436">
        <v>3</v>
      </c>
    </row>
    <row r="437" spans="1:5" x14ac:dyDescent="0.3">
      <c r="A437" t="s">
        <v>8219</v>
      </c>
      <c r="B437">
        <v>40</v>
      </c>
      <c r="D437" t="s">
        <v>8221</v>
      </c>
      <c r="E437">
        <v>24</v>
      </c>
    </row>
    <row r="438" spans="1:5" x14ac:dyDescent="0.3">
      <c r="A438" t="s">
        <v>8219</v>
      </c>
      <c r="B438">
        <v>46</v>
      </c>
      <c r="D438" t="s">
        <v>8221</v>
      </c>
      <c r="E438">
        <v>18</v>
      </c>
    </row>
    <row r="439" spans="1:5" x14ac:dyDescent="0.3">
      <c r="A439" t="s">
        <v>8219</v>
      </c>
      <c r="B439">
        <v>62</v>
      </c>
      <c r="D439" t="s">
        <v>8221</v>
      </c>
      <c r="E439">
        <v>12</v>
      </c>
    </row>
    <row r="440" spans="1:5" x14ac:dyDescent="0.3">
      <c r="A440" t="s">
        <v>8219</v>
      </c>
      <c r="B440">
        <v>61</v>
      </c>
      <c r="D440" t="s">
        <v>8221</v>
      </c>
      <c r="E440">
        <v>123</v>
      </c>
    </row>
    <row r="441" spans="1:5" x14ac:dyDescent="0.3">
      <c r="A441" t="s">
        <v>8219</v>
      </c>
      <c r="B441">
        <v>96</v>
      </c>
      <c r="D441" t="s">
        <v>8221</v>
      </c>
      <c r="E441">
        <v>96</v>
      </c>
    </row>
    <row r="442" spans="1:5" x14ac:dyDescent="0.3">
      <c r="A442" t="s">
        <v>8219</v>
      </c>
      <c r="B442">
        <v>190</v>
      </c>
      <c r="D442" t="s">
        <v>8221</v>
      </c>
      <c r="E442">
        <v>31</v>
      </c>
    </row>
    <row r="443" spans="1:5" x14ac:dyDescent="0.3">
      <c r="A443" t="s">
        <v>8219</v>
      </c>
      <c r="B443">
        <v>94</v>
      </c>
      <c r="D443" t="s">
        <v>8221</v>
      </c>
      <c r="E443">
        <v>4</v>
      </c>
    </row>
    <row r="444" spans="1:5" x14ac:dyDescent="0.3">
      <c r="A444" t="s">
        <v>8219</v>
      </c>
      <c r="B444">
        <v>39</v>
      </c>
      <c r="D444" t="s">
        <v>8221</v>
      </c>
      <c r="E444">
        <v>3</v>
      </c>
    </row>
    <row r="445" spans="1:5" x14ac:dyDescent="0.3">
      <c r="A445" t="s">
        <v>8219</v>
      </c>
      <c r="B445">
        <v>127</v>
      </c>
      <c r="D445" t="s">
        <v>8221</v>
      </c>
      <c r="E445">
        <v>179</v>
      </c>
    </row>
    <row r="446" spans="1:5" x14ac:dyDescent="0.3">
      <c r="A446" t="s">
        <v>8219</v>
      </c>
      <c r="B446">
        <v>159</v>
      </c>
      <c r="D446" t="s">
        <v>8221</v>
      </c>
      <c r="E446">
        <v>3</v>
      </c>
    </row>
    <row r="447" spans="1:5" x14ac:dyDescent="0.3">
      <c r="A447" t="s">
        <v>8219</v>
      </c>
      <c r="B447">
        <v>177</v>
      </c>
      <c r="D447" t="s">
        <v>8221</v>
      </c>
      <c r="E447">
        <v>23</v>
      </c>
    </row>
    <row r="448" spans="1:5" x14ac:dyDescent="0.3">
      <c r="A448" t="s">
        <v>8219</v>
      </c>
      <c r="B448">
        <v>47</v>
      </c>
      <c r="D448" t="s">
        <v>8221</v>
      </c>
      <c r="E448">
        <v>23</v>
      </c>
    </row>
    <row r="449" spans="1:5" x14ac:dyDescent="0.3">
      <c r="A449" t="s">
        <v>8219</v>
      </c>
      <c r="B449">
        <v>1</v>
      </c>
      <c r="D449" t="s">
        <v>8221</v>
      </c>
      <c r="E449">
        <v>41</v>
      </c>
    </row>
    <row r="450" spans="1:5" x14ac:dyDescent="0.3">
      <c r="A450" t="s">
        <v>8219</v>
      </c>
      <c r="B450">
        <v>16</v>
      </c>
      <c r="D450" t="s">
        <v>8221</v>
      </c>
      <c r="E450">
        <v>0</v>
      </c>
    </row>
    <row r="451" spans="1:5" x14ac:dyDescent="0.3">
      <c r="A451" t="s">
        <v>8219</v>
      </c>
      <c r="B451">
        <v>115</v>
      </c>
      <c r="D451" t="s">
        <v>8221</v>
      </c>
      <c r="E451">
        <v>32</v>
      </c>
    </row>
    <row r="452" spans="1:5" x14ac:dyDescent="0.3">
      <c r="A452" t="s">
        <v>8219</v>
      </c>
      <c r="B452">
        <v>133</v>
      </c>
      <c r="D452" t="s">
        <v>8221</v>
      </c>
      <c r="E452">
        <v>2</v>
      </c>
    </row>
    <row r="453" spans="1:5" x14ac:dyDescent="0.3">
      <c r="A453" t="s">
        <v>8219</v>
      </c>
      <c r="B453">
        <v>70</v>
      </c>
      <c r="D453" t="s">
        <v>8221</v>
      </c>
      <c r="E453">
        <v>7</v>
      </c>
    </row>
    <row r="454" spans="1:5" x14ac:dyDescent="0.3">
      <c r="A454" t="s">
        <v>8219</v>
      </c>
      <c r="B454">
        <v>62</v>
      </c>
      <c r="D454" t="s">
        <v>8221</v>
      </c>
      <c r="E454">
        <v>4</v>
      </c>
    </row>
    <row r="455" spans="1:5" x14ac:dyDescent="0.3">
      <c r="A455" t="s">
        <v>8219</v>
      </c>
      <c r="B455">
        <v>10</v>
      </c>
      <c r="D455" t="s">
        <v>8221</v>
      </c>
      <c r="E455">
        <v>196</v>
      </c>
    </row>
    <row r="456" spans="1:5" x14ac:dyDescent="0.3">
      <c r="A456" t="s">
        <v>8219</v>
      </c>
      <c r="B456">
        <v>499</v>
      </c>
      <c r="D456" t="s">
        <v>8221</v>
      </c>
      <c r="E456">
        <v>11</v>
      </c>
    </row>
    <row r="457" spans="1:5" x14ac:dyDescent="0.3">
      <c r="A457" t="s">
        <v>8219</v>
      </c>
      <c r="B457">
        <v>47</v>
      </c>
      <c r="D457" t="s">
        <v>8221</v>
      </c>
      <c r="E457">
        <v>9</v>
      </c>
    </row>
    <row r="458" spans="1:5" x14ac:dyDescent="0.3">
      <c r="A458" t="s">
        <v>8219</v>
      </c>
      <c r="B458">
        <v>28</v>
      </c>
      <c r="D458" t="s">
        <v>8221</v>
      </c>
      <c r="E458">
        <v>5</v>
      </c>
    </row>
    <row r="459" spans="1:5" x14ac:dyDescent="0.3">
      <c r="A459" t="s">
        <v>8219</v>
      </c>
      <c r="B459">
        <v>24</v>
      </c>
      <c r="D459" t="s">
        <v>8221</v>
      </c>
      <c r="E459">
        <v>8</v>
      </c>
    </row>
    <row r="460" spans="1:5" x14ac:dyDescent="0.3">
      <c r="A460" t="s">
        <v>8219</v>
      </c>
      <c r="B460">
        <v>76</v>
      </c>
      <c r="D460" t="s">
        <v>8221</v>
      </c>
      <c r="E460">
        <v>229</v>
      </c>
    </row>
    <row r="461" spans="1:5" x14ac:dyDescent="0.3">
      <c r="A461" t="s">
        <v>8219</v>
      </c>
      <c r="B461">
        <v>98</v>
      </c>
      <c r="D461" t="s">
        <v>8221</v>
      </c>
      <c r="E461">
        <v>40</v>
      </c>
    </row>
    <row r="462" spans="1:5" x14ac:dyDescent="0.3">
      <c r="A462" t="s">
        <v>8219</v>
      </c>
      <c r="B462">
        <v>30</v>
      </c>
      <c r="D462" t="s">
        <v>8221</v>
      </c>
      <c r="E462">
        <v>123</v>
      </c>
    </row>
    <row r="463" spans="1:5" x14ac:dyDescent="0.3">
      <c r="A463" t="s">
        <v>8219</v>
      </c>
      <c r="B463">
        <v>478</v>
      </c>
      <c r="D463" t="s">
        <v>8221</v>
      </c>
      <c r="E463">
        <v>5</v>
      </c>
    </row>
    <row r="464" spans="1:5" x14ac:dyDescent="0.3">
      <c r="A464" t="s">
        <v>8219</v>
      </c>
      <c r="B464">
        <v>74</v>
      </c>
      <c r="D464" t="s">
        <v>8221</v>
      </c>
      <c r="E464">
        <v>148</v>
      </c>
    </row>
    <row r="465" spans="1:5" x14ac:dyDescent="0.3">
      <c r="A465" t="s">
        <v>8219</v>
      </c>
      <c r="B465">
        <v>131</v>
      </c>
      <c r="D465" t="s">
        <v>8221</v>
      </c>
      <c r="E465">
        <v>10</v>
      </c>
    </row>
    <row r="466" spans="1:5" x14ac:dyDescent="0.3">
      <c r="A466" t="s">
        <v>8219</v>
      </c>
      <c r="B466">
        <v>61</v>
      </c>
      <c r="D466" t="s">
        <v>8221</v>
      </c>
      <c r="E466">
        <v>4</v>
      </c>
    </row>
    <row r="467" spans="1:5" x14ac:dyDescent="0.3">
      <c r="A467" t="s">
        <v>8219</v>
      </c>
      <c r="B467">
        <v>1071</v>
      </c>
      <c r="D467" t="s">
        <v>8221</v>
      </c>
      <c r="E467">
        <v>21</v>
      </c>
    </row>
    <row r="468" spans="1:5" x14ac:dyDescent="0.3">
      <c r="A468" t="s">
        <v>8219</v>
      </c>
      <c r="B468">
        <v>122</v>
      </c>
      <c r="D468" t="s">
        <v>8221</v>
      </c>
      <c r="E468">
        <v>2</v>
      </c>
    </row>
    <row r="469" spans="1:5" x14ac:dyDescent="0.3">
      <c r="A469" t="s">
        <v>8219</v>
      </c>
      <c r="B469">
        <v>111</v>
      </c>
      <c r="D469" t="s">
        <v>8221</v>
      </c>
      <c r="E469">
        <v>0</v>
      </c>
    </row>
    <row r="470" spans="1:5" x14ac:dyDescent="0.3">
      <c r="A470" t="s">
        <v>8219</v>
      </c>
      <c r="B470">
        <v>255</v>
      </c>
      <c r="D470" t="s">
        <v>8221</v>
      </c>
      <c r="E470">
        <v>4</v>
      </c>
    </row>
    <row r="471" spans="1:5" x14ac:dyDescent="0.3">
      <c r="A471" t="s">
        <v>8219</v>
      </c>
      <c r="B471">
        <v>141</v>
      </c>
      <c r="D471" t="s">
        <v>8221</v>
      </c>
      <c r="E471">
        <v>1</v>
      </c>
    </row>
    <row r="472" spans="1:5" x14ac:dyDescent="0.3">
      <c r="A472" t="s">
        <v>8219</v>
      </c>
      <c r="B472">
        <v>159</v>
      </c>
      <c r="D472" t="s">
        <v>8221</v>
      </c>
      <c r="E472">
        <v>30</v>
      </c>
    </row>
    <row r="473" spans="1:5" x14ac:dyDescent="0.3">
      <c r="A473" t="s">
        <v>8219</v>
      </c>
      <c r="B473">
        <v>99</v>
      </c>
      <c r="D473" t="s">
        <v>8221</v>
      </c>
      <c r="E473">
        <v>3</v>
      </c>
    </row>
    <row r="474" spans="1:5" x14ac:dyDescent="0.3">
      <c r="A474" t="s">
        <v>8219</v>
      </c>
      <c r="B474">
        <v>96</v>
      </c>
      <c r="D474" t="s">
        <v>8221</v>
      </c>
      <c r="E474">
        <v>975</v>
      </c>
    </row>
    <row r="475" spans="1:5" x14ac:dyDescent="0.3">
      <c r="A475" t="s">
        <v>8219</v>
      </c>
      <c r="B475">
        <v>27</v>
      </c>
      <c r="D475" t="s">
        <v>8221</v>
      </c>
      <c r="E475">
        <v>167</v>
      </c>
    </row>
    <row r="476" spans="1:5" x14ac:dyDescent="0.3">
      <c r="A476" t="s">
        <v>8219</v>
      </c>
      <c r="B476">
        <v>166</v>
      </c>
      <c r="D476" t="s">
        <v>8221</v>
      </c>
      <c r="E476">
        <v>5</v>
      </c>
    </row>
    <row r="477" spans="1:5" x14ac:dyDescent="0.3">
      <c r="A477" t="s">
        <v>8219</v>
      </c>
      <c r="B477">
        <v>76</v>
      </c>
      <c r="D477" t="s">
        <v>8221</v>
      </c>
      <c r="E477">
        <v>18</v>
      </c>
    </row>
    <row r="478" spans="1:5" x14ac:dyDescent="0.3">
      <c r="A478" t="s">
        <v>8219</v>
      </c>
      <c r="B478">
        <v>211</v>
      </c>
      <c r="D478" t="s">
        <v>8221</v>
      </c>
      <c r="E478">
        <v>98</v>
      </c>
    </row>
    <row r="479" spans="1:5" x14ac:dyDescent="0.3">
      <c r="A479" t="s">
        <v>8219</v>
      </c>
      <c r="B479">
        <v>21</v>
      </c>
      <c r="D479" t="s">
        <v>8221</v>
      </c>
      <c r="E479">
        <v>4</v>
      </c>
    </row>
    <row r="480" spans="1:5" x14ac:dyDescent="0.3">
      <c r="A480" t="s">
        <v>8219</v>
      </c>
      <c r="B480">
        <v>61</v>
      </c>
      <c r="D480" t="s">
        <v>8221</v>
      </c>
      <c r="E480">
        <v>3</v>
      </c>
    </row>
    <row r="481" spans="1:5" x14ac:dyDescent="0.3">
      <c r="A481" t="s">
        <v>8219</v>
      </c>
      <c r="B481">
        <v>30</v>
      </c>
      <c r="D481" t="s">
        <v>8221</v>
      </c>
      <c r="E481">
        <v>1</v>
      </c>
    </row>
    <row r="482" spans="1:5" x14ac:dyDescent="0.3">
      <c r="A482" t="s">
        <v>8219</v>
      </c>
      <c r="B482">
        <v>375</v>
      </c>
      <c r="D482" t="s">
        <v>8221</v>
      </c>
      <c r="E482">
        <v>0</v>
      </c>
    </row>
    <row r="483" spans="1:5" x14ac:dyDescent="0.3">
      <c r="A483" t="s">
        <v>8219</v>
      </c>
      <c r="B483">
        <v>111</v>
      </c>
      <c r="D483" t="s">
        <v>8221</v>
      </c>
      <c r="E483">
        <v>9</v>
      </c>
    </row>
    <row r="484" spans="1:5" x14ac:dyDescent="0.3">
      <c r="A484" t="s">
        <v>8219</v>
      </c>
      <c r="B484">
        <v>123</v>
      </c>
      <c r="D484" t="s">
        <v>8221</v>
      </c>
      <c r="E484">
        <v>2</v>
      </c>
    </row>
    <row r="485" spans="1:5" x14ac:dyDescent="0.3">
      <c r="A485" t="s">
        <v>8219</v>
      </c>
      <c r="B485">
        <v>70</v>
      </c>
      <c r="D485" t="s">
        <v>8221</v>
      </c>
      <c r="E485">
        <v>0</v>
      </c>
    </row>
    <row r="486" spans="1:5" x14ac:dyDescent="0.3">
      <c r="A486" t="s">
        <v>8219</v>
      </c>
      <c r="B486">
        <v>85</v>
      </c>
      <c r="D486" t="s">
        <v>8221</v>
      </c>
      <c r="E486">
        <v>147</v>
      </c>
    </row>
    <row r="487" spans="1:5" x14ac:dyDescent="0.3">
      <c r="A487" t="s">
        <v>8219</v>
      </c>
      <c r="B487">
        <v>86</v>
      </c>
      <c r="D487" t="s">
        <v>8221</v>
      </c>
      <c r="E487">
        <v>49</v>
      </c>
    </row>
    <row r="488" spans="1:5" x14ac:dyDescent="0.3">
      <c r="A488" t="s">
        <v>8219</v>
      </c>
      <c r="B488">
        <v>13</v>
      </c>
      <c r="D488" t="s">
        <v>8221</v>
      </c>
      <c r="E488">
        <v>1</v>
      </c>
    </row>
    <row r="489" spans="1:5" x14ac:dyDescent="0.3">
      <c r="A489" t="s">
        <v>8219</v>
      </c>
      <c r="B489">
        <v>33</v>
      </c>
      <c r="D489" t="s">
        <v>8221</v>
      </c>
      <c r="E489">
        <v>2</v>
      </c>
    </row>
    <row r="490" spans="1:5" x14ac:dyDescent="0.3">
      <c r="A490" t="s">
        <v>8219</v>
      </c>
      <c r="B490">
        <v>15</v>
      </c>
      <c r="D490" t="s">
        <v>8221</v>
      </c>
      <c r="E490">
        <v>7</v>
      </c>
    </row>
    <row r="491" spans="1:5" x14ac:dyDescent="0.3">
      <c r="A491" t="s">
        <v>8219</v>
      </c>
      <c r="B491">
        <v>273</v>
      </c>
      <c r="D491" t="s">
        <v>8221</v>
      </c>
      <c r="E491">
        <v>4</v>
      </c>
    </row>
    <row r="492" spans="1:5" x14ac:dyDescent="0.3">
      <c r="A492" t="s">
        <v>8219</v>
      </c>
      <c r="B492">
        <v>714</v>
      </c>
      <c r="D492" t="s">
        <v>8221</v>
      </c>
      <c r="E492">
        <v>27</v>
      </c>
    </row>
    <row r="493" spans="1:5" x14ac:dyDescent="0.3">
      <c r="A493" t="s">
        <v>8219</v>
      </c>
      <c r="B493">
        <v>170</v>
      </c>
      <c r="D493" t="s">
        <v>8221</v>
      </c>
      <c r="E493">
        <v>94</v>
      </c>
    </row>
    <row r="494" spans="1:5" x14ac:dyDescent="0.3">
      <c r="A494" t="s">
        <v>8219</v>
      </c>
      <c r="B494">
        <v>512</v>
      </c>
      <c r="D494" t="s">
        <v>8221</v>
      </c>
      <c r="E494">
        <v>29</v>
      </c>
    </row>
    <row r="495" spans="1:5" x14ac:dyDescent="0.3">
      <c r="A495" t="s">
        <v>8219</v>
      </c>
      <c r="B495">
        <v>314</v>
      </c>
      <c r="D495" t="s">
        <v>8221</v>
      </c>
      <c r="E495">
        <v>7</v>
      </c>
    </row>
    <row r="496" spans="1:5" x14ac:dyDescent="0.3">
      <c r="A496" t="s">
        <v>8219</v>
      </c>
      <c r="B496">
        <v>167</v>
      </c>
      <c r="D496" t="s">
        <v>8221</v>
      </c>
      <c r="E496">
        <v>22</v>
      </c>
    </row>
    <row r="497" spans="1:5" x14ac:dyDescent="0.3">
      <c r="A497" t="s">
        <v>8219</v>
      </c>
      <c r="B497">
        <v>9</v>
      </c>
      <c r="D497" t="s">
        <v>8221</v>
      </c>
      <c r="E497">
        <v>1</v>
      </c>
    </row>
    <row r="498" spans="1:5" x14ac:dyDescent="0.3">
      <c r="A498" t="s">
        <v>8219</v>
      </c>
      <c r="B498">
        <v>103</v>
      </c>
      <c r="D498" t="s">
        <v>8221</v>
      </c>
      <c r="E498">
        <v>10</v>
      </c>
    </row>
    <row r="499" spans="1:5" x14ac:dyDescent="0.3">
      <c r="A499" t="s">
        <v>8219</v>
      </c>
      <c r="B499">
        <v>111</v>
      </c>
      <c r="D499" t="s">
        <v>8221</v>
      </c>
      <c r="E499">
        <v>6</v>
      </c>
    </row>
    <row r="500" spans="1:5" x14ac:dyDescent="0.3">
      <c r="A500" t="s">
        <v>8219</v>
      </c>
      <c r="B500">
        <v>271</v>
      </c>
      <c r="D500" t="s">
        <v>8221</v>
      </c>
      <c r="E500">
        <v>24</v>
      </c>
    </row>
    <row r="501" spans="1:5" x14ac:dyDescent="0.3">
      <c r="A501" t="s">
        <v>8219</v>
      </c>
      <c r="B501">
        <v>101</v>
      </c>
      <c r="D501" t="s">
        <v>8221</v>
      </c>
      <c r="E501">
        <v>15</v>
      </c>
    </row>
    <row r="502" spans="1:5" x14ac:dyDescent="0.3">
      <c r="A502" t="s">
        <v>8219</v>
      </c>
      <c r="B502">
        <v>57</v>
      </c>
      <c r="D502" t="s">
        <v>8221</v>
      </c>
      <c r="E502">
        <v>37</v>
      </c>
    </row>
    <row r="503" spans="1:5" x14ac:dyDescent="0.3">
      <c r="A503" t="s">
        <v>8219</v>
      </c>
      <c r="B503">
        <v>62</v>
      </c>
      <c r="D503" t="s">
        <v>8221</v>
      </c>
      <c r="E503">
        <v>20</v>
      </c>
    </row>
    <row r="504" spans="1:5" x14ac:dyDescent="0.3">
      <c r="A504" t="s">
        <v>8219</v>
      </c>
      <c r="B504">
        <v>32</v>
      </c>
      <c r="D504" t="s">
        <v>8221</v>
      </c>
      <c r="E504">
        <v>7</v>
      </c>
    </row>
    <row r="505" spans="1:5" x14ac:dyDescent="0.3">
      <c r="A505" t="s">
        <v>8219</v>
      </c>
      <c r="B505">
        <v>141</v>
      </c>
      <c r="D505" t="s">
        <v>8221</v>
      </c>
      <c r="E505">
        <v>0</v>
      </c>
    </row>
    <row r="506" spans="1:5" x14ac:dyDescent="0.3">
      <c r="A506" t="s">
        <v>8219</v>
      </c>
      <c r="B506">
        <v>75</v>
      </c>
      <c r="D506" t="s">
        <v>8221</v>
      </c>
      <c r="E506">
        <v>21</v>
      </c>
    </row>
    <row r="507" spans="1:5" x14ac:dyDescent="0.3">
      <c r="A507" t="s">
        <v>8219</v>
      </c>
      <c r="B507">
        <v>46</v>
      </c>
      <c r="D507" t="s">
        <v>8221</v>
      </c>
      <c r="E507">
        <v>3</v>
      </c>
    </row>
    <row r="508" spans="1:5" x14ac:dyDescent="0.3">
      <c r="A508" t="s">
        <v>8219</v>
      </c>
      <c r="B508">
        <v>103</v>
      </c>
      <c r="D508" t="s">
        <v>8221</v>
      </c>
      <c r="E508">
        <v>11</v>
      </c>
    </row>
    <row r="509" spans="1:5" x14ac:dyDescent="0.3">
      <c r="A509" t="s">
        <v>8219</v>
      </c>
      <c r="B509">
        <v>6</v>
      </c>
      <c r="D509" t="s">
        <v>8221</v>
      </c>
      <c r="E509">
        <v>1</v>
      </c>
    </row>
    <row r="510" spans="1:5" x14ac:dyDescent="0.3">
      <c r="A510" t="s">
        <v>8219</v>
      </c>
      <c r="B510">
        <v>83</v>
      </c>
      <c r="D510" t="s">
        <v>8221</v>
      </c>
      <c r="E510">
        <v>312</v>
      </c>
    </row>
    <row r="511" spans="1:5" x14ac:dyDescent="0.3">
      <c r="A511" t="s">
        <v>8219</v>
      </c>
      <c r="B511">
        <v>108</v>
      </c>
      <c r="D511" t="s">
        <v>8221</v>
      </c>
      <c r="E511">
        <v>1</v>
      </c>
    </row>
    <row r="512" spans="1:5" x14ac:dyDescent="0.3">
      <c r="A512" t="s">
        <v>8219</v>
      </c>
      <c r="B512">
        <v>25</v>
      </c>
      <c r="D512" t="s">
        <v>8221</v>
      </c>
      <c r="E512">
        <v>3</v>
      </c>
    </row>
    <row r="513" spans="1:5" x14ac:dyDescent="0.3">
      <c r="A513" t="s">
        <v>8219</v>
      </c>
      <c r="B513">
        <v>549</v>
      </c>
      <c r="D513" t="s">
        <v>8221</v>
      </c>
      <c r="E513">
        <v>4</v>
      </c>
    </row>
    <row r="514" spans="1:5" x14ac:dyDescent="0.3">
      <c r="A514" t="s">
        <v>8219</v>
      </c>
      <c r="B514">
        <v>222</v>
      </c>
      <c r="D514" t="s">
        <v>8221</v>
      </c>
      <c r="E514">
        <v>10</v>
      </c>
    </row>
    <row r="515" spans="1:5" x14ac:dyDescent="0.3">
      <c r="A515" t="s">
        <v>8219</v>
      </c>
      <c r="B515">
        <v>183</v>
      </c>
      <c r="D515" t="s">
        <v>8221</v>
      </c>
      <c r="E515">
        <v>8</v>
      </c>
    </row>
    <row r="516" spans="1:5" x14ac:dyDescent="0.3">
      <c r="A516" t="s">
        <v>8219</v>
      </c>
      <c r="B516">
        <v>89</v>
      </c>
      <c r="D516" t="s">
        <v>8221</v>
      </c>
      <c r="E516">
        <v>3</v>
      </c>
    </row>
    <row r="517" spans="1:5" x14ac:dyDescent="0.3">
      <c r="A517" t="s">
        <v>8219</v>
      </c>
      <c r="B517">
        <v>253</v>
      </c>
      <c r="D517" t="s">
        <v>8221</v>
      </c>
      <c r="E517">
        <v>1</v>
      </c>
    </row>
    <row r="518" spans="1:5" x14ac:dyDescent="0.3">
      <c r="A518" t="s">
        <v>8219</v>
      </c>
      <c r="B518">
        <v>140</v>
      </c>
      <c r="D518" t="s">
        <v>8221</v>
      </c>
      <c r="E518">
        <v>0</v>
      </c>
    </row>
    <row r="519" spans="1:5" x14ac:dyDescent="0.3">
      <c r="A519" t="s">
        <v>8219</v>
      </c>
      <c r="B519">
        <v>103</v>
      </c>
      <c r="D519" t="s">
        <v>8221</v>
      </c>
      <c r="E519">
        <v>5</v>
      </c>
    </row>
    <row r="520" spans="1:5" x14ac:dyDescent="0.3">
      <c r="A520" t="s">
        <v>8219</v>
      </c>
      <c r="B520">
        <v>138</v>
      </c>
      <c r="D520" t="s">
        <v>8221</v>
      </c>
      <c r="E520">
        <v>0</v>
      </c>
    </row>
    <row r="521" spans="1:5" x14ac:dyDescent="0.3">
      <c r="A521" t="s">
        <v>8219</v>
      </c>
      <c r="B521">
        <v>191</v>
      </c>
      <c r="D521" t="s">
        <v>8221</v>
      </c>
      <c r="E521">
        <v>3</v>
      </c>
    </row>
    <row r="522" spans="1:5" x14ac:dyDescent="0.3">
      <c r="A522" t="s">
        <v>8219</v>
      </c>
      <c r="B522">
        <v>45</v>
      </c>
      <c r="D522" t="s">
        <v>8221</v>
      </c>
      <c r="E522">
        <v>7</v>
      </c>
    </row>
    <row r="523" spans="1:5" x14ac:dyDescent="0.3">
      <c r="A523" t="s">
        <v>8219</v>
      </c>
      <c r="B523">
        <v>17</v>
      </c>
      <c r="D523" t="s">
        <v>8221</v>
      </c>
      <c r="E523">
        <v>0</v>
      </c>
    </row>
    <row r="524" spans="1:5" x14ac:dyDescent="0.3">
      <c r="A524" t="s">
        <v>8219</v>
      </c>
      <c r="B524">
        <v>31</v>
      </c>
      <c r="D524" t="s">
        <v>8221</v>
      </c>
      <c r="E524">
        <v>2</v>
      </c>
    </row>
    <row r="525" spans="1:5" x14ac:dyDescent="0.3">
      <c r="A525" t="s">
        <v>8219</v>
      </c>
      <c r="B525">
        <v>50</v>
      </c>
      <c r="D525" t="s">
        <v>8221</v>
      </c>
      <c r="E525">
        <v>23</v>
      </c>
    </row>
    <row r="526" spans="1:5" x14ac:dyDescent="0.3">
      <c r="A526" t="s">
        <v>8219</v>
      </c>
      <c r="B526">
        <v>59</v>
      </c>
      <c r="D526" t="s">
        <v>8221</v>
      </c>
      <c r="E526">
        <v>1</v>
      </c>
    </row>
    <row r="527" spans="1:5" x14ac:dyDescent="0.3">
      <c r="A527" t="s">
        <v>8219</v>
      </c>
      <c r="B527">
        <v>81</v>
      </c>
      <c r="D527" t="s">
        <v>8221</v>
      </c>
      <c r="E527">
        <v>2</v>
      </c>
    </row>
    <row r="528" spans="1:5" x14ac:dyDescent="0.3">
      <c r="A528" t="s">
        <v>8219</v>
      </c>
      <c r="B528">
        <v>508</v>
      </c>
      <c r="D528" t="s">
        <v>8221</v>
      </c>
      <c r="E528">
        <v>3</v>
      </c>
    </row>
    <row r="529" spans="1:5" x14ac:dyDescent="0.3">
      <c r="A529" t="s">
        <v>8219</v>
      </c>
      <c r="B529">
        <v>74</v>
      </c>
      <c r="D529" t="s">
        <v>8221</v>
      </c>
      <c r="E529">
        <v>0</v>
      </c>
    </row>
    <row r="530" spans="1:5" x14ac:dyDescent="0.3">
      <c r="A530" t="s">
        <v>8219</v>
      </c>
      <c r="B530">
        <v>141</v>
      </c>
      <c r="D530" t="s">
        <v>8221</v>
      </c>
      <c r="E530">
        <v>13</v>
      </c>
    </row>
    <row r="531" spans="1:5" x14ac:dyDescent="0.3">
      <c r="A531" t="s">
        <v>8219</v>
      </c>
      <c r="B531">
        <v>711</v>
      </c>
      <c r="D531" t="s">
        <v>8221</v>
      </c>
      <c r="E531">
        <v>1</v>
      </c>
    </row>
    <row r="532" spans="1:5" x14ac:dyDescent="0.3">
      <c r="A532" t="s">
        <v>8219</v>
      </c>
      <c r="B532">
        <v>141</v>
      </c>
      <c r="D532" t="s">
        <v>8221</v>
      </c>
      <c r="E532">
        <v>1</v>
      </c>
    </row>
    <row r="533" spans="1:5" x14ac:dyDescent="0.3">
      <c r="A533" t="s">
        <v>8219</v>
      </c>
      <c r="B533">
        <v>109</v>
      </c>
      <c r="D533" t="s">
        <v>8221</v>
      </c>
      <c r="E533">
        <v>1</v>
      </c>
    </row>
    <row r="534" spans="1:5" x14ac:dyDescent="0.3">
      <c r="A534" t="s">
        <v>8219</v>
      </c>
      <c r="B534">
        <v>361</v>
      </c>
      <c r="D534" t="s">
        <v>8221</v>
      </c>
      <c r="E534">
        <v>6</v>
      </c>
    </row>
    <row r="535" spans="1:5" x14ac:dyDescent="0.3">
      <c r="A535" t="s">
        <v>8219</v>
      </c>
      <c r="B535">
        <v>176</v>
      </c>
      <c r="D535" t="s">
        <v>8221</v>
      </c>
      <c r="E535">
        <v>39</v>
      </c>
    </row>
    <row r="536" spans="1:5" x14ac:dyDescent="0.3">
      <c r="A536" t="s">
        <v>8219</v>
      </c>
      <c r="B536">
        <v>670</v>
      </c>
      <c r="D536" t="s">
        <v>8221</v>
      </c>
      <c r="E536">
        <v>4</v>
      </c>
    </row>
    <row r="537" spans="1:5" x14ac:dyDescent="0.3">
      <c r="A537" t="s">
        <v>8219</v>
      </c>
      <c r="B537">
        <v>96</v>
      </c>
      <c r="D537" t="s">
        <v>8221</v>
      </c>
      <c r="E537">
        <v>1</v>
      </c>
    </row>
    <row r="538" spans="1:5" x14ac:dyDescent="0.3">
      <c r="A538" t="s">
        <v>8219</v>
      </c>
      <c r="B538">
        <v>74</v>
      </c>
      <c r="D538" t="s">
        <v>8221</v>
      </c>
      <c r="E538">
        <v>0</v>
      </c>
    </row>
    <row r="539" spans="1:5" x14ac:dyDescent="0.3">
      <c r="A539" t="s">
        <v>8219</v>
      </c>
      <c r="B539">
        <v>52</v>
      </c>
      <c r="D539" t="s">
        <v>8221</v>
      </c>
      <c r="E539">
        <v>0</v>
      </c>
    </row>
    <row r="540" spans="1:5" x14ac:dyDescent="0.3">
      <c r="A540" t="s">
        <v>8219</v>
      </c>
      <c r="B540">
        <v>105</v>
      </c>
      <c r="D540" t="s">
        <v>8221</v>
      </c>
      <c r="E540">
        <v>0</v>
      </c>
    </row>
    <row r="541" spans="1:5" x14ac:dyDescent="0.3">
      <c r="A541" t="s">
        <v>8219</v>
      </c>
      <c r="B541">
        <v>41</v>
      </c>
      <c r="D541" t="s">
        <v>8221</v>
      </c>
      <c r="E541">
        <v>8</v>
      </c>
    </row>
    <row r="542" spans="1:5" x14ac:dyDescent="0.3">
      <c r="A542" t="s">
        <v>8219</v>
      </c>
      <c r="B542">
        <v>34</v>
      </c>
      <c r="D542" t="s">
        <v>8221</v>
      </c>
      <c r="E542">
        <v>0</v>
      </c>
    </row>
    <row r="543" spans="1:5" x14ac:dyDescent="0.3">
      <c r="A543" t="s">
        <v>8219</v>
      </c>
      <c r="B543">
        <v>66</v>
      </c>
      <c r="D543" t="s">
        <v>8221</v>
      </c>
      <c r="E543">
        <v>1</v>
      </c>
    </row>
    <row r="544" spans="1:5" x14ac:dyDescent="0.3">
      <c r="A544" t="s">
        <v>8219</v>
      </c>
      <c r="B544">
        <v>50</v>
      </c>
      <c r="D544" t="s">
        <v>8221</v>
      </c>
      <c r="E544">
        <v>12</v>
      </c>
    </row>
    <row r="545" spans="1:5" x14ac:dyDescent="0.3">
      <c r="A545" t="s">
        <v>8219</v>
      </c>
      <c r="B545">
        <v>159</v>
      </c>
      <c r="D545" t="s">
        <v>8221</v>
      </c>
      <c r="E545">
        <v>0</v>
      </c>
    </row>
    <row r="546" spans="1:5" x14ac:dyDescent="0.3">
      <c r="A546" t="s">
        <v>8219</v>
      </c>
      <c r="B546">
        <v>182</v>
      </c>
      <c r="D546" t="s">
        <v>8221</v>
      </c>
      <c r="E546">
        <v>3</v>
      </c>
    </row>
    <row r="547" spans="1:5" x14ac:dyDescent="0.3">
      <c r="A547" t="s">
        <v>8219</v>
      </c>
      <c r="B547">
        <v>206</v>
      </c>
      <c r="D547" t="s">
        <v>8221</v>
      </c>
      <c r="E547">
        <v>2</v>
      </c>
    </row>
    <row r="548" spans="1:5" x14ac:dyDescent="0.3">
      <c r="A548" t="s">
        <v>8219</v>
      </c>
      <c r="B548">
        <v>169</v>
      </c>
      <c r="D548" t="s">
        <v>8221</v>
      </c>
      <c r="E548">
        <v>6</v>
      </c>
    </row>
    <row r="549" spans="1:5" x14ac:dyDescent="0.3">
      <c r="A549" t="s">
        <v>8219</v>
      </c>
      <c r="B549">
        <v>31</v>
      </c>
      <c r="D549" t="s">
        <v>8221</v>
      </c>
      <c r="E549">
        <v>0</v>
      </c>
    </row>
    <row r="550" spans="1:5" x14ac:dyDescent="0.3">
      <c r="A550" t="s">
        <v>8219</v>
      </c>
      <c r="B550">
        <v>28</v>
      </c>
      <c r="D550" t="s">
        <v>8221</v>
      </c>
      <c r="E550">
        <v>15</v>
      </c>
    </row>
    <row r="551" spans="1:5" x14ac:dyDescent="0.3">
      <c r="A551" t="s">
        <v>8219</v>
      </c>
      <c r="B551">
        <v>54</v>
      </c>
      <c r="D551" t="s">
        <v>8221</v>
      </c>
      <c r="E551">
        <v>1</v>
      </c>
    </row>
    <row r="552" spans="1:5" x14ac:dyDescent="0.3">
      <c r="A552" t="s">
        <v>8219</v>
      </c>
      <c r="B552">
        <v>467</v>
      </c>
      <c r="D552" t="s">
        <v>8221</v>
      </c>
      <c r="E552">
        <v>3</v>
      </c>
    </row>
    <row r="553" spans="1:5" x14ac:dyDescent="0.3">
      <c r="A553" t="s">
        <v>8219</v>
      </c>
      <c r="B553">
        <v>389</v>
      </c>
      <c r="D553" t="s">
        <v>8221</v>
      </c>
      <c r="E553">
        <v>8</v>
      </c>
    </row>
    <row r="554" spans="1:5" x14ac:dyDescent="0.3">
      <c r="A554" t="s">
        <v>8219</v>
      </c>
      <c r="B554">
        <v>68</v>
      </c>
      <c r="D554" t="s">
        <v>8221</v>
      </c>
      <c r="E554">
        <v>0</v>
      </c>
    </row>
    <row r="555" spans="1:5" x14ac:dyDescent="0.3">
      <c r="A555" t="s">
        <v>8219</v>
      </c>
      <c r="B555">
        <v>413</v>
      </c>
      <c r="D555" t="s">
        <v>8221</v>
      </c>
      <c r="E555">
        <v>3</v>
      </c>
    </row>
    <row r="556" spans="1:5" x14ac:dyDescent="0.3">
      <c r="A556" t="s">
        <v>8219</v>
      </c>
      <c r="B556">
        <v>190</v>
      </c>
      <c r="D556" t="s">
        <v>8221</v>
      </c>
      <c r="E556">
        <v>3</v>
      </c>
    </row>
    <row r="557" spans="1:5" x14ac:dyDescent="0.3">
      <c r="A557" t="s">
        <v>8219</v>
      </c>
      <c r="B557">
        <v>189</v>
      </c>
      <c r="D557" t="s">
        <v>8221</v>
      </c>
      <c r="E557">
        <v>0</v>
      </c>
    </row>
    <row r="558" spans="1:5" x14ac:dyDescent="0.3">
      <c r="A558" t="s">
        <v>8219</v>
      </c>
      <c r="B558">
        <v>130</v>
      </c>
      <c r="D558" t="s">
        <v>8221</v>
      </c>
      <c r="E558">
        <v>19</v>
      </c>
    </row>
    <row r="559" spans="1:5" x14ac:dyDescent="0.3">
      <c r="A559" t="s">
        <v>8219</v>
      </c>
      <c r="B559">
        <v>74</v>
      </c>
      <c r="D559" t="s">
        <v>8221</v>
      </c>
      <c r="E559">
        <v>0</v>
      </c>
    </row>
    <row r="560" spans="1:5" x14ac:dyDescent="0.3">
      <c r="A560" t="s">
        <v>8219</v>
      </c>
      <c r="B560">
        <v>274</v>
      </c>
      <c r="D560" t="s">
        <v>8221</v>
      </c>
      <c r="E560">
        <v>2</v>
      </c>
    </row>
    <row r="561" spans="1:5" x14ac:dyDescent="0.3">
      <c r="A561" t="s">
        <v>8219</v>
      </c>
      <c r="B561">
        <v>22</v>
      </c>
      <c r="D561" t="s">
        <v>8221</v>
      </c>
      <c r="E561">
        <v>0</v>
      </c>
    </row>
    <row r="562" spans="1:5" x14ac:dyDescent="0.3">
      <c r="A562" t="s">
        <v>8219</v>
      </c>
      <c r="B562">
        <v>31</v>
      </c>
      <c r="D562" t="s">
        <v>8221</v>
      </c>
      <c r="E562">
        <v>0</v>
      </c>
    </row>
    <row r="563" spans="1:5" x14ac:dyDescent="0.3">
      <c r="A563" t="s">
        <v>8219</v>
      </c>
      <c r="B563">
        <v>63</v>
      </c>
      <c r="D563" t="s">
        <v>8221</v>
      </c>
      <c r="E563">
        <v>25</v>
      </c>
    </row>
    <row r="564" spans="1:5" x14ac:dyDescent="0.3">
      <c r="A564" t="s">
        <v>8219</v>
      </c>
      <c r="B564">
        <v>20</v>
      </c>
      <c r="D564" t="s">
        <v>8221</v>
      </c>
      <c r="E564">
        <v>8</v>
      </c>
    </row>
    <row r="565" spans="1:5" x14ac:dyDescent="0.3">
      <c r="A565" t="s">
        <v>8219</v>
      </c>
      <c r="B565">
        <v>25</v>
      </c>
      <c r="D565" t="s">
        <v>8221</v>
      </c>
      <c r="E565">
        <v>16</v>
      </c>
    </row>
    <row r="566" spans="1:5" x14ac:dyDescent="0.3">
      <c r="A566" t="s">
        <v>8219</v>
      </c>
      <c r="B566">
        <v>61</v>
      </c>
      <c r="D566" t="s">
        <v>8221</v>
      </c>
      <c r="E566">
        <v>3</v>
      </c>
    </row>
    <row r="567" spans="1:5" x14ac:dyDescent="0.3">
      <c r="A567" t="s">
        <v>8219</v>
      </c>
      <c r="B567">
        <v>52</v>
      </c>
      <c r="D567" t="s">
        <v>8221</v>
      </c>
      <c r="E567">
        <v>3</v>
      </c>
    </row>
    <row r="568" spans="1:5" x14ac:dyDescent="0.3">
      <c r="A568" t="s">
        <v>8219</v>
      </c>
      <c r="B568">
        <v>86</v>
      </c>
      <c r="D568" t="s">
        <v>8221</v>
      </c>
      <c r="E568">
        <v>2</v>
      </c>
    </row>
    <row r="569" spans="1:5" x14ac:dyDescent="0.3">
      <c r="A569" t="s">
        <v>8219</v>
      </c>
      <c r="B569">
        <v>42</v>
      </c>
      <c r="D569" t="s">
        <v>8221</v>
      </c>
      <c r="E569">
        <v>1</v>
      </c>
    </row>
    <row r="570" spans="1:5" x14ac:dyDescent="0.3">
      <c r="A570" t="s">
        <v>8219</v>
      </c>
      <c r="B570">
        <v>52</v>
      </c>
      <c r="D570" t="s">
        <v>8221</v>
      </c>
      <c r="E570">
        <v>0</v>
      </c>
    </row>
    <row r="571" spans="1:5" x14ac:dyDescent="0.3">
      <c r="A571" t="s">
        <v>8219</v>
      </c>
      <c r="B571">
        <v>120</v>
      </c>
      <c r="D571" t="s">
        <v>8221</v>
      </c>
      <c r="E571">
        <v>1</v>
      </c>
    </row>
    <row r="572" spans="1:5" x14ac:dyDescent="0.3">
      <c r="A572" t="s">
        <v>8219</v>
      </c>
      <c r="B572">
        <v>22</v>
      </c>
      <c r="D572" t="s">
        <v>8221</v>
      </c>
      <c r="E572">
        <v>19</v>
      </c>
    </row>
    <row r="573" spans="1:5" x14ac:dyDescent="0.3">
      <c r="A573" t="s">
        <v>8219</v>
      </c>
      <c r="B573">
        <v>64</v>
      </c>
      <c r="D573" t="s">
        <v>8221</v>
      </c>
      <c r="E573">
        <v>9</v>
      </c>
    </row>
    <row r="574" spans="1:5" x14ac:dyDescent="0.3">
      <c r="A574" t="s">
        <v>8219</v>
      </c>
      <c r="B574">
        <v>23</v>
      </c>
      <c r="D574" t="s">
        <v>8221</v>
      </c>
      <c r="E574">
        <v>1</v>
      </c>
    </row>
    <row r="575" spans="1:5" x14ac:dyDescent="0.3">
      <c r="A575" t="s">
        <v>8219</v>
      </c>
      <c r="B575">
        <v>238</v>
      </c>
      <c r="D575" t="s">
        <v>8221</v>
      </c>
      <c r="E575">
        <v>0</v>
      </c>
    </row>
    <row r="576" spans="1:5" x14ac:dyDescent="0.3">
      <c r="A576" t="s">
        <v>8219</v>
      </c>
      <c r="B576">
        <v>33</v>
      </c>
      <c r="D576" t="s">
        <v>8221</v>
      </c>
      <c r="E576">
        <v>1</v>
      </c>
    </row>
    <row r="577" spans="1:5" x14ac:dyDescent="0.3">
      <c r="A577" t="s">
        <v>8219</v>
      </c>
      <c r="B577">
        <v>32</v>
      </c>
      <c r="D577" t="s">
        <v>8221</v>
      </c>
      <c r="E577">
        <v>5</v>
      </c>
    </row>
    <row r="578" spans="1:5" x14ac:dyDescent="0.3">
      <c r="A578" t="s">
        <v>8219</v>
      </c>
      <c r="B578">
        <v>24</v>
      </c>
      <c r="D578" t="s">
        <v>8221</v>
      </c>
      <c r="E578">
        <v>85</v>
      </c>
    </row>
    <row r="579" spans="1:5" x14ac:dyDescent="0.3">
      <c r="A579" t="s">
        <v>8219</v>
      </c>
      <c r="B579">
        <v>29</v>
      </c>
      <c r="D579" t="s">
        <v>8221</v>
      </c>
      <c r="E579">
        <v>3</v>
      </c>
    </row>
    <row r="580" spans="1:5" x14ac:dyDescent="0.3">
      <c r="A580" t="s">
        <v>8219</v>
      </c>
      <c r="B580">
        <v>50</v>
      </c>
      <c r="D580" t="s">
        <v>8221</v>
      </c>
      <c r="E580">
        <v>4</v>
      </c>
    </row>
    <row r="581" spans="1:5" x14ac:dyDescent="0.3">
      <c r="A581" t="s">
        <v>8219</v>
      </c>
      <c r="B581">
        <v>108</v>
      </c>
      <c r="D581" t="s">
        <v>8221</v>
      </c>
      <c r="E581">
        <v>3</v>
      </c>
    </row>
    <row r="582" spans="1:5" x14ac:dyDescent="0.3">
      <c r="A582" t="s">
        <v>8219</v>
      </c>
      <c r="B582">
        <v>139</v>
      </c>
      <c r="D582" t="s">
        <v>8221</v>
      </c>
      <c r="E582">
        <v>5</v>
      </c>
    </row>
    <row r="583" spans="1:5" x14ac:dyDescent="0.3">
      <c r="A583" t="s">
        <v>8219</v>
      </c>
      <c r="B583">
        <v>7</v>
      </c>
      <c r="D583" t="s">
        <v>8221</v>
      </c>
      <c r="E583">
        <v>17</v>
      </c>
    </row>
    <row r="584" spans="1:5" x14ac:dyDescent="0.3">
      <c r="A584" t="s">
        <v>8219</v>
      </c>
      <c r="B584">
        <v>149</v>
      </c>
      <c r="D584" t="s">
        <v>8221</v>
      </c>
      <c r="E584">
        <v>3</v>
      </c>
    </row>
    <row r="585" spans="1:5" x14ac:dyDescent="0.3">
      <c r="A585" t="s">
        <v>8219</v>
      </c>
      <c r="B585">
        <v>31</v>
      </c>
      <c r="D585" t="s">
        <v>8221</v>
      </c>
      <c r="E585">
        <v>2</v>
      </c>
    </row>
    <row r="586" spans="1:5" x14ac:dyDescent="0.3">
      <c r="A586" t="s">
        <v>8219</v>
      </c>
      <c r="B586">
        <v>26</v>
      </c>
      <c r="D586" t="s">
        <v>8221</v>
      </c>
      <c r="E586">
        <v>6</v>
      </c>
    </row>
    <row r="587" spans="1:5" x14ac:dyDescent="0.3">
      <c r="A587" t="s">
        <v>8219</v>
      </c>
      <c r="B587">
        <v>172</v>
      </c>
      <c r="D587" t="s">
        <v>8221</v>
      </c>
      <c r="E587">
        <v>0</v>
      </c>
    </row>
    <row r="588" spans="1:5" x14ac:dyDescent="0.3">
      <c r="A588" t="s">
        <v>8219</v>
      </c>
      <c r="B588">
        <v>78</v>
      </c>
      <c r="D588" t="s">
        <v>8221</v>
      </c>
      <c r="E588">
        <v>1</v>
      </c>
    </row>
    <row r="589" spans="1:5" x14ac:dyDescent="0.3">
      <c r="A589" t="s">
        <v>8219</v>
      </c>
      <c r="B589">
        <v>120</v>
      </c>
      <c r="D589" t="s">
        <v>8221</v>
      </c>
      <c r="E589">
        <v>3</v>
      </c>
    </row>
    <row r="590" spans="1:5" x14ac:dyDescent="0.3">
      <c r="A590" t="s">
        <v>8219</v>
      </c>
      <c r="B590">
        <v>227</v>
      </c>
      <c r="D590" t="s">
        <v>8221</v>
      </c>
      <c r="E590">
        <v>13</v>
      </c>
    </row>
    <row r="591" spans="1:5" x14ac:dyDescent="0.3">
      <c r="A591" t="s">
        <v>8219</v>
      </c>
      <c r="B591">
        <v>42</v>
      </c>
      <c r="D591" t="s">
        <v>8221</v>
      </c>
      <c r="E591">
        <v>1</v>
      </c>
    </row>
    <row r="592" spans="1:5" x14ac:dyDescent="0.3">
      <c r="A592" t="s">
        <v>8219</v>
      </c>
      <c r="B592">
        <v>64</v>
      </c>
      <c r="D592" t="s">
        <v>8221</v>
      </c>
      <c r="E592">
        <v>1</v>
      </c>
    </row>
    <row r="593" spans="1:5" x14ac:dyDescent="0.3">
      <c r="A593" t="s">
        <v>8219</v>
      </c>
      <c r="B593">
        <v>121</v>
      </c>
      <c r="D593" t="s">
        <v>8221</v>
      </c>
      <c r="E593">
        <v>9</v>
      </c>
    </row>
    <row r="594" spans="1:5" x14ac:dyDescent="0.3">
      <c r="A594" t="s">
        <v>8219</v>
      </c>
      <c r="B594">
        <v>87</v>
      </c>
      <c r="D594" t="s">
        <v>8221</v>
      </c>
      <c r="E594">
        <v>0</v>
      </c>
    </row>
    <row r="595" spans="1:5" x14ac:dyDescent="0.3">
      <c r="A595" t="s">
        <v>8219</v>
      </c>
      <c r="B595">
        <v>65</v>
      </c>
      <c r="D595" t="s">
        <v>8221</v>
      </c>
      <c r="E595">
        <v>2</v>
      </c>
    </row>
    <row r="596" spans="1:5" x14ac:dyDescent="0.3">
      <c r="A596" t="s">
        <v>8219</v>
      </c>
      <c r="B596">
        <v>49</v>
      </c>
      <c r="D596" t="s">
        <v>8221</v>
      </c>
      <c r="E596">
        <v>1</v>
      </c>
    </row>
    <row r="597" spans="1:5" x14ac:dyDescent="0.3">
      <c r="A597" t="s">
        <v>8219</v>
      </c>
      <c r="B597">
        <v>19</v>
      </c>
      <c r="D597" t="s">
        <v>8221</v>
      </c>
      <c r="E597">
        <v>10</v>
      </c>
    </row>
    <row r="598" spans="1:5" x14ac:dyDescent="0.3">
      <c r="A598" t="s">
        <v>8219</v>
      </c>
      <c r="B598">
        <v>81</v>
      </c>
      <c r="D598" t="s">
        <v>8221</v>
      </c>
      <c r="E598">
        <v>3</v>
      </c>
    </row>
    <row r="599" spans="1:5" x14ac:dyDescent="0.3">
      <c r="A599" t="s">
        <v>8219</v>
      </c>
      <c r="B599">
        <v>264</v>
      </c>
      <c r="D599" t="s">
        <v>8221</v>
      </c>
      <c r="E599">
        <v>2</v>
      </c>
    </row>
    <row r="600" spans="1:5" x14ac:dyDescent="0.3">
      <c r="A600" t="s">
        <v>8219</v>
      </c>
      <c r="B600">
        <v>25</v>
      </c>
      <c r="D600" t="s">
        <v>8221</v>
      </c>
      <c r="E600">
        <v>2</v>
      </c>
    </row>
    <row r="601" spans="1:5" x14ac:dyDescent="0.3">
      <c r="A601" t="s">
        <v>8219</v>
      </c>
      <c r="B601">
        <v>5</v>
      </c>
      <c r="D601" t="s">
        <v>8221</v>
      </c>
      <c r="E601">
        <v>1</v>
      </c>
    </row>
    <row r="602" spans="1:5" x14ac:dyDescent="0.3">
      <c r="A602" t="s">
        <v>8219</v>
      </c>
      <c r="B602">
        <v>144</v>
      </c>
      <c r="D602" t="s">
        <v>8221</v>
      </c>
      <c r="E602">
        <v>14</v>
      </c>
    </row>
    <row r="603" spans="1:5" x14ac:dyDescent="0.3">
      <c r="A603" t="s">
        <v>8219</v>
      </c>
      <c r="B603">
        <v>92</v>
      </c>
      <c r="D603" t="s">
        <v>8221</v>
      </c>
      <c r="E603">
        <v>0</v>
      </c>
    </row>
    <row r="604" spans="1:5" x14ac:dyDescent="0.3">
      <c r="A604" t="s">
        <v>8219</v>
      </c>
      <c r="B604">
        <v>147</v>
      </c>
      <c r="D604" t="s">
        <v>8221</v>
      </c>
      <c r="E604">
        <v>0</v>
      </c>
    </row>
    <row r="605" spans="1:5" x14ac:dyDescent="0.3">
      <c r="A605" t="s">
        <v>8219</v>
      </c>
      <c r="B605">
        <v>90</v>
      </c>
      <c r="D605" t="s">
        <v>8221</v>
      </c>
      <c r="E605">
        <v>4</v>
      </c>
    </row>
    <row r="606" spans="1:5" x14ac:dyDescent="0.3">
      <c r="A606" t="s">
        <v>8219</v>
      </c>
      <c r="B606">
        <v>87</v>
      </c>
      <c r="D606" t="s">
        <v>8221</v>
      </c>
      <c r="E606">
        <v>3</v>
      </c>
    </row>
    <row r="607" spans="1:5" x14ac:dyDescent="0.3">
      <c r="A607" t="s">
        <v>8219</v>
      </c>
      <c r="B607">
        <v>406</v>
      </c>
      <c r="D607" t="s">
        <v>8221</v>
      </c>
      <c r="E607">
        <v>0</v>
      </c>
    </row>
    <row r="608" spans="1:5" x14ac:dyDescent="0.3">
      <c r="A608" t="s">
        <v>8219</v>
      </c>
      <c r="B608">
        <v>20</v>
      </c>
      <c r="D608" t="s">
        <v>8221</v>
      </c>
      <c r="E608">
        <v>5</v>
      </c>
    </row>
    <row r="609" spans="1:5" x14ac:dyDescent="0.3">
      <c r="A609" t="s">
        <v>8219</v>
      </c>
      <c r="B609">
        <v>70</v>
      </c>
      <c r="D609" t="s">
        <v>8221</v>
      </c>
      <c r="E609">
        <v>47</v>
      </c>
    </row>
    <row r="610" spans="1:5" x14ac:dyDescent="0.3">
      <c r="A610" t="s">
        <v>8219</v>
      </c>
      <c r="B610">
        <v>16</v>
      </c>
      <c r="D610" t="s">
        <v>8221</v>
      </c>
      <c r="E610">
        <v>0</v>
      </c>
    </row>
    <row r="611" spans="1:5" x14ac:dyDescent="0.3">
      <c r="A611" t="s">
        <v>8219</v>
      </c>
      <c r="B611">
        <v>52</v>
      </c>
      <c r="D611" t="s">
        <v>8221</v>
      </c>
      <c r="E611">
        <v>10</v>
      </c>
    </row>
    <row r="612" spans="1:5" x14ac:dyDescent="0.3">
      <c r="A612" t="s">
        <v>8219</v>
      </c>
      <c r="B612">
        <v>66</v>
      </c>
      <c r="D612" t="s">
        <v>8221</v>
      </c>
      <c r="E612">
        <v>11</v>
      </c>
    </row>
    <row r="613" spans="1:5" x14ac:dyDescent="0.3">
      <c r="A613" t="s">
        <v>8219</v>
      </c>
      <c r="B613">
        <v>109</v>
      </c>
      <c r="D613" t="s">
        <v>8221</v>
      </c>
      <c r="E613">
        <v>2</v>
      </c>
    </row>
    <row r="614" spans="1:5" x14ac:dyDescent="0.3">
      <c r="A614" t="s">
        <v>8219</v>
      </c>
      <c r="B614">
        <v>168</v>
      </c>
      <c r="D614" t="s">
        <v>8221</v>
      </c>
      <c r="E614">
        <v>2</v>
      </c>
    </row>
    <row r="615" spans="1:5" x14ac:dyDescent="0.3">
      <c r="A615" t="s">
        <v>8219</v>
      </c>
      <c r="B615">
        <v>31</v>
      </c>
      <c r="D615" t="s">
        <v>8221</v>
      </c>
      <c r="E615">
        <v>22</v>
      </c>
    </row>
    <row r="616" spans="1:5" x14ac:dyDescent="0.3">
      <c r="A616" t="s">
        <v>8219</v>
      </c>
      <c r="B616">
        <v>133</v>
      </c>
      <c r="D616" t="s">
        <v>8221</v>
      </c>
      <c r="E616">
        <v>8</v>
      </c>
    </row>
    <row r="617" spans="1:5" x14ac:dyDescent="0.3">
      <c r="A617" t="s">
        <v>8219</v>
      </c>
      <c r="B617">
        <v>151</v>
      </c>
      <c r="D617" t="s">
        <v>8221</v>
      </c>
      <c r="E617">
        <v>6</v>
      </c>
    </row>
    <row r="618" spans="1:5" x14ac:dyDescent="0.3">
      <c r="A618" t="s">
        <v>8219</v>
      </c>
      <c r="B618">
        <v>5</v>
      </c>
      <c r="D618" t="s">
        <v>8221</v>
      </c>
      <c r="E618">
        <v>1</v>
      </c>
    </row>
    <row r="619" spans="1:5" x14ac:dyDescent="0.3">
      <c r="A619" t="s">
        <v>8219</v>
      </c>
      <c r="B619">
        <v>73</v>
      </c>
      <c r="D619" t="s">
        <v>8221</v>
      </c>
      <c r="E619">
        <v>3</v>
      </c>
    </row>
    <row r="620" spans="1:5" x14ac:dyDescent="0.3">
      <c r="A620" t="s">
        <v>8219</v>
      </c>
      <c r="B620">
        <v>148</v>
      </c>
      <c r="D620" t="s">
        <v>8221</v>
      </c>
      <c r="E620">
        <v>0</v>
      </c>
    </row>
    <row r="621" spans="1:5" x14ac:dyDescent="0.3">
      <c r="A621" t="s">
        <v>8219</v>
      </c>
      <c r="B621">
        <v>93</v>
      </c>
      <c r="D621" t="s">
        <v>8221</v>
      </c>
      <c r="E621">
        <v>0</v>
      </c>
    </row>
    <row r="622" spans="1:5" x14ac:dyDescent="0.3">
      <c r="A622" t="s">
        <v>8219</v>
      </c>
      <c r="B622">
        <v>63</v>
      </c>
      <c r="D622" t="s">
        <v>8221</v>
      </c>
      <c r="E622">
        <v>0</v>
      </c>
    </row>
    <row r="623" spans="1:5" x14ac:dyDescent="0.3">
      <c r="A623" t="s">
        <v>8219</v>
      </c>
      <c r="B623">
        <v>134</v>
      </c>
      <c r="D623" t="s">
        <v>8221</v>
      </c>
      <c r="E623">
        <v>0</v>
      </c>
    </row>
    <row r="624" spans="1:5" x14ac:dyDescent="0.3">
      <c r="A624" t="s">
        <v>8219</v>
      </c>
      <c r="B624">
        <v>14</v>
      </c>
      <c r="D624" t="s">
        <v>8221</v>
      </c>
      <c r="E624">
        <v>0</v>
      </c>
    </row>
    <row r="625" spans="1:5" x14ac:dyDescent="0.3">
      <c r="A625" t="s">
        <v>8219</v>
      </c>
      <c r="B625">
        <v>78</v>
      </c>
      <c r="D625" t="s">
        <v>8221</v>
      </c>
      <c r="E625">
        <v>3</v>
      </c>
    </row>
    <row r="626" spans="1:5" x14ac:dyDescent="0.3">
      <c r="A626" t="s">
        <v>8219</v>
      </c>
      <c r="B626">
        <v>112</v>
      </c>
      <c r="D626" t="s">
        <v>8221</v>
      </c>
      <c r="E626">
        <v>0</v>
      </c>
    </row>
    <row r="627" spans="1:5" x14ac:dyDescent="0.3">
      <c r="A627" t="s">
        <v>8219</v>
      </c>
      <c r="B627">
        <v>34</v>
      </c>
      <c r="D627" t="s">
        <v>8221</v>
      </c>
      <c r="E627">
        <v>0</v>
      </c>
    </row>
    <row r="628" spans="1:5" x14ac:dyDescent="0.3">
      <c r="A628" t="s">
        <v>8219</v>
      </c>
      <c r="B628">
        <v>19</v>
      </c>
      <c r="D628" t="s">
        <v>8221</v>
      </c>
      <c r="E628">
        <v>1</v>
      </c>
    </row>
    <row r="629" spans="1:5" x14ac:dyDescent="0.3">
      <c r="A629" t="s">
        <v>8219</v>
      </c>
      <c r="B629">
        <v>13</v>
      </c>
      <c r="D629" t="s">
        <v>8221</v>
      </c>
      <c r="E629">
        <v>6</v>
      </c>
    </row>
    <row r="630" spans="1:5" x14ac:dyDescent="0.3">
      <c r="A630" t="s">
        <v>8219</v>
      </c>
      <c r="B630">
        <v>104</v>
      </c>
      <c r="D630" t="s">
        <v>8221</v>
      </c>
      <c r="E630">
        <v>1</v>
      </c>
    </row>
    <row r="631" spans="1:5" x14ac:dyDescent="0.3">
      <c r="A631" t="s">
        <v>8219</v>
      </c>
      <c r="B631">
        <v>52</v>
      </c>
      <c r="D631" t="s">
        <v>8221</v>
      </c>
      <c r="E631">
        <v>2</v>
      </c>
    </row>
    <row r="632" spans="1:5" x14ac:dyDescent="0.3">
      <c r="A632" t="s">
        <v>8219</v>
      </c>
      <c r="B632">
        <v>17</v>
      </c>
      <c r="D632" t="s">
        <v>8221</v>
      </c>
      <c r="E632">
        <v>0</v>
      </c>
    </row>
    <row r="633" spans="1:5" x14ac:dyDescent="0.3">
      <c r="A633" t="s">
        <v>8219</v>
      </c>
      <c r="B633">
        <v>82</v>
      </c>
      <c r="D633" t="s">
        <v>8221</v>
      </c>
      <c r="E633">
        <v>3</v>
      </c>
    </row>
    <row r="634" spans="1:5" x14ac:dyDescent="0.3">
      <c r="A634" t="s">
        <v>8219</v>
      </c>
      <c r="B634">
        <v>73</v>
      </c>
      <c r="D634" t="s">
        <v>8221</v>
      </c>
      <c r="E634">
        <v>3</v>
      </c>
    </row>
    <row r="635" spans="1:5" x14ac:dyDescent="0.3">
      <c r="A635" t="s">
        <v>8219</v>
      </c>
      <c r="B635">
        <v>158</v>
      </c>
      <c r="D635" t="s">
        <v>8221</v>
      </c>
      <c r="E635">
        <v>0</v>
      </c>
    </row>
    <row r="636" spans="1:5" x14ac:dyDescent="0.3">
      <c r="A636" t="s">
        <v>8219</v>
      </c>
      <c r="B636">
        <v>65</v>
      </c>
      <c r="D636" t="s">
        <v>8221</v>
      </c>
      <c r="E636">
        <v>6</v>
      </c>
    </row>
    <row r="637" spans="1:5" x14ac:dyDescent="0.3">
      <c r="A637" t="s">
        <v>8219</v>
      </c>
      <c r="B637">
        <v>184</v>
      </c>
      <c r="D637" t="s">
        <v>8221</v>
      </c>
      <c r="E637">
        <v>0</v>
      </c>
    </row>
    <row r="638" spans="1:5" x14ac:dyDescent="0.3">
      <c r="A638" t="s">
        <v>8219</v>
      </c>
      <c r="B638">
        <v>34</v>
      </c>
      <c r="D638" t="s">
        <v>8221</v>
      </c>
      <c r="E638">
        <v>19</v>
      </c>
    </row>
    <row r="639" spans="1:5" x14ac:dyDescent="0.3">
      <c r="A639" t="s">
        <v>8219</v>
      </c>
      <c r="B639">
        <v>240</v>
      </c>
      <c r="D639" t="s">
        <v>8221</v>
      </c>
      <c r="E639">
        <v>1</v>
      </c>
    </row>
    <row r="640" spans="1:5" x14ac:dyDescent="0.3">
      <c r="A640" t="s">
        <v>8219</v>
      </c>
      <c r="B640">
        <v>113</v>
      </c>
      <c r="D640" t="s">
        <v>8221</v>
      </c>
      <c r="E640">
        <v>2</v>
      </c>
    </row>
    <row r="641" spans="1:5" x14ac:dyDescent="0.3">
      <c r="A641" t="s">
        <v>8219</v>
      </c>
      <c r="B641">
        <v>66</v>
      </c>
      <c r="D641" t="s">
        <v>8221</v>
      </c>
      <c r="E641">
        <v>0</v>
      </c>
    </row>
    <row r="642" spans="1:5" x14ac:dyDescent="0.3">
      <c r="A642" t="s">
        <v>8219</v>
      </c>
      <c r="B642">
        <v>340</v>
      </c>
      <c r="D642" t="s">
        <v>8221</v>
      </c>
      <c r="E642">
        <v>11</v>
      </c>
    </row>
    <row r="643" spans="1:5" x14ac:dyDescent="0.3">
      <c r="A643" t="s">
        <v>8219</v>
      </c>
      <c r="B643">
        <v>150</v>
      </c>
      <c r="D643" t="s">
        <v>8221</v>
      </c>
      <c r="E643">
        <v>0</v>
      </c>
    </row>
    <row r="644" spans="1:5" x14ac:dyDescent="0.3">
      <c r="A644" t="s">
        <v>8219</v>
      </c>
      <c r="B644">
        <v>25</v>
      </c>
      <c r="D644" t="s">
        <v>8221</v>
      </c>
      <c r="E644">
        <v>0</v>
      </c>
    </row>
    <row r="645" spans="1:5" x14ac:dyDescent="0.3">
      <c r="A645" t="s">
        <v>8219</v>
      </c>
      <c r="B645">
        <v>234</v>
      </c>
      <c r="D645" t="s">
        <v>8221</v>
      </c>
      <c r="E645">
        <v>1</v>
      </c>
    </row>
    <row r="646" spans="1:5" x14ac:dyDescent="0.3">
      <c r="A646" t="s">
        <v>8219</v>
      </c>
      <c r="B646">
        <v>2602</v>
      </c>
      <c r="D646" t="s">
        <v>8221</v>
      </c>
      <c r="E646">
        <v>3</v>
      </c>
    </row>
    <row r="647" spans="1:5" x14ac:dyDescent="0.3">
      <c r="A647" t="s">
        <v>8219</v>
      </c>
      <c r="B647">
        <v>248</v>
      </c>
      <c r="D647" t="s">
        <v>8221</v>
      </c>
      <c r="E647">
        <v>1</v>
      </c>
    </row>
    <row r="648" spans="1:5" x14ac:dyDescent="0.3">
      <c r="A648" t="s">
        <v>8219</v>
      </c>
      <c r="B648">
        <v>600</v>
      </c>
      <c r="D648" t="s">
        <v>8221</v>
      </c>
      <c r="E648">
        <v>15</v>
      </c>
    </row>
    <row r="649" spans="1:5" x14ac:dyDescent="0.3">
      <c r="A649" t="s">
        <v>8219</v>
      </c>
      <c r="B649">
        <v>293</v>
      </c>
      <c r="D649" t="s">
        <v>8221</v>
      </c>
      <c r="E649">
        <v>2</v>
      </c>
    </row>
    <row r="650" spans="1:5" x14ac:dyDescent="0.3">
      <c r="A650" t="s">
        <v>8219</v>
      </c>
      <c r="B650">
        <v>321</v>
      </c>
      <c r="D650" t="s">
        <v>8221</v>
      </c>
      <c r="E650">
        <v>1</v>
      </c>
    </row>
    <row r="651" spans="1:5" x14ac:dyDescent="0.3">
      <c r="A651" t="s">
        <v>8219</v>
      </c>
      <c r="B651">
        <v>81</v>
      </c>
      <c r="D651" t="s">
        <v>8221</v>
      </c>
      <c r="E651">
        <v>1</v>
      </c>
    </row>
    <row r="652" spans="1:5" x14ac:dyDescent="0.3">
      <c r="A652" t="s">
        <v>8219</v>
      </c>
      <c r="B652">
        <v>343</v>
      </c>
      <c r="D652" t="s">
        <v>8221</v>
      </c>
      <c r="E652">
        <v>0</v>
      </c>
    </row>
    <row r="653" spans="1:5" x14ac:dyDescent="0.3">
      <c r="A653" t="s">
        <v>8219</v>
      </c>
      <c r="B653">
        <v>336</v>
      </c>
      <c r="D653" t="s">
        <v>8221</v>
      </c>
      <c r="E653">
        <v>1</v>
      </c>
    </row>
    <row r="654" spans="1:5" x14ac:dyDescent="0.3">
      <c r="A654" t="s">
        <v>8219</v>
      </c>
      <c r="B654">
        <v>47</v>
      </c>
      <c r="D654" t="s">
        <v>8221</v>
      </c>
      <c r="E654">
        <v>11</v>
      </c>
    </row>
    <row r="655" spans="1:5" x14ac:dyDescent="0.3">
      <c r="A655" t="s">
        <v>8219</v>
      </c>
      <c r="B655">
        <v>76</v>
      </c>
      <c r="D655" t="s">
        <v>8221</v>
      </c>
      <c r="E655">
        <v>0</v>
      </c>
    </row>
    <row r="656" spans="1:5" x14ac:dyDescent="0.3">
      <c r="A656" t="s">
        <v>8219</v>
      </c>
      <c r="B656">
        <v>441</v>
      </c>
      <c r="D656" t="s">
        <v>8221</v>
      </c>
      <c r="E656">
        <v>1</v>
      </c>
    </row>
    <row r="657" spans="1:5" x14ac:dyDescent="0.3">
      <c r="A657" t="s">
        <v>8219</v>
      </c>
      <c r="B657">
        <v>916</v>
      </c>
      <c r="D657" t="s">
        <v>8221</v>
      </c>
      <c r="E657">
        <v>6</v>
      </c>
    </row>
    <row r="658" spans="1:5" x14ac:dyDescent="0.3">
      <c r="A658" t="s">
        <v>8219</v>
      </c>
      <c r="B658">
        <v>369</v>
      </c>
      <c r="D658" t="s">
        <v>8221</v>
      </c>
      <c r="E658">
        <v>7</v>
      </c>
    </row>
    <row r="659" spans="1:5" x14ac:dyDescent="0.3">
      <c r="A659" t="s">
        <v>8219</v>
      </c>
      <c r="B659">
        <v>20242</v>
      </c>
      <c r="D659" t="s">
        <v>8221</v>
      </c>
      <c r="E659">
        <v>0</v>
      </c>
    </row>
    <row r="660" spans="1:5" x14ac:dyDescent="0.3">
      <c r="A660" t="s">
        <v>8219</v>
      </c>
      <c r="B660">
        <v>71</v>
      </c>
      <c r="D660" t="s">
        <v>8221</v>
      </c>
      <c r="E660">
        <v>16</v>
      </c>
    </row>
    <row r="661" spans="1:5" x14ac:dyDescent="0.3">
      <c r="A661" t="s">
        <v>8219</v>
      </c>
      <c r="B661">
        <v>635</v>
      </c>
      <c r="D661" t="s">
        <v>8221</v>
      </c>
      <c r="E661">
        <v>0</v>
      </c>
    </row>
    <row r="662" spans="1:5" x14ac:dyDescent="0.3">
      <c r="A662" t="s">
        <v>8219</v>
      </c>
      <c r="B662">
        <v>885</v>
      </c>
      <c r="D662" t="s">
        <v>8221</v>
      </c>
      <c r="E662">
        <v>0</v>
      </c>
    </row>
    <row r="663" spans="1:5" x14ac:dyDescent="0.3">
      <c r="A663" t="s">
        <v>8219</v>
      </c>
      <c r="B663">
        <v>329</v>
      </c>
      <c r="D663" t="s">
        <v>8221</v>
      </c>
      <c r="E663">
        <v>0</v>
      </c>
    </row>
    <row r="664" spans="1:5" x14ac:dyDescent="0.3">
      <c r="A664" t="s">
        <v>8219</v>
      </c>
      <c r="B664">
        <v>71</v>
      </c>
      <c r="D664" t="s">
        <v>8221</v>
      </c>
      <c r="E664">
        <v>12</v>
      </c>
    </row>
    <row r="665" spans="1:5" x14ac:dyDescent="0.3">
      <c r="A665" t="s">
        <v>8219</v>
      </c>
      <c r="B665">
        <v>269</v>
      </c>
      <c r="D665" t="s">
        <v>8221</v>
      </c>
      <c r="E665">
        <v>1</v>
      </c>
    </row>
    <row r="666" spans="1:5" x14ac:dyDescent="0.3">
      <c r="A666" t="s">
        <v>8219</v>
      </c>
      <c r="B666">
        <v>345</v>
      </c>
      <c r="D666" t="s">
        <v>8221</v>
      </c>
      <c r="E666">
        <v>3</v>
      </c>
    </row>
    <row r="667" spans="1:5" x14ac:dyDescent="0.3">
      <c r="A667" t="s">
        <v>8219</v>
      </c>
      <c r="B667">
        <v>43</v>
      </c>
      <c r="D667" t="s">
        <v>8221</v>
      </c>
      <c r="E667">
        <v>1</v>
      </c>
    </row>
    <row r="668" spans="1:5" x14ac:dyDescent="0.3">
      <c r="A668" t="s">
        <v>8219</v>
      </c>
      <c r="B668">
        <v>33</v>
      </c>
      <c r="D668" t="s">
        <v>8221</v>
      </c>
      <c r="E668">
        <v>4</v>
      </c>
    </row>
    <row r="669" spans="1:5" x14ac:dyDescent="0.3">
      <c r="A669" t="s">
        <v>8219</v>
      </c>
      <c r="B669">
        <v>211</v>
      </c>
      <c r="D669" t="s">
        <v>8221</v>
      </c>
      <c r="E669">
        <v>1</v>
      </c>
    </row>
    <row r="670" spans="1:5" x14ac:dyDescent="0.3">
      <c r="A670" t="s">
        <v>8219</v>
      </c>
      <c r="B670">
        <v>196</v>
      </c>
      <c r="D670" t="s">
        <v>8221</v>
      </c>
      <c r="E670">
        <v>3</v>
      </c>
    </row>
    <row r="671" spans="1:5" x14ac:dyDescent="0.3">
      <c r="A671" t="s">
        <v>8219</v>
      </c>
      <c r="B671">
        <v>405</v>
      </c>
      <c r="D671" t="s">
        <v>8221</v>
      </c>
      <c r="E671">
        <v>1</v>
      </c>
    </row>
    <row r="672" spans="1:5" x14ac:dyDescent="0.3">
      <c r="A672" t="s">
        <v>8219</v>
      </c>
      <c r="B672">
        <v>206</v>
      </c>
      <c r="D672" t="s">
        <v>8221</v>
      </c>
      <c r="E672">
        <v>0</v>
      </c>
    </row>
    <row r="673" spans="1:5" x14ac:dyDescent="0.3">
      <c r="A673" t="s">
        <v>8219</v>
      </c>
      <c r="B673">
        <v>335</v>
      </c>
      <c r="D673" t="s">
        <v>8221</v>
      </c>
      <c r="E673">
        <v>12</v>
      </c>
    </row>
    <row r="674" spans="1:5" x14ac:dyDescent="0.3">
      <c r="A674" t="s">
        <v>8219</v>
      </c>
      <c r="B674">
        <v>215</v>
      </c>
      <c r="D674" t="s">
        <v>8221</v>
      </c>
      <c r="E674">
        <v>0</v>
      </c>
    </row>
    <row r="675" spans="1:5" x14ac:dyDescent="0.3">
      <c r="A675" t="s">
        <v>8219</v>
      </c>
      <c r="B675">
        <v>176</v>
      </c>
      <c r="D675" t="s">
        <v>8221</v>
      </c>
      <c r="E675">
        <v>1</v>
      </c>
    </row>
    <row r="676" spans="1:5" x14ac:dyDescent="0.3">
      <c r="A676" t="s">
        <v>8219</v>
      </c>
      <c r="B676">
        <v>555</v>
      </c>
      <c r="D676" t="s">
        <v>8221</v>
      </c>
      <c r="E676">
        <v>0</v>
      </c>
    </row>
    <row r="677" spans="1:5" x14ac:dyDescent="0.3">
      <c r="A677" t="s">
        <v>8219</v>
      </c>
      <c r="B677">
        <v>116</v>
      </c>
      <c r="D677" t="s">
        <v>8221</v>
      </c>
      <c r="E677">
        <v>0</v>
      </c>
    </row>
    <row r="678" spans="1:5" x14ac:dyDescent="0.3">
      <c r="A678" t="s">
        <v>8219</v>
      </c>
      <c r="B678">
        <v>615</v>
      </c>
      <c r="D678" t="s">
        <v>8221</v>
      </c>
      <c r="E678">
        <v>2</v>
      </c>
    </row>
    <row r="679" spans="1:5" x14ac:dyDescent="0.3">
      <c r="A679" t="s">
        <v>8219</v>
      </c>
      <c r="B679">
        <v>236</v>
      </c>
      <c r="D679" t="s">
        <v>8221</v>
      </c>
      <c r="E679">
        <v>92</v>
      </c>
    </row>
    <row r="680" spans="1:5" x14ac:dyDescent="0.3">
      <c r="A680" t="s">
        <v>8219</v>
      </c>
      <c r="B680">
        <v>145</v>
      </c>
      <c r="D680" t="s">
        <v>8221</v>
      </c>
      <c r="E680">
        <v>0</v>
      </c>
    </row>
    <row r="681" spans="1:5" x14ac:dyDescent="0.3">
      <c r="A681" t="s">
        <v>8219</v>
      </c>
      <c r="B681">
        <v>167</v>
      </c>
      <c r="D681" t="s">
        <v>8221</v>
      </c>
      <c r="E681">
        <v>3</v>
      </c>
    </row>
    <row r="682" spans="1:5" x14ac:dyDescent="0.3">
      <c r="A682" t="s">
        <v>8219</v>
      </c>
      <c r="B682">
        <v>235</v>
      </c>
      <c r="D682" t="s">
        <v>8221</v>
      </c>
      <c r="E682">
        <v>10</v>
      </c>
    </row>
    <row r="683" spans="1:5" x14ac:dyDescent="0.3">
      <c r="A683" t="s">
        <v>8219</v>
      </c>
      <c r="B683">
        <v>452</v>
      </c>
      <c r="D683" t="s">
        <v>8221</v>
      </c>
      <c r="E683">
        <v>7</v>
      </c>
    </row>
    <row r="684" spans="1:5" x14ac:dyDescent="0.3">
      <c r="A684" t="s">
        <v>8219</v>
      </c>
      <c r="B684">
        <v>241</v>
      </c>
      <c r="D684" t="s">
        <v>8221</v>
      </c>
      <c r="E684">
        <v>3</v>
      </c>
    </row>
    <row r="685" spans="1:5" x14ac:dyDescent="0.3">
      <c r="A685" t="s">
        <v>8219</v>
      </c>
      <c r="B685">
        <v>28</v>
      </c>
      <c r="D685" t="s">
        <v>8221</v>
      </c>
      <c r="E685">
        <v>0</v>
      </c>
    </row>
    <row r="686" spans="1:5" x14ac:dyDescent="0.3">
      <c r="A686" t="s">
        <v>8219</v>
      </c>
      <c r="B686">
        <v>140</v>
      </c>
      <c r="D686" t="s">
        <v>8221</v>
      </c>
      <c r="E686">
        <v>1</v>
      </c>
    </row>
    <row r="687" spans="1:5" x14ac:dyDescent="0.3">
      <c r="A687" t="s">
        <v>8219</v>
      </c>
      <c r="B687">
        <v>280</v>
      </c>
      <c r="D687" t="s">
        <v>8221</v>
      </c>
      <c r="E687">
        <v>0</v>
      </c>
    </row>
    <row r="688" spans="1:5" x14ac:dyDescent="0.3">
      <c r="A688" t="s">
        <v>8219</v>
      </c>
      <c r="B688">
        <v>70</v>
      </c>
      <c r="D688" t="s">
        <v>8221</v>
      </c>
      <c r="E688">
        <v>9</v>
      </c>
    </row>
    <row r="689" spans="1:5" x14ac:dyDescent="0.3">
      <c r="A689" t="s">
        <v>8219</v>
      </c>
      <c r="B689">
        <v>160</v>
      </c>
      <c r="D689" t="s">
        <v>8221</v>
      </c>
      <c r="E689">
        <v>2</v>
      </c>
    </row>
    <row r="690" spans="1:5" x14ac:dyDescent="0.3">
      <c r="A690" t="s">
        <v>8219</v>
      </c>
      <c r="B690">
        <v>141</v>
      </c>
      <c r="D690" t="s">
        <v>8221</v>
      </c>
      <c r="E690">
        <v>1</v>
      </c>
    </row>
    <row r="691" spans="1:5" x14ac:dyDescent="0.3">
      <c r="A691" t="s">
        <v>8219</v>
      </c>
      <c r="B691">
        <v>874</v>
      </c>
      <c r="D691" t="s">
        <v>8221</v>
      </c>
      <c r="E691">
        <v>2</v>
      </c>
    </row>
    <row r="692" spans="1:5" x14ac:dyDescent="0.3">
      <c r="A692" t="s">
        <v>8219</v>
      </c>
      <c r="B692">
        <v>73</v>
      </c>
      <c r="D692" t="s">
        <v>8221</v>
      </c>
      <c r="E692">
        <v>11</v>
      </c>
    </row>
    <row r="693" spans="1:5" x14ac:dyDescent="0.3">
      <c r="A693" t="s">
        <v>8219</v>
      </c>
      <c r="B693">
        <v>294</v>
      </c>
      <c r="D693" t="s">
        <v>8221</v>
      </c>
      <c r="E693">
        <v>0</v>
      </c>
    </row>
    <row r="694" spans="1:5" x14ac:dyDescent="0.3">
      <c r="A694" t="s">
        <v>8219</v>
      </c>
      <c r="B694">
        <v>740</v>
      </c>
      <c r="D694" t="s">
        <v>8221</v>
      </c>
      <c r="E694">
        <v>0</v>
      </c>
    </row>
    <row r="695" spans="1:5" x14ac:dyDescent="0.3">
      <c r="A695" t="s">
        <v>8219</v>
      </c>
      <c r="B695">
        <v>369</v>
      </c>
      <c r="D695" t="s">
        <v>8221</v>
      </c>
      <c r="E695">
        <v>9</v>
      </c>
    </row>
    <row r="696" spans="1:5" x14ac:dyDescent="0.3">
      <c r="A696" t="s">
        <v>8219</v>
      </c>
      <c r="B696">
        <v>110</v>
      </c>
      <c r="D696" t="s">
        <v>8221</v>
      </c>
      <c r="E696">
        <v>0</v>
      </c>
    </row>
    <row r="697" spans="1:5" x14ac:dyDescent="0.3">
      <c r="A697" t="s">
        <v>8219</v>
      </c>
      <c r="B697">
        <v>455</v>
      </c>
      <c r="D697" t="s">
        <v>8221</v>
      </c>
      <c r="E697">
        <v>4</v>
      </c>
    </row>
    <row r="698" spans="1:5" x14ac:dyDescent="0.3">
      <c r="A698" t="s">
        <v>8219</v>
      </c>
      <c r="B698">
        <v>224</v>
      </c>
      <c r="D698" t="s">
        <v>8221</v>
      </c>
      <c r="E698">
        <v>1</v>
      </c>
    </row>
    <row r="699" spans="1:5" x14ac:dyDescent="0.3">
      <c r="A699" t="s">
        <v>8219</v>
      </c>
      <c r="B699">
        <v>46</v>
      </c>
      <c r="D699" t="s">
        <v>8221</v>
      </c>
      <c r="E699">
        <v>2</v>
      </c>
    </row>
    <row r="700" spans="1:5" x14ac:dyDescent="0.3">
      <c r="A700" t="s">
        <v>8219</v>
      </c>
      <c r="B700">
        <v>284</v>
      </c>
      <c r="D700" t="s">
        <v>8221</v>
      </c>
      <c r="E700">
        <v>0</v>
      </c>
    </row>
    <row r="701" spans="1:5" x14ac:dyDescent="0.3">
      <c r="A701" t="s">
        <v>8219</v>
      </c>
      <c r="B701">
        <v>98</v>
      </c>
      <c r="D701" t="s">
        <v>8221</v>
      </c>
      <c r="E701">
        <v>1</v>
      </c>
    </row>
    <row r="702" spans="1:5" x14ac:dyDescent="0.3">
      <c r="A702" t="s">
        <v>8219</v>
      </c>
      <c r="B702">
        <v>56</v>
      </c>
      <c r="D702" t="s">
        <v>8221</v>
      </c>
      <c r="E702">
        <v>17</v>
      </c>
    </row>
    <row r="703" spans="1:5" x14ac:dyDescent="0.3">
      <c r="A703" t="s">
        <v>8219</v>
      </c>
      <c r="B703">
        <v>32</v>
      </c>
      <c r="D703" t="s">
        <v>8221</v>
      </c>
      <c r="E703">
        <v>2</v>
      </c>
    </row>
    <row r="704" spans="1:5" x14ac:dyDescent="0.3">
      <c r="A704" t="s">
        <v>8219</v>
      </c>
      <c r="B704">
        <v>30</v>
      </c>
      <c r="D704" t="s">
        <v>8221</v>
      </c>
      <c r="E704">
        <v>3</v>
      </c>
    </row>
    <row r="705" spans="1:5" x14ac:dyDescent="0.3">
      <c r="A705" t="s">
        <v>8219</v>
      </c>
      <c r="B705">
        <v>70</v>
      </c>
      <c r="D705" t="s">
        <v>8221</v>
      </c>
      <c r="E705">
        <v>41</v>
      </c>
    </row>
    <row r="706" spans="1:5" x14ac:dyDescent="0.3">
      <c r="A706" t="s">
        <v>8219</v>
      </c>
      <c r="B706">
        <v>44</v>
      </c>
      <c r="D706" t="s">
        <v>8221</v>
      </c>
      <c r="E706">
        <v>2</v>
      </c>
    </row>
    <row r="707" spans="1:5" x14ac:dyDescent="0.3">
      <c r="A707" t="s">
        <v>8219</v>
      </c>
      <c r="B707">
        <v>92</v>
      </c>
      <c r="D707" t="s">
        <v>8221</v>
      </c>
      <c r="E707">
        <v>3</v>
      </c>
    </row>
    <row r="708" spans="1:5" x14ac:dyDescent="0.3">
      <c r="A708" t="s">
        <v>8219</v>
      </c>
      <c r="B708">
        <v>205</v>
      </c>
      <c r="D708" t="s">
        <v>8221</v>
      </c>
      <c r="E708">
        <v>8</v>
      </c>
    </row>
    <row r="709" spans="1:5" x14ac:dyDescent="0.3">
      <c r="A709" t="s">
        <v>8219</v>
      </c>
      <c r="B709">
        <v>23</v>
      </c>
      <c r="D709" t="s">
        <v>8221</v>
      </c>
      <c r="E709">
        <v>0</v>
      </c>
    </row>
    <row r="710" spans="1:5" x14ac:dyDescent="0.3">
      <c r="A710" t="s">
        <v>8219</v>
      </c>
      <c r="B710">
        <v>4</v>
      </c>
      <c r="D710" t="s">
        <v>8221</v>
      </c>
      <c r="E710">
        <v>1</v>
      </c>
    </row>
    <row r="711" spans="1:5" x14ac:dyDescent="0.3">
      <c r="A711" t="s">
        <v>8219</v>
      </c>
      <c r="B711">
        <v>112</v>
      </c>
      <c r="D711" t="s">
        <v>8221</v>
      </c>
      <c r="E711">
        <v>3</v>
      </c>
    </row>
    <row r="712" spans="1:5" x14ac:dyDescent="0.3">
      <c r="A712" t="s">
        <v>8219</v>
      </c>
      <c r="B712">
        <v>27</v>
      </c>
      <c r="D712" t="s">
        <v>8221</v>
      </c>
      <c r="E712">
        <v>4</v>
      </c>
    </row>
    <row r="713" spans="1:5" x14ac:dyDescent="0.3">
      <c r="A713" t="s">
        <v>8219</v>
      </c>
      <c r="B713">
        <v>11</v>
      </c>
      <c r="D713" t="s">
        <v>8221</v>
      </c>
      <c r="E713">
        <v>9</v>
      </c>
    </row>
    <row r="714" spans="1:5" x14ac:dyDescent="0.3">
      <c r="A714" t="s">
        <v>8219</v>
      </c>
      <c r="B714">
        <v>26</v>
      </c>
      <c r="D714" t="s">
        <v>8221</v>
      </c>
      <c r="E714">
        <v>16</v>
      </c>
    </row>
    <row r="715" spans="1:5" x14ac:dyDescent="0.3">
      <c r="A715" t="s">
        <v>8219</v>
      </c>
      <c r="B715">
        <v>77</v>
      </c>
      <c r="D715" t="s">
        <v>8221</v>
      </c>
      <c r="E715">
        <v>1</v>
      </c>
    </row>
    <row r="716" spans="1:5" x14ac:dyDescent="0.3">
      <c r="A716" t="s">
        <v>8219</v>
      </c>
      <c r="B716">
        <v>136</v>
      </c>
      <c r="D716" t="s">
        <v>8221</v>
      </c>
      <c r="E716">
        <v>7</v>
      </c>
    </row>
    <row r="717" spans="1:5" x14ac:dyDescent="0.3">
      <c r="A717" t="s">
        <v>8219</v>
      </c>
      <c r="B717">
        <v>157</v>
      </c>
      <c r="D717" t="s">
        <v>8221</v>
      </c>
      <c r="E717">
        <v>0</v>
      </c>
    </row>
    <row r="718" spans="1:5" x14ac:dyDescent="0.3">
      <c r="A718" t="s">
        <v>8219</v>
      </c>
      <c r="B718">
        <v>158</v>
      </c>
      <c r="D718" t="s">
        <v>8221</v>
      </c>
      <c r="E718">
        <v>0</v>
      </c>
    </row>
    <row r="719" spans="1:5" x14ac:dyDescent="0.3">
      <c r="A719" t="s">
        <v>8219</v>
      </c>
      <c r="B719">
        <v>27</v>
      </c>
      <c r="D719" t="s">
        <v>8221</v>
      </c>
      <c r="E719">
        <v>0</v>
      </c>
    </row>
    <row r="720" spans="1:5" x14ac:dyDescent="0.3">
      <c r="A720" t="s">
        <v>8219</v>
      </c>
      <c r="B720">
        <v>23</v>
      </c>
      <c r="D720" t="s">
        <v>8221</v>
      </c>
      <c r="E720">
        <v>0</v>
      </c>
    </row>
    <row r="721" spans="1:5" x14ac:dyDescent="0.3">
      <c r="A721" t="s">
        <v>8219</v>
      </c>
      <c r="B721">
        <v>17</v>
      </c>
      <c r="D721" t="s">
        <v>8221</v>
      </c>
      <c r="E721">
        <v>0</v>
      </c>
    </row>
    <row r="722" spans="1:5" x14ac:dyDescent="0.3">
      <c r="A722" t="s">
        <v>8219</v>
      </c>
      <c r="B722">
        <v>37</v>
      </c>
      <c r="D722" t="s">
        <v>8221</v>
      </c>
      <c r="E722">
        <v>1</v>
      </c>
    </row>
    <row r="723" spans="1:5" x14ac:dyDescent="0.3">
      <c r="A723" t="s">
        <v>8219</v>
      </c>
      <c r="B723">
        <v>65</v>
      </c>
      <c r="D723" t="s">
        <v>8221</v>
      </c>
      <c r="E723">
        <v>2</v>
      </c>
    </row>
    <row r="724" spans="1:5" x14ac:dyDescent="0.3">
      <c r="A724" t="s">
        <v>8219</v>
      </c>
      <c r="B724">
        <v>18</v>
      </c>
      <c r="D724" t="s">
        <v>8221</v>
      </c>
      <c r="E724">
        <v>1</v>
      </c>
    </row>
    <row r="725" spans="1:5" x14ac:dyDescent="0.3">
      <c r="A725" t="s">
        <v>8219</v>
      </c>
      <c r="B725">
        <v>25</v>
      </c>
      <c r="D725" t="s">
        <v>8221</v>
      </c>
      <c r="E725">
        <v>15</v>
      </c>
    </row>
    <row r="726" spans="1:5" x14ac:dyDescent="0.3">
      <c r="A726" t="s">
        <v>8219</v>
      </c>
      <c r="B726">
        <v>104</v>
      </c>
      <c r="D726" t="s">
        <v>8221</v>
      </c>
      <c r="E726">
        <v>1</v>
      </c>
    </row>
    <row r="727" spans="1:5" x14ac:dyDescent="0.3">
      <c r="A727" t="s">
        <v>8219</v>
      </c>
      <c r="B727">
        <v>108</v>
      </c>
      <c r="D727" t="s">
        <v>8221</v>
      </c>
      <c r="E727">
        <v>1</v>
      </c>
    </row>
    <row r="728" spans="1:5" x14ac:dyDescent="0.3">
      <c r="A728" t="s">
        <v>8219</v>
      </c>
      <c r="B728">
        <v>38</v>
      </c>
      <c r="D728" t="s">
        <v>8221</v>
      </c>
      <c r="E728">
        <v>0</v>
      </c>
    </row>
    <row r="729" spans="1:5" x14ac:dyDescent="0.3">
      <c r="A729" t="s">
        <v>8219</v>
      </c>
      <c r="B729">
        <v>88</v>
      </c>
      <c r="D729" t="s">
        <v>8221</v>
      </c>
      <c r="E729">
        <v>39</v>
      </c>
    </row>
    <row r="730" spans="1:5" x14ac:dyDescent="0.3">
      <c r="A730" t="s">
        <v>8219</v>
      </c>
      <c r="B730">
        <v>82</v>
      </c>
      <c r="D730" t="s">
        <v>8221</v>
      </c>
      <c r="E730">
        <v>103</v>
      </c>
    </row>
    <row r="731" spans="1:5" x14ac:dyDescent="0.3">
      <c r="A731" t="s">
        <v>8219</v>
      </c>
      <c r="B731">
        <v>126</v>
      </c>
      <c r="D731" t="s">
        <v>8221</v>
      </c>
      <c r="E731">
        <v>0</v>
      </c>
    </row>
    <row r="732" spans="1:5" x14ac:dyDescent="0.3">
      <c r="A732" t="s">
        <v>8219</v>
      </c>
      <c r="B732">
        <v>133</v>
      </c>
      <c r="D732" t="s">
        <v>8221</v>
      </c>
      <c r="E732">
        <v>39</v>
      </c>
    </row>
    <row r="733" spans="1:5" x14ac:dyDescent="0.3">
      <c r="A733" t="s">
        <v>8219</v>
      </c>
      <c r="B733">
        <v>47</v>
      </c>
      <c r="D733" t="s">
        <v>8221</v>
      </c>
      <c r="E733">
        <v>15</v>
      </c>
    </row>
    <row r="734" spans="1:5" x14ac:dyDescent="0.3">
      <c r="A734" t="s">
        <v>8219</v>
      </c>
      <c r="B734">
        <v>58</v>
      </c>
      <c r="D734" t="s">
        <v>8221</v>
      </c>
      <c r="E734">
        <v>22</v>
      </c>
    </row>
    <row r="735" spans="1:5" x14ac:dyDescent="0.3">
      <c r="A735" t="s">
        <v>8219</v>
      </c>
      <c r="B735">
        <v>32</v>
      </c>
      <c r="D735" t="s">
        <v>8221</v>
      </c>
      <c r="E735">
        <v>92</v>
      </c>
    </row>
    <row r="736" spans="1:5" x14ac:dyDescent="0.3">
      <c r="A736" t="s">
        <v>8219</v>
      </c>
      <c r="B736">
        <v>37</v>
      </c>
      <c r="D736" t="s">
        <v>8221</v>
      </c>
      <c r="E736">
        <v>25</v>
      </c>
    </row>
    <row r="737" spans="1:5" x14ac:dyDescent="0.3">
      <c r="A737" t="s">
        <v>8219</v>
      </c>
      <c r="B737">
        <v>87</v>
      </c>
      <c r="D737" t="s">
        <v>8221</v>
      </c>
      <c r="E737">
        <v>19</v>
      </c>
    </row>
    <row r="738" spans="1:5" x14ac:dyDescent="0.3">
      <c r="A738" t="s">
        <v>8219</v>
      </c>
      <c r="B738">
        <v>15</v>
      </c>
      <c r="D738" t="s">
        <v>8221</v>
      </c>
      <c r="E738">
        <v>19</v>
      </c>
    </row>
    <row r="739" spans="1:5" x14ac:dyDescent="0.3">
      <c r="A739" t="s">
        <v>8219</v>
      </c>
      <c r="B739">
        <v>27</v>
      </c>
      <c r="D739" t="s">
        <v>8221</v>
      </c>
      <c r="E739">
        <v>13</v>
      </c>
    </row>
    <row r="740" spans="1:5" x14ac:dyDescent="0.3">
      <c r="A740" t="s">
        <v>8219</v>
      </c>
      <c r="B740">
        <v>19</v>
      </c>
      <c r="D740" t="s">
        <v>8221</v>
      </c>
      <c r="E740">
        <v>124</v>
      </c>
    </row>
    <row r="741" spans="1:5" x14ac:dyDescent="0.3">
      <c r="A741" t="s">
        <v>8219</v>
      </c>
      <c r="B741">
        <v>17</v>
      </c>
      <c r="D741" t="s">
        <v>8221</v>
      </c>
      <c r="E741">
        <v>4</v>
      </c>
    </row>
    <row r="742" spans="1:5" x14ac:dyDescent="0.3">
      <c r="A742" t="s">
        <v>8219</v>
      </c>
      <c r="B742">
        <v>26</v>
      </c>
      <c r="D742" t="s">
        <v>8221</v>
      </c>
      <c r="E742">
        <v>10</v>
      </c>
    </row>
    <row r="743" spans="1:5" x14ac:dyDescent="0.3">
      <c r="A743" t="s">
        <v>8219</v>
      </c>
      <c r="B743">
        <v>28</v>
      </c>
      <c r="D743" t="s">
        <v>8221</v>
      </c>
      <c r="E743">
        <v>15</v>
      </c>
    </row>
    <row r="744" spans="1:5" x14ac:dyDescent="0.3">
      <c r="A744" t="s">
        <v>8219</v>
      </c>
      <c r="B744">
        <v>37</v>
      </c>
      <c r="D744" t="s">
        <v>8221</v>
      </c>
      <c r="E744">
        <v>38</v>
      </c>
    </row>
    <row r="745" spans="1:5" x14ac:dyDescent="0.3">
      <c r="A745" t="s">
        <v>8219</v>
      </c>
      <c r="B745">
        <v>128</v>
      </c>
      <c r="D745" t="s">
        <v>8221</v>
      </c>
      <c r="E745">
        <v>152</v>
      </c>
    </row>
    <row r="746" spans="1:5" x14ac:dyDescent="0.3">
      <c r="A746" t="s">
        <v>8219</v>
      </c>
      <c r="B746">
        <v>10</v>
      </c>
      <c r="D746" t="s">
        <v>8221</v>
      </c>
      <c r="E746">
        <v>24</v>
      </c>
    </row>
    <row r="747" spans="1:5" x14ac:dyDescent="0.3">
      <c r="A747" t="s">
        <v>8219</v>
      </c>
      <c r="B747">
        <v>83</v>
      </c>
      <c r="D747" t="s">
        <v>8221</v>
      </c>
      <c r="E747">
        <v>76</v>
      </c>
    </row>
    <row r="748" spans="1:5" x14ac:dyDescent="0.3">
      <c r="A748" t="s">
        <v>8219</v>
      </c>
      <c r="B748">
        <v>46</v>
      </c>
      <c r="D748" t="s">
        <v>8221</v>
      </c>
      <c r="E748">
        <v>185</v>
      </c>
    </row>
    <row r="749" spans="1:5" x14ac:dyDescent="0.3">
      <c r="A749" t="s">
        <v>8219</v>
      </c>
      <c r="B749">
        <v>90</v>
      </c>
      <c r="D749" t="s">
        <v>8221</v>
      </c>
      <c r="E749">
        <v>33</v>
      </c>
    </row>
    <row r="750" spans="1:5" x14ac:dyDescent="0.3">
      <c r="A750" t="s">
        <v>8219</v>
      </c>
      <c r="B750">
        <v>81</v>
      </c>
      <c r="D750" t="s">
        <v>8221</v>
      </c>
      <c r="E750">
        <v>108</v>
      </c>
    </row>
    <row r="751" spans="1:5" x14ac:dyDescent="0.3">
      <c r="A751" t="s">
        <v>8219</v>
      </c>
      <c r="B751">
        <v>32</v>
      </c>
      <c r="D751" t="s">
        <v>8221</v>
      </c>
      <c r="E751">
        <v>29</v>
      </c>
    </row>
    <row r="752" spans="1:5" x14ac:dyDescent="0.3">
      <c r="A752" t="s">
        <v>8219</v>
      </c>
      <c r="B752">
        <v>20</v>
      </c>
      <c r="D752" t="s">
        <v>8221</v>
      </c>
      <c r="E752">
        <v>24</v>
      </c>
    </row>
    <row r="753" spans="1:5" x14ac:dyDescent="0.3">
      <c r="A753" t="s">
        <v>8219</v>
      </c>
      <c r="B753">
        <v>70</v>
      </c>
      <c r="D753" t="s">
        <v>8221</v>
      </c>
      <c r="E753">
        <v>4</v>
      </c>
    </row>
    <row r="754" spans="1:5" x14ac:dyDescent="0.3">
      <c r="A754" t="s">
        <v>8219</v>
      </c>
      <c r="B754">
        <v>168</v>
      </c>
      <c r="D754" t="s">
        <v>8221</v>
      </c>
      <c r="E754">
        <v>4</v>
      </c>
    </row>
    <row r="755" spans="1:5" x14ac:dyDescent="0.3">
      <c r="A755" t="s">
        <v>8219</v>
      </c>
      <c r="B755">
        <v>34</v>
      </c>
      <c r="D755" t="s">
        <v>8221</v>
      </c>
      <c r="E755">
        <v>15</v>
      </c>
    </row>
    <row r="756" spans="1:5" x14ac:dyDescent="0.3">
      <c r="A756" t="s">
        <v>8219</v>
      </c>
      <c r="B756">
        <v>48</v>
      </c>
      <c r="D756" t="s">
        <v>8221</v>
      </c>
      <c r="E756">
        <v>4</v>
      </c>
    </row>
    <row r="757" spans="1:5" x14ac:dyDescent="0.3">
      <c r="A757" t="s">
        <v>8219</v>
      </c>
      <c r="B757">
        <v>48</v>
      </c>
      <c r="D757" t="s">
        <v>8221</v>
      </c>
      <c r="E757">
        <v>139</v>
      </c>
    </row>
    <row r="758" spans="1:5" x14ac:dyDescent="0.3">
      <c r="A758" t="s">
        <v>8219</v>
      </c>
      <c r="B758">
        <v>221</v>
      </c>
      <c r="D758" t="s">
        <v>8221</v>
      </c>
      <c r="E758">
        <v>2</v>
      </c>
    </row>
    <row r="759" spans="1:5" x14ac:dyDescent="0.3">
      <c r="A759" t="s">
        <v>8219</v>
      </c>
      <c r="B759">
        <v>107</v>
      </c>
      <c r="D759" t="s">
        <v>8221</v>
      </c>
      <c r="E759">
        <v>18</v>
      </c>
    </row>
    <row r="760" spans="1:5" x14ac:dyDescent="0.3">
      <c r="A760" t="s">
        <v>8219</v>
      </c>
      <c r="B760">
        <v>45</v>
      </c>
      <c r="D760" t="s">
        <v>8221</v>
      </c>
      <c r="E760">
        <v>81</v>
      </c>
    </row>
    <row r="761" spans="1:5" x14ac:dyDescent="0.3">
      <c r="A761" t="s">
        <v>8219</v>
      </c>
      <c r="B761">
        <v>36</v>
      </c>
      <c r="D761" t="s">
        <v>8221</v>
      </c>
      <c r="E761">
        <v>86</v>
      </c>
    </row>
    <row r="762" spans="1:5" x14ac:dyDescent="0.3">
      <c r="A762" t="s">
        <v>8219</v>
      </c>
      <c r="B762">
        <v>101</v>
      </c>
      <c r="D762" t="s">
        <v>8221</v>
      </c>
      <c r="E762">
        <v>140</v>
      </c>
    </row>
    <row r="763" spans="1:5" x14ac:dyDescent="0.3">
      <c r="A763" t="s">
        <v>8219</v>
      </c>
      <c r="B763">
        <v>62</v>
      </c>
      <c r="D763" t="s">
        <v>8221</v>
      </c>
      <c r="E763">
        <v>37</v>
      </c>
    </row>
    <row r="764" spans="1:5" x14ac:dyDescent="0.3">
      <c r="A764" t="s">
        <v>8219</v>
      </c>
      <c r="B764">
        <v>32</v>
      </c>
      <c r="D764" t="s">
        <v>8221</v>
      </c>
      <c r="E764">
        <v>6</v>
      </c>
    </row>
    <row r="765" spans="1:5" x14ac:dyDescent="0.3">
      <c r="A765" t="s">
        <v>8219</v>
      </c>
      <c r="B765">
        <v>89</v>
      </c>
      <c r="D765" t="s">
        <v>8221</v>
      </c>
      <c r="E765">
        <v>113</v>
      </c>
    </row>
    <row r="766" spans="1:5" x14ac:dyDescent="0.3">
      <c r="A766" t="s">
        <v>8219</v>
      </c>
      <c r="B766">
        <v>93</v>
      </c>
      <c r="D766" t="s">
        <v>8221</v>
      </c>
      <c r="E766">
        <v>37</v>
      </c>
    </row>
    <row r="767" spans="1:5" x14ac:dyDescent="0.3">
      <c r="A767" t="s">
        <v>8219</v>
      </c>
      <c r="B767">
        <v>98</v>
      </c>
      <c r="D767" t="s">
        <v>8221</v>
      </c>
      <c r="E767">
        <v>18</v>
      </c>
    </row>
    <row r="768" spans="1:5" x14ac:dyDescent="0.3">
      <c r="A768" t="s">
        <v>8219</v>
      </c>
      <c r="B768">
        <v>82</v>
      </c>
      <c r="D768" t="s">
        <v>8221</v>
      </c>
      <c r="E768">
        <v>75</v>
      </c>
    </row>
    <row r="769" spans="1:5" x14ac:dyDescent="0.3">
      <c r="A769" t="s">
        <v>8219</v>
      </c>
      <c r="B769">
        <v>116</v>
      </c>
      <c r="D769" t="s">
        <v>8221</v>
      </c>
      <c r="E769">
        <v>52</v>
      </c>
    </row>
    <row r="770" spans="1:5" x14ac:dyDescent="0.3">
      <c r="A770" t="s">
        <v>8219</v>
      </c>
      <c r="B770">
        <v>52</v>
      </c>
      <c r="D770" t="s">
        <v>8221</v>
      </c>
      <c r="E770">
        <v>122</v>
      </c>
    </row>
    <row r="771" spans="1:5" x14ac:dyDescent="0.3">
      <c r="A771" t="s">
        <v>8219</v>
      </c>
      <c r="B771">
        <v>23</v>
      </c>
      <c r="D771" t="s">
        <v>8221</v>
      </c>
      <c r="E771">
        <v>8</v>
      </c>
    </row>
    <row r="772" spans="1:5" x14ac:dyDescent="0.3">
      <c r="A772" t="s">
        <v>8219</v>
      </c>
      <c r="B772">
        <v>77</v>
      </c>
      <c r="D772" t="s">
        <v>8221</v>
      </c>
      <c r="E772">
        <v>8</v>
      </c>
    </row>
    <row r="773" spans="1:5" x14ac:dyDescent="0.3">
      <c r="A773" t="s">
        <v>8219</v>
      </c>
      <c r="B773">
        <v>49</v>
      </c>
      <c r="D773" t="s">
        <v>8221</v>
      </c>
      <c r="E773">
        <v>96</v>
      </c>
    </row>
    <row r="774" spans="1:5" x14ac:dyDescent="0.3">
      <c r="A774" t="s">
        <v>8219</v>
      </c>
      <c r="B774">
        <v>59</v>
      </c>
      <c r="D774" t="s">
        <v>8221</v>
      </c>
      <c r="E774">
        <v>9</v>
      </c>
    </row>
    <row r="775" spans="1:5" x14ac:dyDescent="0.3">
      <c r="A775" t="s">
        <v>8219</v>
      </c>
      <c r="B775">
        <v>113</v>
      </c>
      <c r="D775" t="s">
        <v>8221</v>
      </c>
      <c r="E775">
        <v>2</v>
      </c>
    </row>
    <row r="776" spans="1:5" x14ac:dyDescent="0.3">
      <c r="A776" t="s">
        <v>8219</v>
      </c>
      <c r="B776">
        <v>34</v>
      </c>
      <c r="D776" t="s">
        <v>8221</v>
      </c>
      <c r="E776">
        <v>26</v>
      </c>
    </row>
    <row r="777" spans="1:5" x14ac:dyDescent="0.3">
      <c r="A777" t="s">
        <v>8219</v>
      </c>
      <c r="B777">
        <v>42</v>
      </c>
      <c r="D777" t="s">
        <v>8221</v>
      </c>
      <c r="E777">
        <v>23</v>
      </c>
    </row>
    <row r="778" spans="1:5" x14ac:dyDescent="0.3">
      <c r="A778" t="s">
        <v>8219</v>
      </c>
      <c r="B778">
        <v>42</v>
      </c>
      <c r="D778" t="s">
        <v>8221</v>
      </c>
      <c r="E778">
        <v>0</v>
      </c>
    </row>
    <row r="779" spans="1:5" x14ac:dyDescent="0.3">
      <c r="A779" t="s">
        <v>8219</v>
      </c>
      <c r="B779">
        <v>49</v>
      </c>
      <c r="D779" t="s">
        <v>8221</v>
      </c>
      <c r="E779">
        <v>140</v>
      </c>
    </row>
    <row r="780" spans="1:5" x14ac:dyDescent="0.3">
      <c r="A780" t="s">
        <v>8219</v>
      </c>
      <c r="B780">
        <v>56</v>
      </c>
      <c r="D780" t="s">
        <v>8221</v>
      </c>
      <c r="E780">
        <v>0</v>
      </c>
    </row>
    <row r="781" spans="1:5" x14ac:dyDescent="0.3">
      <c r="A781" t="s">
        <v>8219</v>
      </c>
      <c r="B781">
        <v>25</v>
      </c>
      <c r="D781" t="s">
        <v>8221</v>
      </c>
      <c r="E781">
        <v>6</v>
      </c>
    </row>
    <row r="782" spans="1:5" x14ac:dyDescent="0.3">
      <c r="A782" t="s">
        <v>8219</v>
      </c>
      <c r="B782">
        <v>52</v>
      </c>
      <c r="D782" t="s">
        <v>8221</v>
      </c>
      <c r="E782">
        <v>100</v>
      </c>
    </row>
    <row r="783" spans="1:5" x14ac:dyDescent="0.3">
      <c r="A783" t="s">
        <v>8219</v>
      </c>
      <c r="B783">
        <v>34</v>
      </c>
      <c r="D783" t="s">
        <v>8221</v>
      </c>
      <c r="E783">
        <v>0</v>
      </c>
    </row>
    <row r="784" spans="1:5" x14ac:dyDescent="0.3">
      <c r="A784" t="s">
        <v>8219</v>
      </c>
      <c r="B784">
        <v>67</v>
      </c>
      <c r="D784" t="s">
        <v>8221</v>
      </c>
      <c r="E784">
        <v>4</v>
      </c>
    </row>
    <row r="785" spans="1:5" x14ac:dyDescent="0.3">
      <c r="A785" t="s">
        <v>8219</v>
      </c>
      <c r="B785">
        <v>70</v>
      </c>
      <c r="D785" t="s">
        <v>8221</v>
      </c>
      <c r="E785">
        <v>8</v>
      </c>
    </row>
    <row r="786" spans="1:5" x14ac:dyDescent="0.3">
      <c r="A786" t="s">
        <v>8219</v>
      </c>
      <c r="B786">
        <v>89</v>
      </c>
      <c r="D786" t="s">
        <v>8221</v>
      </c>
      <c r="E786">
        <v>0</v>
      </c>
    </row>
    <row r="787" spans="1:5" x14ac:dyDescent="0.3">
      <c r="A787" t="s">
        <v>8219</v>
      </c>
      <c r="B787">
        <v>107</v>
      </c>
      <c r="D787" t="s">
        <v>8221</v>
      </c>
      <c r="E787">
        <v>16</v>
      </c>
    </row>
    <row r="788" spans="1:5" x14ac:dyDescent="0.3">
      <c r="A788" t="s">
        <v>8219</v>
      </c>
      <c r="B788">
        <v>159</v>
      </c>
      <c r="D788" t="s">
        <v>8221</v>
      </c>
      <c r="E788">
        <v>2</v>
      </c>
    </row>
    <row r="789" spans="1:5" x14ac:dyDescent="0.3">
      <c r="A789" t="s">
        <v>8219</v>
      </c>
      <c r="B789">
        <v>181</v>
      </c>
      <c r="D789" t="s">
        <v>8221</v>
      </c>
      <c r="E789">
        <v>48</v>
      </c>
    </row>
    <row r="790" spans="1:5" x14ac:dyDescent="0.3">
      <c r="A790" t="s">
        <v>8219</v>
      </c>
      <c r="B790">
        <v>131</v>
      </c>
      <c r="D790" t="s">
        <v>8221</v>
      </c>
      <c r="E790">
        <v>2</v>
      </c>
    </row>
    <row r="791" spans="1:5" x14ac:dyDescent="0.3">
      <c r="A791" t="s">
        <v>8219</v>
      </c>
      <c r="B791">
        <v>125</v>
      </c>
      <c r="D791" t="s">
        <v>8221</v>
      </c>
      <c r="E791">
        <v>2</v>
      </c>
    </row>
    <row r="792" spans="1:5" x14ac:dyDescent="0.3">
      <c r="A792" t="s">
        <v>8219</v>
      </c>
      <c r="B792">
        <v>61</v>
      </c>
      <c r="D792" t="s">
        <v>8221</v>
      </c>
      <c r="E792">
        <v>1</v>
      </c>
    </row>
    <row r="793" spans="1:5" x14ac:dyDescent="0.3">
      <c r="A793" t="s">
        <v>8219</v>
      </c>
      <c r="B793">
        <v>90</v>
      </c>
      <c r="D793" t="s">
        <v>8221</v>
      </c>
      <c r="E793">
        <v>17</v>
      </c>
    </row>
    <row r="794" spans="1:5" x14ac:dyDescent="0.3">
      <c r="A794" t="s">
        <v>8219</v>
      </c>
      <c r="B794">
        <v>35</v>
      </c>
      <c r="D794" t="s">
        <v>8221</v>
      </c>
      <c r="E794">
        <v>0</v>
      </c>
    </row>
    <row r="795" spans="1:5" x14ac:dyDescent="0.3">
      <c r="A795" t="s">
        <v>8219</v>
      </c>
      <c r="B795">
        <v>90</v>
      </c>
      <c r="D795" t="s">
        <v>8221</v>
      </c>
      <c r="E795">
        <v>11</v>
      </c>
    </row>
    <row r="796" spans="1:5" x14ac:dyDescent="0.3">
      <c r="A796" t="s">
        <v>8219</v>
      </c>
      <c r="B796">
        <v>4</v>
      </c>
      <c r="D796" t="s">
        <v>8221</v>
      </c>
      <c r="E796">
        <v>95</v>
      </c>
    </row>
    <row r="797" spans="1:5" x14ac:dyDescent="0.3">
      <c r="A797" t="s">
        <v>8219</v>
      </c>
      <c r="B797">
        <v>120</v>
      </c>
      <c r="D797" t="s">
        <v>8221</v>
      </c>
      <c r="E797">
        <v>13</v>
      </c>
    </row>
    <row r="798" spans="1:5" x14ac:dyDescent="0.3">
      <c r="A798" t="s">
        <v>8219</v>
      </c>
      <c r="B798">
        <v>14</v>
      </c>
      <c r="D798" t="s">
        <v>8221</v>
      </c>
      <c r="E798">
        <v>2</v>
      </c>
    </row>
    <row r="799" spans="1:5" x14ac:dyDescent="0.3">
      <c r="A799" t="s">
        <v>8219</v>
      </c>
      <c r="B799">
        <v>27</v>
      </c>
      <c r="D799" t="s">
        <v>8221</v>
      </c>
      <c r="E799">
        <v>2</v>
      </c>
    </row>
    <row r="800" spans="1:5" x14ac:dyDescent="0.3">
      <c r="A800" t="s">
        <v>8219</v>
      </c>
      <c r="B800">
        <v>49</v>
      </c>
      <c r="D800" t="s">
        <v>8221</v>
      </c>
      <c r="E800">
        <v>3</v>
      </c>
    </row>
    <row r="801" spans="1:5" x14ac:dyDescent="0.3">
      <c r="A801" t="s">
        <v>8219</v>
      </c>
      <c r="B801">
        <v>102</v>
      </c>
      <c r="D801" t="s">
        <v>8221</v>
      </c>
      <c r="E801">
        <v>0</v>
      </c>
    </row>
    <row r="802" spans="1:5" x14ac:dyDescent="0.3">
      <c r="A802" t="s">
        <v>8219</v>
      </c>
      <c r="B802">
        <v>3</v>
      </c>
      <c r="D802" t="s">
        <v>8221</v>
      </c>
      <c r="E802">
        <v>0</v>
      </c>
    </row>
    <row r="803" spans="1:5" x14ac:dyDescent="0.3">
      <c r="A803" t="s">
        <v>8219</v>
      </c>
      <c r="B803">
        <v>25</v>
      </c>
      <c r="D803" t="s">
        <v>8221</v>
      </c>
      <c r="E803">
        <v>0</v>
      </c>
    </row>
    <row r="804" spans="1:5" x14ac:dyDescent="0.3">
      <c r="A804" t="s">
        <v>8219</v>
      </c>
      <c r="B804">
        <v>118</v>
      </c>
      <c r="D804" t="s">
        <v>8221</v>
      </c>
      <c r="E804">
        <v>2</v>
      </c>
    </row>
    <row r="805" spans="1:5" x14ac:dyDescent="0.3">
      <c r="A805" t="s">
        <v>8219</v>
      </c>
      <c r="B805">
        <v>57</v>
      </c>
      <c r="D805" t="s">
        <v>8221</v>
      </c>
      <c r="E805">
        <v>24</v>
      </c>
    </row>
    <row r="806" spans="1:5" x14ac:dyDescent="0.3">
      <c r="A806" t="s">
        <v>8219</v>
      </c>
      <c r="B806">
        <v>11</v>
      </c>
      <c r="D806" t="s">
        <v>8221</v>
      </c>
      <c r="E806">
        <v>25</v>
      </c>
    </row>
    <row r="807" spans="1:5" x14ac:dyDescent="0.3">
      <c r="A807" t="s">
        <v>8219</v>
      </c>
      <c r="B807">
        <v>33</v>
      </c>
      <c r="D807" t="s">
        <v>8221</v>
      </c>
      <c r="E807">
        <v>3</v>
      </c>
    </row>
    <row r="808" spans="1:5" x14ac:dyDescent="0.3">
      <c r="A808" t="s">
        <v>8219</v>
      </c>
      <c r="B808">
        <v>40</v>
      </c>
      <c r="D808" t="s">
        <v>8221</v>
      </c>
      <c r="E808">
        <v>41</v>
      </c>
    </row>
    <row r="809" spans="1:5" x14ac:dyDescent="0.3">
      <c r="A809" t="s">
        <v>8219</v>
      </c>
      <c r="B809">
        <v>50</v>
      </c>
      <c r="D809" t="s">
        <v>8221</v>
      </c>
      <c r="E809">
        <v>2</v>
      </c>
    </row>
    <row r="810" spans="1:5" x14ac:dyDescent="0.3">
      <c r="A810" t="s">
        <v>8219</v>
      </c>
      <c r="B810">
        <v>38</v>
      </c>
      <c r="D810" t="s">
        <v>8221</v>
      </c>
      <c r="E810">
        <v>4</v>
      </c>
    </row>
    <row r="811" spans="1:5" x14ac:dyDescent="0.3">
      <c r="A811" t="s">
        <v>8219</v>
      </c>
      <c r="B811">
        <v>96</v>
      </c>
      <c r="D811" t="s">
        <v>8221</v>
      </c>
      <c r="E811">
        <v>99</v>
      </c>
    </row>
    <row r="812" spans="1:5" x14ac:dyDescent="0.3">
      <c r="A812" t="s">
        <v>8219</v>
      </c>
      <c r="B812">
        <v>48</v>
      </c>
      <c r="D812" t="s">
        <v>8221</v>
      </c>
      <c r="E812">
        <v>4</v>
      </c>
    </row>
    <row r="813" spans="1:5" x14ac:dyDescent="0.3">
      <c r="A813" t="s">
        <v>8219</v>
      </c>
      <c r="B813">
        <v>33</v>
      </c>
      <c r="D813" t="s">
        <v>8221</v>
      </c>
      <c r="E813">
        <v>4</v>
      </c>
    </row>
    <row r="814" spans="1:5" x14ac:dyDescent="0.3">
      <c r="A814" t="s">
        <v>8219</v>
      </c>
      <c r="B814">
        <v>226</v>
      </c>
      <c r="D814" t="s">
        <v>8221</v>
      </c>
      <c r="E814">
        <v>38</v>
      </c>
    </row>
    <row r="815" spans="1:5" x14ac:dyDescent="0.3">
      <c r="A815" t="s">
        <v>8219</v>
      </c>
      <c r="B815">
        <v>14</v>
      </c>
      <c r="D815" t="s">
        <v>8221</v>
      </c>
      <c r="E815">
        <v>285</v>
      </c>
    </row>
    <row r="816" spans="1:5" x14ac:dyDescent="0.3">
      <c r="A816" t="s">
        <v>8219</v>
      </c>
      <c r="B816">
        <v>20</v>
      </c>
      <c r="D816" t="s">
        <v>8221</v>
      </c>
      <c r="E816">
        <v>1</v>
      </c>
    </row>
    <row r="817" spans="1:5" x14ac:dyDescent="0.3">
      <c r="A817" t="s">
        <v>8219</v>
      </c>
      <c r="B817">
        <v>25</v>
      </c>
      <c r="D817" t="s">
        <v>8221</v>
      </c>
      <c r="E817">
        <v>42</v>
      </c>
    </row>
    <row r="818" spans="1:5" x14ac:dyDescent="0.3">
      <c r="A818" t="s">
        <v>8219</v>
      </c>
      <c r="B818">
        <v>90</v>
      </c>
      <c r="D818" t="s">
        <v>8221</v>
      </c>
      <c r="E818">
        <v>26</v>
      </c>
    </row>
    <row r="819" spans="1:5" x14ac:dyDescent="0.3">
      <c r="A819" t="s">
        <v>8219</v>
      </c>
      <c r="B819">
        <v>11</v>
      </c>
      <c r="D819" t="s">
        <v>8221</v>
      </c>
      <c r="E819">
        <v>2</v>
      </c>
    </row>
    <row r="820" spans="1:5" x14ac:dyDescent="0.3">
      <c r="A820" t="s">
        <v>8219</v>
      </c>
      <c r="B820">
        <v>55</v>
      </c>
      <c r="D820" t="s">
        <v>8221</v>
      </c>
      <c r="E820">
        <v>4</v>
      </c>
    </row>
    <row r="821" spans="1:5" x14ac:dyDescent="0.3">
      <c r="A821" t="s">
        <v>8219</v>
      </c>
      <c r="B821">
        <v>30</v>
      </c>
      <c r="D821" t="s">
        <v>8221</v>
      </c>
      <c r="E821">
        <v>6</v>
      </c>
    </row>
    <row r="822" spans="1:5" x14ac:dyDescent="0.3">
      <c r="A822" t="s">
        <v>8219</v>
      </c>
      <c r="B822">
        <v>28</v>
      </c>
      <c r="D822" t="s">
        <v>8221</v>
      </c>
      <c r="E822">
        <v>70</v>
      </c>
    </row>
    <row r="823" spans="1:5" x14ac:dyDescent="0.3">
      <c r="A823" t="s">
        <v>8219</v>
      </c>
      <c r="B823">
        <v>45</v>
      </c>
      <c r="D823" t="s">
        <v>8221</v>
      </c>
      <c r="E823">
        <v>9</v>
      </c>
    </row>
    <row r="824" spans="1:5" x14ac:dyDescent="0.3">
      <c r="A824" t="s">
        <v>8219</v>
      </c>
      <c r="B824">
        <v>13</v>
      </c>
      <c r="D824" t="s">
        <v>8221</v>
      </c>
      <c r="E824">
        <v>8</v>
      </c>
    </row>
    <row r="825" spans="1:5" x14ac:dyDescent="0.3">
      <c r="A825" t="s">
        <v>8219</v>
      </c>
      <c r="B825">
        <v>40</v>
      </c>
      <c r="D825" t="s">
        <v>8221</v>
      </c>
      <c r="E825">
        <v>105</v>
      </c>
    </row>
    <row r="826" spans="1:5" x14ac:dyDescent="0.3">
      <c r="A826" t="s">
        <v>8219</v>
      </c>
      <c r="B826">
        <v>21</v>
      </c>
      <c r="D826" t="s">
        <v>8221</v>
      </c>
      <c r="E826">
        <v>12</v>
      </c>
    </row>
    <row r="827" spans="1:5" x14ac:dyDescent="0.3">
      <c r="A827" t="s">
        <v>8219</v>
      </c>
      <c r="B827">
        <v>134</v>
      </c>
      <c r="D827" t="s">
        <v>8221</v>
      </c>
      <c r="E827">
        <v>0</v>
      </c>
    </row>
    <row r="828" spans="1:5" x14ac:dyDescent="0.3">
      <c r="A828" t="s">
        <v>8219</v>
      </c>
      <c r="B828">
        <v>20</v>
      </c>
      <c r="D828" t="s">
        <v>8221</v>
      </c>
      <c r="E828">
        <v>16</v>
      </c>
    </row>
    <row r="829" spans="1:5" x14ac:dyDescent="0.3">
      <c r="A829" t="s">
        <v>8219</v>
      </c>
      <c r="B829">
        <v>19</v>
      </c>
      <c r="D829" t="s">
        <v>8221</v>
      </c>
      <c r="E829">
        <v>7</v>
      </c>
    </row>
    <row r="830" spans="1:5" x14ac:dyDescent="0.3">
      <c r="A830" t="s">
        <v>8219</v>
      </c>
      <c r="B830">
        <v>209</v>
      </c>
      <c r="D830" t="s">
        <v>8221</v>
      </c>
      <c r="E830">
        <v>4</v>
      </c>
    </row>
    <row r="831" spans="1:5" x14ac:dyDescent="0.3">
      <c r="A831" t="s">
        <v>8219</v>
      </c>
      <c r="B831">
        <v>38</v>
      </c>
      <c r="D831" t="s">
        <v>8221</v>
      </c>
      <c r="E831">
        <v>1</v>
      </c>
    </row>
    <row r="832" spans="1:5" x14ac:dyDescent="0.3">
      <c r="A832" t="s">
        <v>8219</v>
      </c>
      <c r="B832">
        <v>24</v>
      </c>
      <c r="D832" t="s">
        <v>8221</v>
      </c>
      <c r="E832">
        <v>28</v>
      </c>
    </row>
    <row r="833" spans="1:5" x14ac:dyDescent="0.3">
      <c r="A833" t="s">
        <v>8219</v>
      </c>
      <c r="B833">
        <v>8</v>
      </c>
      <c r="D833" t="s">
        <v>8221</v>
      </c>
      <c r="E833">
        <v>1</v>
      </c>
    </row>
    <row r="834" spans="1:5" x14ac:dyDescent="0.3">
      <c r="A834" t="s">
        <v>8219</v>
      </c>
      <c r="B834">
        <v>179</v>
      </c>
      <c r="D834" t="s">
        <v>8221</v>
      </c>
      <c r="E834">
        <v>1</v>
      </c>
    </row>
    <row r="835" spans="1:5" x14ac:dyDescent="0.3">
      <c r="A835" t="s">
        <v>8219</v>
      </c>
      <c r="B835">
        <v>26</v>
      </c>
      <c r="D835" t="s">
        <v>8221</v>
      </c>
      <c r="E835">
        <v>5</v>
      </c>
    </row>
    <row r="836" spans="1:5" x14ac:dyDescent="0.3">
      <c r="A836" t="s">
        <v>8219</v>
      </c>
      <c r="B836">
        <v>131</v>
      </c>
      <c r="D836" t="s">
        <v>8221</v>
      </c>
      <c r="E836">
        <v>3</v>
      </c>
    </row>
    <row r="837" spans="1:5" x14ac:dyDescent="0.3">
      <c r="A837" t="s">
        <v>8219</v>
      </c>
      <c r="B837">
        <v>14</v>
      </c>
      <c r="D837" t="s">
        <v>8221</v>
      </c>
      <c r="E837">
        <v>2</v>
      </c>
    </row>
    <row r="838" spans="1:5" x14ac:dyDescent="0.3">
      <c r="A838" t="s">
        <v>8219</v>
      </c>
      <c r="B838">
        <v>174</v>
      </c>
      <c r="D838" t="s">
        <v>8221</v>
      </c>
      <c r="E838">
        <v>0</v>
      </c>
    </row>
    <row r="839" spans="1:5" x14ac:dyDescent="0.3">
      <c r="A839" t="s">
        <v>8219</v>
      </c>
      <c r="B839">
        <v>191</v>
      </c>
      <c r="D839" t="s">
        <v>8221</v>
      </c>
      <c r="E839">
        <v>0</v>
      </c>
    </row>
    <row r="840" spans="1:5" x14ac:dyDescent="0.3">
      <c r="A840" t="s">
        <v>8219</v>
      </c>
      <c r="B840">
        <v>38</v>
      </c>
      <c r="D840" t="s">
        <v>8221</v>
      </c>
      <c r="E840">
        <v>3</v>
      </c>
    </row>
    <row r="841" spans="1:5" x14ac:dyDescent="0.3">
      <c r="A841" t="s">
        <v>8219</v>
      </c>
      <c r="B841">
        <v>22</v>
      </c>
      <c r="D841" t="s">
        <v>8221</v>
      </c>
      <c r="E841">
        <v>0</v>
      </c>
    </row>
    <row r="842" spans="1:5" x14ac:dyDescent="0.3">
      <c r="A842" t="s">
        <v>8219</v>
      </c>
      <c r="B842">
        <v>149</v>
      </c>
      <c r="D842" t="s">
        <v>8221</v>
      </c>
      <c r="E842">
        <v>0</v>
      </c>
    </row>
    <row r="843" spans="1:5" x14ac:dyDescent="0.3">
      <c r="A843" t="s">
        <v>8219</v>
      </c>
      <c r="B843">
        <v>56</v>
      </c>
      <c r="D843" t="s">
        <v>8221</v>
      </c>
      <c r="E843">
        <v>3</v>
      </c>
    </row>
    <row r="844" spans="1:5" x14ac:dyDescent="0.3">
      <c r="A844" t="s">
        <v>8219</v>
      </c>
      <c r="B844">
        <v>19</v>
      </c>
      <c r="D844" t="s">
        <v>8221</v>
      </c>
      <c r="E844">
        <v>7</v>
      </c>
    </row>
    <row r="845" spans="1:5" x14ac:dyDescent="0.3">
      <c r="A845" t="s">
        <v>8219</v>
      </c>
      <c r="B845">
        <v>70</v>
      </c>
      <c r="D845" t="s">
        <v>8221</v>
      </c>
      <c r="E845">
        <v>25</v>
      </c>
    </row>
    <row r="846" spans="1:5" x14ac:dyDescent="0.3">
      <c r="A846" t="s">
        <v>8219</v>
      </c>
      <c r="B846">
        <v>81</v>
      </c>
      <c r="D846" t="s">
        <v>8221</v>
      </c>
      <c r="E846">
        <v>10</v>
      </c>
    </row>
    <row r="847" spans="1:5" x14ac:dyDescent="0.3">
      <c r="A847" t="s">
        <v>8219</v>
      </c>
      <c r="B847">
        <v>32</v>
      </c>
      <c r="D847" t="s">
        <v>8221</v>
      </c>
      <c r="E847">
        <v>3</v>
      </c>
    </row>
    <row r="848" spans="1:5" x14ac:dyDescent="0.3">
      <c r="A848" t="s">
        <v>8219</v>
      </c>
      <c r="B848">
        <v>26</v>
      </c>
      <c r="D848" t="s">
        <v>8221</v>
      </c>
      <c r="E848">
        <v>5</v>
      </c>
    </row>
    <row r="849" spans="1:5" x14ac:dyDescent="0.3">
      <c r="A849" t="s">
        <v>8219</v>
      </c>
      <c r="B849">
        <v>105</v>
      </c>
      <c r="D849" t="s">
        <v>8221</v>
      </c>
      <c r="E849">
        <v>5</v>
      </c>
    </row>
    <row r="850" spans="1:5" x14ac:dyDescent="0.3">
      <c r="A850" t="s">
        <v>8219</v>
      </c>
      <c r="B850">
        <v>29</v>
      </c>
      <c r="D850" t="s">
        <v>8221</v>
      </c>
      <c r="E850">
        <v>27</v>
      </c>
    </row>
    <row r="851" spans="1:5" x14ac:dyDescent="0.3">
      <c r="A851" t="s">
        <v>8219</v>
      </c>
      <c r="B851">
        <v>8</v>
      </c>
      <c r="D851" t="s">
        <v>8221</v>
      </c>
      <c r="E851">
        <v>2</v>
      </c>
    </row>
    <row r="852" spans="1:5" x14ac:dyDescent="0.3">
      <c r="A852" t="s">
        <v>8219</v>
      </c>
      <c r="B852">
        <v>89</v>
      </c>
      <c r="D852" t="s">
        <v>8221</v>
      </c>
      <c r="E852">
        <v>236</v>
      </c>
    </row>
    <row r="853" spans="1:5" x14ac:dyDescent="0.3">
      <c r="A853" t="s">
        <v>8219</v>
      </c>
      <c r="B853">
        <v>44</v>
      </c>
      <c r="D853" t="s">
        <v>8221</v>
      </c>
      <c r="E853">
        <v>1</v>
      </c>
    </row>
    <row r="854" spans="1:5" x14ac:dyDescent="0.3">
      <c r="A854" t="s">
        <v>8219</v>
      </c>
      <c r="B854">
        <v>246</v>
      </c>
      <c r="D854" t="s">
        <v>8221</v>
      </c>
      <c r="E854">
        <v>12</v>
      </c>
    </row>
    <row r="855" spans="1:5" x14ac:dyDescent="0.3">
      <c r="A855" t="s">
        <v>8219</v>
      </c>
      <c r="B855">
        <v>120</v>
      </c>
      <c r="D855" t="s">
        <v>8221</v>
      </c>
      <c r="E855">
        <v>4</v>
      </c>
    </row>
    <row r="856" spans="1:5" x14ac:dyDescent="0.3">
      <c r="A856" t="s">
        <v>8219</v>
      </c>
      <c r="B856">
        <v>26</v>
      </c>
      <c r="D856" t="s">
        <v>8221</v>
      </c>
      <c r="E856">
        <v>3</v>
      </c>
    </row>
    <row r="857" spans="1:5" x14ac:dyDescent="0.3">
      <c r="A857" t="s">
        <v>8219</v>
      </c>
      <c r="B857">
        <v>45</v>
      </c>
      <c r="D857" t="s">
        <v>8221</v>
      </c>
      <c r="E857">
        <v>99</v>
      </c>
    </row>
    <row r="858" spans="1:5" x14ac:dyDescent="0.3">
      <c r="A858" t="s">
        <v>8219</v>
      </c>
      <c r="B858">
        <v>20</v>
      </c>
      <c r="D858" t="s">
        <v>8221</v>
      </c>
      <c r="E858">
        <v>3</v>
      </c>
    </row>
    <row r="859" spans="1:5" x14ac:dyDescent="0.3">
      <c r="A859" t="s">
        <v>8219</v>
      </c>
      <c r="B859">
        <v>47</v>
      </c>
      <c r="D859" t="s">
        <v>8221</v>
      </c>
      <c r="E859">
        <v>3</v>
      </c>
    </row>
    <row r="860" spans="1:5" x14ac:dyDescent="0.3">
      <c r="A860" t="s">
        <v>8219</v>
      </c>
      <c r="B860">
        <v>13</v>
      </c>
      <c r="D860" t="s">
        <v>8221</v>
      </c>
      <c r="E860">
        <v>22</v>
      </c>
    </row>
    <row r="861" spans="1:5" x14ac:dyDescent="0.3">
      <c r="A861" t="s">
        <v>8219</v>
      </c>
      <c r="B861">
        <v>183</v>
      </c>
      <c r="D861" t="s">
        <v>8221</v>
      </c>
      <c r="E861">
        <v>4</v>
      </c>
    </row>
    <row r="862" spans="1:5" x14ac:dyDescent="0.3">
      <c r="A862" t="s">
        <v>8219</v>
      </c>
      <c r="B862">
        <v>21</v>
      </c>
      <c r="D862" t="s">
        <v>8221</v>
      </c>
      <c r="E862">
        <v>534</v>
      </c>
    </row>
    <row r="863" spans="1:5" x14ac:dyDescent="0.3">
      <c r="A863" t="s">
        <v>8219</v>
      </c>
      <c r="B863">
        <v>42</v>
      </c>
      <c r="D863" t="s">
        <v>8221</v>
      </c>
      <c r="E863">
        <v>12</v>
      </c>
    </row>
    <row r="864" spans="1:5" x14ac:dyDescent="0.3">
      <c r="A864" t="s">
        <v>8219</v>
      </c>
      <c r="B864">
        <v>54</v>
      </c>
      <c r="D864" t="s">
        <v>8221</v>
      </c>
      <c r="E864">
        <v>56</v>
      </c>
    </row>
    <row r="865" spans="1:5" x14ac:dyDescent="0.3">
      <c r="A865" t="s">
        <v>8219</v>
      </c>
      <c r="B865">
        <v>38</v>
      </c>
      <c r="D865" t="s">
        <v>8221</v>
      </c>
      <c r="E865">
        <v>11</v>
      </c>
    </row>
    <row r="866" spans="1:5" x14ac:dyDescent="0.3">
      <c r="A866" t="s">
        <v>8219</v>
      </c>
      <c r="B866">
        <v>64</v>
      </c>
      <c r="D866" t="s">
        <v>8221</v>
      </c>
      <c r="E866">
        <v>0</v>
      </c>
    </row>
    <row r="867" spans="1:5" x14ac:dyDescent="0.3">
      <c r="A867" t="s">
        <v>8219</v>
      </c>
      <c r="B867">
        <v>13</v>
      </c>
      <c r="D867" t="s">
        <v>8221</v>
      </c>
      <c r="E867">
        <v>12</v>
      </c>
    </row>
    <row r="868" spans="1:5" x14ac:dyDescent="0.3">
      <c r="A868" t="s">
        <v>8219</v>
      </c>
      <c r="B868">
        <v>33</v>
      </c>
      <c r="D868" t="s">
        <v>8221</v>
      </c>
      <c r="E868">
        <v>5</v>
      </c>
    </row>
    <row r="869" spans="1:5" x14ac:dyDescent="0.3">
      <c r="A869" t="s">
        <v>8219</v>
      </c>
      <c r="B869">
        <v>52</v>
      </c>
      <c r="D869" t="s">
        <v>8221</v>
      </c>
      <c r="E869">
        <v>24</v>
      </c>
    </row>
    <row r="870" spans="1:5" x14ac:dyDescent="0.3">
      <c r="A870" t="s">
        <v>8219</v>
      </c>
      <c r="B870">
        <v>107</v>
      </c>
      <c r="D870" t="s">
        <v>8221</v>
      </c>
      <c r="E870">
        <v>89</v>
      </c>
    </row>
    <row r="871" spans="1:5" x14ac:dyDescent="0.3">
      <c r="A871" t="s">
        <v>8219</v>
      </c>
      <c r="B871">
        <v>11</v>
      </c>
      <c r="D871" t="s">
        <v>8221</v>
      </c>
      <c r="E871">
        <v>1</v>
      </c>
    </row>
    <row r="872" spans="1:5" x14ac:dyDescent="0.3">
      <c r="A872" t="s">
        <v>8219</v>
      </c>
      <c r="B872">
        <v>34</v>
      </c>
      <c r="D872" t="s">
        <v>8221</v>
      </c>
      <c r="E872">
        <v>55</v>
      </c>
    </row>
    <row r="873" spans="1:5" x14ac:dyDescent="0.3">
      <c r="A873" t="s">
        <v>8219</v>
      </c>
      <c r="B873">
        <v>75</v>
      </c>
      <c r="D873" t="s">
        <v>8221</v>
      </c>
      <c r="E873">
        <v>2</v>
      </c>
    </row>
    <row r="874" spans="1:5" x14ac:dyDescent="0.3">
      <c r="A874" t="s">
        <v>8219</v>
      </c>
      <c r="B874">
        <v>26</v>
      </c>
      <c r="D874" t="s">
        <v>8221</v>
      </c>
      <c r="E874">
        <v>0</v>
      </c>
    </row>
    <row r="875" spans="1:5" x14ac:dyDescent="0.3">
      <c r="A875" t="s">
        <v>8219</v>
      </c>
      <c r="B875">
        <v>50</v>
      </c>
      <c r="D875" t="s">
        <v>8221</v>
      </c>
      <c r="E875">
        <v>4</v>
      </c>
    </row>
    <row r="876" spans="1:5" x14ac:dyDescent="0.3">
      <c r="A876" t="s">
        <v>8219</v>
      </c>
      <c r="B876">
        <v>80</v>
      </c>
      <c r="D876" t="s">
        <v>8221</v>
      </c>
      <c r="E876">
        <v>6</v>
      </c>
    </row>
    <row r="877" spans="1:5" x14ac:dyDescent="0.3">
      <c r="A877" t="s">
        <v>8219</v>
      </c>
      <c r="B877">
        <v>110</v>
      </c>
      <c r="D877" t="s">
        <v>8221</v>
      </c>
      <c r="E877">
        <v>4</v>
      </c>
    </row>
    <row r="878" spans="1:5" x14ac:dyDescent="0.3">
      <c r="A878" t="s">
        <v>8219</v>
      </c>
      <c r="B878">
        <v>77</v>
      </c>
      <c r="D878" t="s">
        <v>8221</v>
      </c>
      <c r="E878">
        <v>4</v>
      </c>
    </row>
    <row r="879" spans="1:5" x14ac:dyDescent="0.3">
      <c r="A879" t="s">
        <v>8219</v>
      </c>
      <c r="B879">
        <v>50</v>
      </c>
      <c r="D879" t="s">
        <v>8221</v>
      </c>
      <c r="E879">
        <v>2</v>
      </c>
    </row>
    <row r="880" spans="1:5" x14ac:dyDescent="0.3">
      <c r="A880" t="s">
        <v>8219</v>
      </c>
      <c r="B880">
        <v>145</v>
      </c>
      <c r="D880" t="s">
        <v>8221</v>
      </c>
      <c r="E880">
        <v>5</v>
      </c>
    </row>
    <row r="881" spans="1:5" x14ac:dyDescent="0.3">
      <c r="A881" t="s">
        <v>8219</v>
      </c>
      <c r="B881">
        <v>29</v>
      </c>
      <c r="D881" t="s">
        <v>8221</v>
      </c>
      <c r="E881">
        <v>83</v>
      </c>
    </row>
    <row r="882" spans="1:5" x14ac:dyDescent="0.3">
      <c r="A882" t="s">
        <v>8219</v>
      </c>
      <c r="B882">
        <v>114</v>
      </c>
      <c r="D882" t="s">
        <v>8221</v>
      </c>
      <c r="E882">
        <v>57</v>
      </c>
    </row>
    <row r="883" spans="1:5" x14ac:dyDescent="0.3">
      <c r="A883" t="s">
        <v>8219</v>
      </c>
      <c r="B883">
        <v>96</v>
      </c>
      <c r="D883" t="s">
        <v>8221</v>
      </c>
      <c r="E883">
        <v>311</v>
      </c>
    </row>
    <row r="884" spans="1:5" x14ac:dyDescent="0.3">
      <c r="A884" t="s">
        <v>8219</v>
      </c>
      <c r="B884">
        <v>31</v>
      </c>
      <c r="D884" t="s">
        <v>8221</v>
      </c>
      <c r="E884">
        <v>2</v>
      </c>
    </row>
    <row r="885" spans="1:5" x14ac:dyDescent="0.3">
      <c r="A885" t="s">
        <v>8219</v>
      </c>
      <c r="B885">
        <v>4883</v>
      </c>
      <c r="D885" t="s">
        <v>8221</v>
      </c>
      <c r="E885">
        <v>16</v>
      </c>
    </row>
    <row r="886" spans="1:5" x14ac:dyDescent="0.3">
      <c r="A886" t="s">
        <v>8219</v>
      </c>
      <c r="B886">
        <v>95</v>
      </c>
      <c r="D886" t="s">
        <v>8221</v>
      </c>
      <c r="E886">
        <v>9</v>
      </c>
    </row>
    <row r="887" spans="1:5" x14ac:dyDescent="0.3">
      <c r="A887" t="s">
        <v>8219</v>
      </c>
      <c r="B887">
        <v>2478</v>
      </c>
      <c r="D887" t="s">
        <v>8221</v>
      </c>
      <c r="E887">
        <v>1</v>
      </c>
    </row>
    <row r="888" spans="1:5" x14ac:dyDescent="0.3">
      <c r="A888" t="s">
        <v>8219</v>
      </c>
      <c r="B888">
        <v>1789</v>
      </c>
      <c r="D888" t="s">
        <v>8221</v>
      </c>
      <c r="E888">
        <v>12</v>
      </c>
    </row>
    <row r="889" spans="1:5" x14ac:dyDescent="0.3">
      <c r="A889" t="s">
        <v>8219</v>
      </c>
      <c r="B889">
        <v>680</v>
      </c>
      <c r="D889" t="s">
        <v>8221</v>
      </c>
      <c r="E889">
        <v>0</v>
      </c>
    </row>
    <row r="890" spans="1:5" x14ac:dyDescent="0.3">
      <c r="A890" t="s">
        <v>8219</v>
      </c>
      <c r="B890">
        <v>70</v>
      </c>
      <c r="D890" t="s">
        <v>8221</v>
      </c>
      <c r="E890">
        <v>20</v>
      </c>
    </row>
    <row r="891" spans="1:5" x14ac:dyDescent="0.3">
      <c r="A891" t="s">
        <v>8219</v>
      </c>
      <c r="B891">
        <v>23</v>
      </c>
      <c r="D891" t="s">
        <v>8221</v>
      </c>
      <c r="E891">
        <v>16</v>
      </c>
    </row>
    <row r="892" spans="1:5" x14ac:dyDescent="0.3">
      <c r="A892" t="s">
        <v>8219</v>
      </c>
      <c r="B892">
        <v>4245</v>
      </c>
      <c r="D892" t="s">
        <v>8221</v>
      </c>
      <c r="E892">
        <v>33</v>
      </c>
    </row>
    <row r="893" spans="1:5" x14ac:dyDescent="0.3">
      <c r="A893" t="s">
        <v>8219</v>
      </c>
      <c r="B893">
        <v>943</v>
      </c>
      <c r="D893" t="s">
        <v>8221</v>
      </c>
      <c r="E893">
        <v>2</v>
      </c>
    </row>
    <row r="894" spans="1:5" x14ac:dyDescent="0.3">
      <c r="A894" t="s">
        <v>8219</v>
      </c>
      <c r="B894">
        <v>1876</v>
      </c>
      <c r="D894" t="s">
        <v>8221</v>
      </c>
      <c r="E894">
        <v>6</v>
      </c>
    </row>
    <row r="895" spans="1:5" x14ac:dyDescent="0.3">
      <c r="A895" t="s">
        <v>8219</v>
      </c>
      <c r="B895">
        <v>834</v>
      </c>
      <c r="D895" t="s">
        <v>8221</v>
      </c>
      <c r="E895">
        <v>0</v>
      </c>
    </row>
    <row r="896" spans="1:5" x14ac:dyDescent="0.3">
      <c r="A896" t="s">
        <v>8219</v>
      </c>
      <c r="B896">
        <v>682</v>
      </c>
      <c r="D896" t="s">
        <v>8221</v>
      </c>
      <c r="E896">
        <v>3</v>
      </c>
    </row>
    <row r="897" spans="1:5" x14ac:dyDescent="0.3">
      <c r="A897" t="s">
        <v>8219</v>
      </c>
      <c r="B897">
        <v>147</v>
      </c>
      <c r="D897" t="s">
        <v>8221</v>
      </c>
      <c r="E897">
        <v>0</v>
      </c>
    </row>
    <row r="898" spans="1:5" x14ac:dyDescent="0.3">
      <c r="A898" t="s">
        <v>8219</v>
      </c>
      <c r="B898">
        <v>415</v>
      </c>
      <c r="D898" t="s">
        <v>8221</v>
      </c>
      <c r="E898">
        <v>3</v>
      </c>
    </row>
    <row r="899" spans="1:5" x14ac:dyDescent="0.3">
      <c r="A899" t="s">
        <v>8219</v>
      </c>
      <c r="B899">
        <v>290</v>
      </c>
      <c r="D899" t="s">
        <v>8221</v>
      </c>
      <c r="E899">
        <v>13</v>
      </c>
    </row>
    <row r="900" spans="1:5" x14ac:dyDescent="0.3">
      <c r="A900" t="s">
        <v>8219</v>
      </c>
      <c r="B900">
        <v>365</v>
      </c>
      <c r="D900" t="s">
        <v>8221</v>
      </c>
      <c r="E900">
        <v>6</v>
      </c>
    </row>
    <row r="901" spans="1:5" x14ac:dyDescent="0.3">
      <c r="A901" t="s">
        <v>8219</v>
      </c>
      <c r="B901">
        <v>660</v>
      </c>
      <c r="D901" t="s">
        <v>8221</v>
      </c>
      <c r="E901">
        <v>1</v>
      </c>
    </row>
    <row r="902" spans="1:5" x14ac:dyDescent="0.3">
      <c r="A902" t="s">
        <v>8219</v>
      </c>
      <c r="B902">
        <v>1356</v>
      </c>
      <c r="D902" t="s">
        <v>8221</v>
      </c>
      <c r="E902">
        <v>0</v>
      </c>
    </row>
    <row r="903" spans="1:5" x14ac:dyDescent="0.3">
      <c r="A903" t="s">
        <v>8219</v>
      </c>
      <c r="B903">
        <v>424</v>
      </c>
      <c r="D903" t="s">
        <v>8221</v>
      </c>
      <c r="E903">
        <v>5</v>
      </c>
    </row>
    <row r="904" spans="1:5" x14ac:dyDescent="0.3">
      <c r="A904" t="s">
        <v>8219</v>
      </c>
      <c r="B904">
        <v>33</v>
      </c>
      <c r="D904" t="s">
        <v>8221</v>
      </c>
      <c r="E904">
        <v>0</v>
      </c>
    </row>
    <row r="905" spans="1:5" x14ac:dyDescent="0.3">
      <c r="A905" t="s">
        <v>8219</v>
      </c>
      <c r="B905">
        <v>1633</v>
      </c>
      <c r="D905" t="s">
        <v>8221</v>
      </c>
      <c r="E905">
        <v>36</v>
      </c>
    </row>
    <row r="906" spans="1:5" x14ac:dyDescent="0.3">
      <c r="A906" t="s">
        <v>8219</v>
      </c>
      <c r="B906">
        <v>306</v>
      </c>
      <c r="D906" t="s">
        <v>8221</v>
      </c>
      <c r="E906">
        <v>1</v>
      </c>
    </row>
    <row r="907" spans="1:5" x14ac:dyDescent="0.3">
      <c r="A907" t="s">
        <v>8219</v>
      </c>
      <c r="B907">
        <v>205</v>
      </c>
      <c r="D907" t="s">
        <v>8221</v>
      </c>
      <c r="E907">
        <v>1</v>
      </c>
    </row>
    <row r="908" spans="1:5" x14ac:dyDescent="0.3">
      <c r="A908" t="s">
        <v>8219</v>
      </c>
      <c r="B908">
        <v>1281</v>
      </c>
      <c r="D908" t="s">
        <v>8221</v>
      </c>
      <c r="E908">
        <v>1</v>
      </c>
    </row>
    <row r="909" spans="1:5" x14ac:dyDescent="0.3">
      <c r="A909" t="s">
        <v>8219</v>
      </c>
      <c r="B909">
        <v>103</v>
      </c>
      <c r="D909" t="s">
        <v>8221</v>
      </c>
      <c r="E909">
        <v>9</v>
      </c>
    </row>
    <row r="910" spans="1:5" x14ac:dyDescent="0.3">
      <c r="A910" t="s">
        <v>8219</v>
      </c>
      <c r="B910">
        <v>1513</v>
      </c>
      <c r="D910" t="s">
        <v>8221</v>
      </c>
      <c r="E910">
        <v>1</v>
      </c>
    </row>
    <row r="911" spans="1:5" x14ac:dyDescent="0.3">
      <c r="A911" t="s">
        <v>8219</v>
      </c>
      <c r="B911">
        <v>405</v>
      </c>
      <c r="D911" t="s">
        <v>8221</v>
      </c>
      <c r="E911">
        <v>0</v>
      </c>
    </row>
    <row r="912" spans="1:5" x14ac:dyDescent="0.3">
      <c r="A912" t="s">
        <v>8219</v>
      </c>
      <c r="B912">
        <v>510</v>
      </c>
      <c r="D912" t="s">
        <v>8221</v>
      </c>
      <c r="E912">
        <v>1</v>
      </c>
    </row>
    <row r="913" spans="1:5" x14ac:dyDescent="0.3">
      <c r="A913" t="s">
        <v>8219</v>
      </c>
      <c r="B913">
        <v>1887</v>
      </c>
      <c r="D913" t="s">
        <v>8221</v>
      </c>
      <c r="E913">
        <v>1</v>
      </c>
    </row>
    <row r="914" spans="1:5" x14ac:dyDescent="0.3">
      <c r="A914" t="s">
        <v>8219</v>
      </c>
      <c r="B914">
        <v>701</v>
      </c>
      <c r="D914" t="s">
        <v>8221</v>
      </c>
      <c r="E914">
        <v>4</v>
      </c>
    </row>
    <row r="915" spans="1:5" x14ac:dyDescent="0.3">
      <c r="A915" t="s">
        <v>8219</v>
      </c>
      <c r="B915">
        <v>3863</v>
      </c>
      <c r="D915" t="s">
        <v>8221</v>
      </c>
      <c r="E915">
        <v>2</v>
      </c>
    </row>
    <row r="916" spans="1:5" x14ac:dyDescent="0.3">
      <c r="A916" t="s">
        <v>8219</v>
      </c>
      <c r="B916">
        <v>238</v>
      </c>
      <c r="D916" t="s">
        <v>8221</v>
      </c>
      <c r="E916">
        <v>2</v>
      </c>
    </row>
    <row r="917" spans="1:5" x14ac:dyDescent="0.3">
      <c r="A917" t="s">
        <v>8219</v>
      </c>
      <c r="B917">
        <v>2051</v>
      </c>
      <c r="D917" t="s">
        <v>8221</v>
      </c>
      <c r="E917">
        <v>2</v>
      </c>
    </row>
    <row r="918" spans="1:5" x14ac:dyDescent="0.3">
      <c r="A918" t="s">
        <v>8219</v>
      </c>
      <c r="B918">
        <v>402</v>
      </c>
      <c r="D918" t="s">
        <v>8221</v>
      </c>
      <c r="E918">
        <v>0</v>
      </c>
    </row>
    <row r="919" spans="1:5" x14ac:dyDescent="0.3">
      <c r="A919" t="s">
        <v>8219</v>
      </c>
      <c r="B919">
        <v>253</v>
      </c>
      <c r="D919" t="s">
        <v>8221</v>
      </c>
      <c r="E919">
        <v>2</v>
      </c>
    </row>
    <row r="920" spans="1:5" x14ac:dyDescent="0.3">
      <c r="A920" t="s">
        <v>8219</v>
      </c>
      <c r="B920">
        <v>473</v>
      </c>
      <c r="D920" t="s">
        <v>8221</v>
      </c>
      <c r="E920">
        <v>4</v>
      </c>
    </row>
    <row r="921" spans="1:5" x14ac:dyDescent="0.3">
      <c r="A921" t="s">
        <v>8219</v>
      </c>
      <c r="B921">
        <v>821</v>
      </c>
      <c r="D921" t="s">
        <v>8221</v>
      </c>
      <c r="E921">
        <v>2</v>
      </c>
    </row>
    <row r="922" spans="1:5" x14ac:dyDescent="0.3">
      <c r="A922" t="s">
        <v>8219</v>
      </c>
      <c r="B922">
        <v>388</v>
      </c>
      <c r="D922" t="s">
        <v>8221</v>
      </c>
      <c r="E922">
        <v>0</v>
      </c>
    </row>
    <row r="923" spans="1:5" x14ac:dyDescent="0.3">
      <c r="A923" t="s">
        <v>8219</v>
      </c>
      <c r="B923">
        <v>813</v>
      </c>
      <c r="D923" t="s">
        <v>8221</v>
      </c>
      <c r="E923">
        <v>1</v>
      </c>
    </row>
    <row r="924" spans="1:5" x14ac:dyDescent="0.3">
      <c r="A924" t="s">
        <v>8219</v>
      </c>
      <c r="B924">
        <v>1945</v>
      </c>
      <c r="D924" t="s">
        <v>8221</v>
      </c>
      <c r="E924">
        <v>0</v>
      </c>
    </row>
    <row r="925" spans="1:5" x14ac:dyDescent="0.3">
      <c r="A925" t="s">
        <v>8219</v>
      </c>
      <c r="B925">
        <v>1637</v>
      </c>
      <c r="D925" t="s">
        <v>8221</v>
      </c>
      <c r="E925">
        <v>2</v>
      </c>
    </row>
    <row r="926" spans="1:5" x14ac:dyDescent="0.3">
      <c r="A926" t="s">
        <v>8219</v>
      </c>
      <c r="B926">
        <v>1375</v>
      </c>
      <c r="D926" t="s">
        <v>8221</v>
      </c>
      <c r="E926">
        <v>7</v>
      </c>
    </row>
    <row r="927" spans="1:5" x14ac:dyDescent="0.3">
      <c r="A927" t="s">
        <v>8219</v>
      </c>
      <c r="B927">
        <v>17</v>
      </c>
      <c r="D927" t="s">
        <v>8221</v>
      </c>
      <c r="E927">
        <v>5</v>
      </c>
    </row>
    <row r="928" spans="1:5" x14ac:dyDescent="0.3">
      <c r="A928" t="s">
        <v>8219</v>
      </c>
      <c r="B928">
        <v>354</v>
      </c>
      <c r="D928" t="s">
        <v>8221</v>
      </c>
      <c r="E928">
        <v>0</v>
      </c>
    </row>
    <row r="929" spans="1:5" x14ac:dyDescent="0.3">
      <c r="A929" t="s">
        <v>8219</v>
      </c>
      <c r="B929">
        <v>191</v>
      </c>
      <c r="D929" t="s">
        <v>8221</v>
      </c>
      <c r="E929">
        <v>0</v>
      </c>
    </row>
    <row r="930" spans="1:5" x14ac:dyDescent="0.3">
      <c r="A930" t="s">
        <v>8219</v>
      </c>
      <c r="B930">
        <v>303</v>
      </c>
      <c r="D930" t="s">
        <v>8221</v>
      </c>
      <c r="E930">
        <v>0</v>
      </c>
    </row>
    <row r="931" spans="1:5" x14ac:dyDescent="0.3">
      <c r="A931" t="s">
        <v>8219</v>
      </c>
      <c r="B931">
        <v>137</v>
      </c>
      <c r="D931" t="s">
        <v>8221</v>
      </c>
      <c r="E931">
        <v>2</v>
      </c>
    </row>
    <row r="932" spans="1:5" x14ac:dyDescent="0.3">
      <c r="A932" t="s">
        <v>8219</v>
      </c>
      <c r="B932">
        <v>41</v>
      </c>
      <c r="D932" t="s">
        <v>8221</v>
      </c>
      <c r="E932">
        <v>0</v>
      </c>
    </row>
    <row r="933" spans="1:5" x14ac:dyDescent="0.3">
      <c r="A933" t="s">
        <v>8219</v>
      </c>
      <c r="B933">
        <v>398</v>
      </c>
      <c r="D933" t="s">
        <v>8221</v>
      </c>
      <c r="E933">
        <v>0</v>
      </c>
    </row>
    <row r="934" spans="1:5" x14ac:dyDescent="0.3">
      <c r="A934" t="s">
        <v>8219</v>
      </c>
      <c r="B934">
        <v>1737</v>
      </c>
      <c r="D934" t="s">
        <v>8221</v>
      </c>
      <c r="E934">
        <v>28</v>
      </c>
    </row>
    <row r="935" spans="1:5" x14ac:dyDescent="0.3">
      <c r="A935" t="s">
        <v>8219</v>
      </c>
      <c r="B935">
        <v>971</v>
      </c>
      <c r="D935" t="s">
        <v>8221</v>
      </c>
      <c r="E935">
        <v>2</v>
      </c>
    </row>
    <row r="936" spans="1:5" x14ac:dyDescent="0.3">
      <c r="A936" t="s">
        <v>8219</v>
      </c>
      <c r="B936">
        <v>183</v>
      </c>
      <c r="D936" t="s">
        <v>8221</v>
      </c>
      <c r="E936">
        <v>0</v>
      </c>
    </row>
    <row r="937" spans="1:5" x14ac:dyDescent="0.3">
      <c r="A937" t="s">
        <v>8219</v>
      </c>
      <c r="B937">
        <v>4562</v>
      </c>
      <c r="D937" t="s">
        <v>8221</v>
      </c>
      <c r="E937">
        <v>0</v>
      </c>
    </row>
    <row r="938" spans="1:5" x14ac:dyDescent="0.3">
      <c r="A938" t="s">
        <v>8219</v>
      </c>
      <c r="B938">
        <v>26457</v>
      </c>
      <c r="D938" t="s">
        <v>8221</v>
      </c>
      <c r="E938">
        <v>0</v>
      </c>
    </row>
    <row r="939" spans="1:5" x14ac:dyDescent="0.3">
      <c r="A939" t="s">
        <v>8219</v>
      </c>
      <c r="B939">
        <v>162</v>
      </c>
      <c r="D939" t="s">
        <v>8221</v>
      </c>
      <c r="E939">
        <v>4</v>
      </c>
    </row>
    <row r="940" spans="1:5" x14ac:dyDescent="0.3">
      <c r="A940" t="s">
        <v>8219</v>
      </c>
      <c r="B940">
        <v>479</v>
      </c>
      <c r="D940" t="s">
        <v>8221</v>
      </c>
      <c r="E940">
        <v>12</v>
      </c>
    </row>
    <row r="941" spans="1:5" x14ac:dyDescent="0.3">
      <c r="A941" t="s">
        <v>8219</v>
      </c>
      <c r="B941">
        <v>426</v>
      </c>
      <c r="D941" t="s">
        <v>8221</v>
      </c>
      <c r="E941">
        <v>0</v>
      </c>
    </row>
    <row r="942" spans="1:5" x14ac:dyDescent="0.3">
      <c r="A942" t="s">
        <v>8219</v>
      </c>
      <c r="B942">
        <v>450</v>
      </c>
      <c r="D942" t="s">
        <v>8221</v>
      </c>
      <c r="E942">
        <v>33</v>
      </c>
    </row>
    <row r="943" spans="1:5" x14ac:dyDescent="0.3">
      <c r="A943" t="s">
        <v>8219</v>
      </c>
      <c r="B943">
        <v>1780</v>
      </c>
      <c r="D943" t="s">
        <v>8221</v>
      </c>
      <c r="E943">
        <v>0</v>
      </c>
    </row>
    <row r="944" spans="1:5" x14ac:dyDescent="0.3">
      <c r="A944" t="s">
        <v>8219</v>
      </c>
      <c r="B944">
        <v>122</v>
      </c>
      <c r="D944" t="s">
        <v>8221</v>
      </c>
      <c r="E944">
        <v>4</v>
      </c>
    </row>
    <row r="945" spans="1:5" x14ac:dyDescent="0.3">
      <c r="A945" t="s">
        <v>8219</v>
      </c>
      <c r="B945">
        <v>95</v>
      </c>
      <c r="D945" t="s">
        <v>8221</v>
      </c>
      <c r="E945">
        <v>0</v>
      </c>
    </row>
    <row r="946" spans="1:5" x14ac:dyDescent="0.3">
      <c r="A946" t="s">
        <v>8219</v>
      </c>
      <c r="B946">
        <v>325</v>
      </c>
      <c r="D946" t="s">
        <v>8221</v>
      </c>
      <c r="E946">
        <v>11</v>
      </c>
    </row>
    <row r="947" spans="1:5" x14ac:dyDescent="0.3">
      <c r="A947" t="s">
        <v>8219</v>
      </c>
      <c r="B947">
        <v>353</v>
      </c>
      <c r="D947" t="s">
        <v>8221</v>
      </c>
      <c r="E947">
        <v>1</v>
      </c>
    </row>
    <row r="948" spans="1:5" x14ac:dyDescent="0.3">
      <c r="A948" t="s">
        <v>8219</v>
      </c>
      <c r="B948">
        <v>105</v>
      </c>
      <c r="D948" t="s">
        <v>8221</v>
      </c>
      <c r="E948">
        <v>5</v>
      </c>
    </row>
    <row r="949" spans="1:5" x14ac:dyDescent="0.3">
      <c r="A949" t="s">
        <v>8219</v>
      </c>
      <c r="B949">
        <v>729</v>
      </c>
      <c r="D949" t="s">
        <v>8221</v>
      </c>
      <c r="E949">
        <v>0</v>
      </c>
    </row>
    <row r="950" spans="1:5" x14ac:dyDescent="0.3">
      <c r="A950" t="s">
        <v>8219</v>
      </c>
      <c r="B950">
        <v>454</v>
      </c>
      <c r="D950" t="s">
        <v>8221</v>
      </c>
      <c r="E950">
        <v>1</v>
      </c>
    </row>
    <row r="951" spans="1:5" x14ac:dyDescent="0.3">
      <c r="A951" t="s">
        <v>8219</v>
      </c>
      <c r="B951">
        <v>539</v>
      </c>
      <c r="D951" t="s">
        <v>8221</v>
      </c>
      <c r="E951">
        <v>1</v>
      </c>
    </row>
    <row r="952" spans="1:5" x14ac:dyDescent="0.3">
      <c r="A952" t="s">
        <v>8219</v>
      </c>
      <c r="B952">
        <v>79</v>
      </c>
      <c r="D952" t="s">
        <v>8221</v>
      </c>
      <c r="E952">
        <v>6</v>
      </c>
    </row>
    <row r="953" spans="1:5" x14ac:dyDescent="0.3">
      <c r="A953" t="s">
        <v>8219</v>
      </c>
      <c r="B953">
        <v>94</v>
      </c>
      <c r="D953" t="s">
        <v>8221</v>
      </c>
      <c r="E953">
        <v>8</v>
      </c>
    </row>
    <row r="954" spans="1:5" x14ac:dyDescent="0.3">
      <c r="A954" t="s">
        <v>8219</v>
      </c>
      <c r="B954">
        <v>625</v>
      </c>
      <c r="D954" t="s">
        <v>8221</v>
      </c>
      <c r="E954">
        <v>1</v>
      </c>
    </row>
    <row r="955" spans="1:5" x14ac:dyDescent="0.3">
      <c r="A955" t="s">
        <v>8219</v>
      </c>
      <c r="B955">
        <v>508</v>
      </c>
      <c r="D955" t="s">
        <v>8221</v>
      </c>
      <c r="E955">
        <v>0</v>
      </c>
    </row>
    <row r="956" spans="1:5" x14ac:dyDescent="0.3">
      <c r="A956" t="s">
        <v>8219</v>
      </c>
      <c r="B956">
        <v>531</v>
      </c>
      <c r="D956" t="s">
        <v>8221</v>
      </c>
      <c r="E956">
        <v>2</v>
      </c>
    </row>
    <row r="957" spans="1:5" x14ac:dyDescent="0.3">
      <c r="A957" t="s">
        <v>8219</v>
      </c>
      <c r="B957">
        <v>158</v>
      </c>
      <c r="D957" t="s">
        <v>8221</v>
      </c>
      <c r="E957">
        <v>1</v>
      </c>
    </row>
    <row r="958" spans="1:5" x14ac:dyDescent="0.3">
      <c r="A958" t="s">
        <v>8219</v>
      </c>
      <c r="B958">
        <v>508</v>
      </c>
      <c r="D958" t="s">
        <v>8221</v>
      </c>
      <c r="E958">
        <v>0</v>
      </c>
    </row>
    <row r="959" spans="1:5" x14ac:dyDescent="0.3">
      <c r="A959" t="s">
        <v>8219</v>
      </c>
      <c r="B959">
        <v>644</v>
      </c>
      <c r="D959" t="s">
        <v>8221</v>
      </c>
      <c r="E959">
        <v>1</v>
      </c>
    </row>
    <row r="960" spans="1:5" x14ac:dyDescent="0.3">
      <c r="A960" t="s">
        <v>8219</v>
      </c>
      <c r="B960">
        <v>848</v>
      </c>
      <c r="D960" t="s">
        <v>8221</v>
      </c>
      <c r="E960">
        <v>19</v>
      </c>
    </row>
    <row r="961" spans="1:5" x14ac:dyDescent="0.3">
      <c r="A961" t="s">
        <v>8219</v>
      </c>
      <c r="B961">
        <v>429</v>
      </c>
      <c r="D961" t="s">
        <v>8221</v>
      </c>
      <c r="E961">
        <v>27</v>
      </c>
    </row>
    <row r="962" spans="1:5" x14ac:dyDescent="0.3">
      <c r="A962" t="s">
        <v>8219</v>
      </c>
      <c r="B962">
        <v>204</v>
      </c>
      <c r="D962" t="s">
        <v>8221</v>
      </c>
      <c r="E962">
        <v>7</v>
      </c>
    </row>
    <row r="963" spans="1:5" x14ac:dyDescent="0.3">
      <c r="A963" t="s">
        <v>8219</v>
      </c>
      <c r="B963">
        <v>379</v>
      </c>
      <c r="D963" t="s">
        <v>8221</v>
      </c>
      <c r="E963">
        <v>14</v>
      </c>
    </row>
    <row r="964" spans="1:5" x14ac:dyDescent="0.3">
      <c r="A964" t="s">
        <v>8219</v>
      </c>
      <c r="B964">
        <v>271</v>
      </c>
      <c r="D964" t="s">
        <v>8221</v>
      </c>
      <c r="E964">
        <v>5</v>
      </c>
    </row>
    <row r="965" spans="1:5" x14ac:dyDescent="0.3">
      <c r="A965" t="s">
        <v>8219</v>
      </c>
      <c r="B965">
        <v>120</v>
      </c>
      <c r="D965" t="s">
        <v>8221</v>
      </c>
      <c r="E965">
        <v>30</v>
      </c>
    </row>
    <row r="966" spans="1:5" x14ac:dyDescent="0.3">
      <c r="A966" t="s">
        <v>8219</v>
      </c>
      <c r="B966">
        <v>140</v>
      </c>
      <c r="D966" t="s">
        <v>8221</v>
      </c>
      <c r="E966">
        <v>1</v>
      </c>
    </row>
    <row r="967" spans="1:5" x14ac:dyDescent="0.3">
      <c r="A967" t="s">
        <v>8219</v>
      </c>
      <c r="B967">
        <v>193</v>
      </c>
      <c r="D967" t="s">
        <v>8221</v>
      </c>
      <c r="E967">
        <v>0</v>
      </c>
    </row>
    <row r="968" spans="1:5" x14ac:dyDescent="0.3">
      <c r="A968" t="s">
        <v>8219</v>
      </c>
      <c r="B968">
        <v>180</v>
      </c>
      <c r="D968" t="s">
        <v>8221</v>
      </c>
      <c r="E968">
        <v>60</v>
      </c>
    </row>
    <row r="969" spans="1:5" x14ac:dyDescent="0.3">
      <c r="A969" t="s">
        <v>8219</v>
      </c>
      <c r="B969">
        <v>263</v>
      </c>
      <c r="D969" t="s">
        <v>8221</v>
      </c>
      <c r="E969">
        <v>84</v>
      </c>
    </row>
    <row r="970" spans="1:5" x14ac:dyDescent="0.3">
      <c r="A970" t="s">
        <v>8219</v>
      </c>
      <c r="B970">
        <v>217</v>
      </c>
      <c r="D970" t="s">
        <v>8221</v>
      </c>
      <c r="E970">
        <v>47</v>
      </c>
    </row>
    <row r="971" spans="1:5" x14ac:dyDescent="0.3">
      <c r="A971" t="s">
        <v>8219</v>
      </c>
      <c r="B971">
        <v>443</v>
      </c>
      <c r="D971" t="s">
        <v>8221</v>
      </c>
      <c r="E971">
        <v>66</v>
      </c>
    </row>
    <row r="972" spans="1:5" x14ac:dyDescent="0.3">
      <c r="A972" t="s">
        <v>8219</v>
      </c>
      <c r="B972">
        <v>1373</v>
      </c>
      <c r="D972" t="s">
        <v>8221</v>
      </c>
      <c r="E972">
        <v>171</v>
      </c>
    </row>
    <row r="973" spans="1:5" x14ac:dyDescent="0.3">
      <c r="A973" t="s">
        <v>8219</v>
      </c>
      <c r="B973">
        <v>742</v>
      </c>
      <c r="D973" t="s">
        <v>8221</v>
      </c>
      <c r="E973">
        <v>29</v>
      </c>
    </row>
    <row r="974" spans="1:5" x14ac:dyDescent="0.3">
      <c r="A974" t="s">
        <v>8219</v>
      </c>
      <c r="B974">
        <v>170</v>
      </c>
      <c r="D974" t="s">
        <v>8221</v>
      </c>
      <c r="E974">
        <v>9</v>
      </c>
    </row>
    <row r="975" spans="1:5" x14ac:dyDescent="0.3">
      <c r="A975" t="s">
        <v>8219</v>
      </c>
      <c r="B975">
        <v>242</v>
      </c>
      <c r="D975" t="s">
        <v>8221</v>
      </c>
      <c r="E975">
        <v>27</v>
      </c>
    </row>
    <row r="976" spans="1:5" x14ac:dyDescent="0.3">
      <c r="A976" t="s">
        <v>8219</v>
      </c>
      <c r="B976">
        <v>541</v>
      </c>
      <c r="D976" t="s">
        <v>8221</v>
      </c>
      <c r="E976">
        <v>2</v>
      </c>
    </row>
    <row r="977" spans="1:5" x14ac:dyDescent="0.3">
      <c r="A977" t="s">
        <v>8219</v>
      </c>
      <c r="B977">
        <v>121</v>
      </c>
      <c r="D977" t="s">
        <v>8221</v>
      </c>
      <c r="E977">
        <v>3</v>
      </c>
    </row>
    <row r="978" spans="1:5" x14ac:dyDescent="0.3">
      <c r="A978" t="s">
        <v>8219</v>
      </c>
      <c r="B978">
        <v>621</v>
      </c>
      <c r="D978" t="s">
        <v>8221</v>
      </c>
      <c r="E978">
        <v>4</v>
      </c>
    </row>
    <row r="979" spans="1:5" x14ac:dyDescent="0.3">
      <c r="A979" t="s">
        <v>8219</v>
      </c>
      <c r="B979">
        <v>101</v>
      </c>
      <c r="D979" t="s">
        <v>8221</v>
      </c>
      <c r="E979">
        <v>2</v>
      </c>
    </row>
    <row r="980" spans="1:5" x14ac:dyDescent="0.3">
      <c r="A980" t="s">
        <v>8219</v>
      </c>
      <c r="B980">
        <v>554</v>
      </c>
      <c r="D980" t="s">
        <v>8221</v>
      </c>
      <c r="E980">
        <v>20</v>
      </c>
    </row>
    <row r="981" spans="1:5" x14ac:dyDescent="0.3">
      <c r="A981" t="s">
        <v>8219</v>
      </c>
      <c r="B981">
        <v>666</v>
      </c>
      <c r="D981" t="s">
        <v>8221</v>
      </c>
      <c r="E981">
        <v>3</v>
      </c>
    </row>
    <row r="982" spans="1:5" x14ac:dyDescent="0.3">
      <c r="A982" t="s">
        <v>8219</v>
      </c>
      <c r="B982">
        <v>410</v>
      </c>
      <c r="D982" t="s">
        <v>8221</v>
      </c>
      <c r="E982">
        <v>4</v>
      </c>
    </row>
    <row r="983" spans="1:5" x14ac:dyDescent="0.3">
      <c r="A983" t="s">
        <v>8219</v>
      </c>
      <c r="B983">
        <v>375</v>
      </c>
      <c r="D983" t="s">
        <v>8221</v>
      </c>
      <c r="E983">
        <v>1</v>
      </c>
    </row>
    <row r="984" spans="1:5" x14ac:dyDescent="0.3">
      <c r="A984" t="s">
        <v>8219</v>
      </c>
      <c r="B984">
        <v>1364</v>
      </c>
      <c r="D984" t="s">
        <v>8221</v>
      </c>
      <c r="E984">
        <v>0</v>
      </c>
    </row>
    <row r="985" spans="1:5" x14ac:dyDescent="0.3">
      <c r="A985" t="s">
        <v>8219</v>
      </c>
      <c r="B985">
        <v>35</v>
      </c>
      <c r="D985" t="s">
        <v>8221</v>
      </c>
      <c r="E985">
        <v>0</v>
      </c>
    </row>
    <row r="986" spans="1:5" x14ac:dyDescent="0.3">
      <c r="A986" t="s">
        <v>8219</v>
      </c>
      <c r="B986">
        <v>203</v>
      </c>
      <c r="D986" t="s">
        <v>8221</v>
      </c>
      <c r="E986">
        <v>14</v>
      </c>
    </row>
    <row r="987" spans="1:5" x14ac:dyDescent="0.3">
      <c r="A987" t="s">
        <v>8219</v>
      </c>
      <c r="B987">
        <v>49</v>
      </c>
      <c r="D987" t="s">
        <v>8221</v>
      </c>
      <c r="E987">
        <v>1</v>
      </c>
    </row>
    <row r="988" spans="1:5" x14ac:dyDescent="0.3">
      <c r="A988" t="s">
        <v>8219</v>
      </c>
      <c r="B988">
        <v>5812</v>
      </c>
      <c r="D988" t="s">
        <v>8221</v>
      </c>
      <c r="E988">
        <v>118</v>
      </c>
    </row>
    <row r="989" spans="1:5" x14ac:dyDescent="0.3">
      <c r="A989" t="s">
        <v>8219</v>
      </c>
      <c r="B989">
        <v>1556</v>
      </c>
      <c r="D989" t="s">
        <v>8221</v>
      </c>
      <c r="E989">
        <v>2</v>
      </c>
    </row>
    <row r="990" spans="1:5" x14ac:dyDescent="0.3">
      <c r="A990" t="s">
        <v>8219</v>
      </c>
      <c r="B990">
        <v>65</v>
      </c>
      <c r="D990" t="s">
        <v>8221</v>
      </c>
      <c r="E990">
        <v>1</v>
      </c>
    </row>
    <row r="991" spans="1:5" x14ac:dyDescent="0.3">
      <c r="A991" t="s">
        <v>8219</v>
      </c>
      <c r="B991">
        <v>10</v>
      </c>
      <c r="D991" t="s">
        <v>8221</v>
      </c>
      <c r="E991">
        <v>3</v>
      </c>
    </row>
    <row r="992" spans="1:5" x14ac:dyDescent="0.3">
      <c r="A992" t="s">
        <v>8219</v>
      </c>
      <c r="B992">
        <v>76</v>
      </c>
      <c r="D992" t="s">
        <v>8221</v>
      </c>
      <c r="E992">
        <v>1</v>
      </c>
    </row>
    <row r="993" spans="1:5" x14ac:dyDescent="0.3">
      <c r="A993" t="s">
        <v>8219</v>
      </c>
      <c r="B993">
        <v>263</v>
      </c>
      <c r="D993" t="s">
        <v>8221</v>
      </c>
      <c r="E993">
        <v>3</v>
      </c>
    </row>
    <row r="994" spans="1:5" x14ac:dyDescent="0.3">
      <c r="A994" t="s">
        <v>8219</v>
      </c>
      <c r="B994">
        <v>1530</v>
      </c>
      <c r="D994" t="s">
        <v>8221</v>
      </c>
      <c r="E994">
        <v>38</v>
      </c>
    </row>
    <row r="995" spans="1:5" x14ac:dyDescent="0.3">
      <c r="A995" t="s">
        <v>8219</v>
      </c>
      <c r="B995">
        <v>278</v>
      </c>
      <c r="D995" t="s">
        <v>8221</v>
      </c>
      <c r="E995">
        <v>52</v>
      </c>
    </row>
    <row r="996" spans="1:5" x14ac:dyDescent="0.3">
      <c r="A996" t="s">
        <v>8219</v>
      </c>
      <c r="B996">
        <v>350</v>
      </c>
      <c r="D996" t="s">
        <v>8221</v>
      </c>
      <c r="E996">
        <v>2</v>
      </c>
    </row>
    <row r="997" spans="1:5" x14ac:dyDescent="0.3">
      <c r="A997" t="s">
        <v>8219</v>
      </c>
      <c r="B997">
        <v>470</v>
      </c>
      <c r="D997" t="s">
        <v>8221</v>
      </c>
      <c r="E997">
        <v>0</v>
      </c>
    </row>
    <row r="998" spans="1:5" x14ac:dyDescent="0.3">
      <c r="A998" t="s">
        <v>8219</v>
      </c>
      <c r="B998">
        <v>3</v>
      </c>
      <c r="D998" t="s">
        <v>8221</v>
      </c>
      <c r="E998">
        <v>4</v>
      </c>
    </row>
    <row r="999" spans="1:5" x14ac:dyDescent="0.3">
      <c r="A999" t="s">
        <v>8219</v>
      </c>
      <c r="B999">
        <v>8200</v>
      </c>
      <c r="D999" t="s">
        <v>8221</v>
      </c>
      <c r="E999">
        <v>4</v>
      </c>
    </row>
    <row r="1000" spans="1:5" x14ac:dyDescent="0.3">
      <c r="A1000" t="s">
        <v>8219</v>
      </c>
      <c r="B1000">
        <v>8359</v>
      </c>
      <c r="D1000" t="s">
        <v>8221</v>
      </c>
      <c r="E1000">
        <v>18</v>
      </c>
    </row>
    <row r="1001" spans="1:5" x14ac:dyDescent="0.3">
      <c r="A1001" t="s">
        <v>8219</v>
      </c>
      <c r="B1001">
        <v>188</v>
      </c>
      <c r="D1001" t="s">
        <v>8221</v>
      </c>
      <c r="E1001">
        <v>0</v>
      </c>
    </row>
    <row r="1002" spans="1:5" x14ac:dyDescent="0.3">
      <c r="A1002" t="s">
        <v>8219</v>
      </c>
      <c r="B1002">
        <v>48</v>
      </c>
      <c r="D1002" t="s">
        <v>8221</v>
      </c>
      <c r="E1002">
        <v>22</v>
      </c>
    </row>
    <row r="1003" spans="1:5" x14ac:dyDescent="0.3">
      <c r="A1003" t="s">
        <v>8219</v>
      </c>
      <c r="B1003">
        <v>607</v>
      </c>
      <c r="D1003" t="s">
        <v>8221</v>
      </c>
      <c r="E1003">
        <v>49</v>
      </c>
    </row>
    <row r="1004" spans="1:5" x14ac:dyDescent="0.3">
      <c r="A1004" t="s">
        <v>8219</v>
      </c>
      <c r="B1004">
        <v>50</v>
      </c>
      <c r="D1004" t="s">
        <v>8221</v>
      </c>
      <c r="E1004">
        <v>19</v>
      </c>
    </row>
    <row r="1005" spans="1:5" x14ac:dyDescent="0.3">
      <c r="A1005" t="s">
        <v>8219</v>
      </c>
      <c r="B1005">
        <v>55</v>
      </c>
      <c r="D1005" t="s">
        <v>8221</v>
      </c>
      <c r="E1005">
        <v>4</v>
      </c>
    </row>
    <row r="1006" spans="1:5" x14ac:dyDescent="0.3">
      <c r="A1006" t="s">
        <v>8219</v>
      </c>
      <c r="B1006">
        <v>38</v>
      </c>
      <c r="D1006" t="s">
        <v>8221</v>
      </c>
      <c r="E1006">
        <v>4</v>
      </c>
    </row>
    <row r="1007" spans="1:5" x14ac:dyDescent="0.3">
      <c r="A1007" t="s">
        <v>8219</v>
      </c>
      <c r="B1007">
        <v>25</v>
      </c>
      <c r="D1007" t="s">
        <v>8221</v>
      </c>
      <c r="E1007">
        <v>2</v>
      </c>
    </row>
    <row r="1008" spans="1:5" x14ac:dyDescent="0.3">
      <c r="A1008" t="s">
        <v>8219</v>
      </c>
      <c r="B1008">
        <v>46</v>
      </c>
      <c r="D1008" t="s">
        <v>8221</v>
      </c>
      <c r="E1008">
        <v>0</v>
      </c>
    </row>
    <row r="1009" spans="1:5" x14ac:dyDescent="0.3">
      <c r="A1009" t="s">
        <v>8219</v>
      </c>
      <c r="B1009">
        <v>83</v>
      </c>
      <c r="D1009" t="s">
        <v>8221</v>
      </c>
      <c r="E1009">
        <v>0</v>
      </c>
    </row>
    <row r="1010" spans="1:5" x14ac:dyDescent="0.3">
      <c r="A1010" t="s">
        <v>8219</v>
      </c>
      <c r="B1010">
        <v>35</v>
      </c>
      <c r="D1010" t="s">
        <v>8221</v>
      </c>
      <c r="E1010">
        <v>14</v>
      </c>
    </row>
    <row r="1011" spans="1:5" x14ac:dyDescent="0.3">
      <c r="A1011" t="s">
        <v>8219</v>
      </c>
      <c r="B1011">
        <v>25</v>
      </c>
      <c r="D1011" t="s">
        <v>8221</v>
      </c>
      <c r="E1011">
        <v>8</v>
      </c>
    </row>
    <row r="1012" spans="1:5" x14ac:dyDescent="0.3">
      <c r="A1012" t="s">
        <v>8219</v>
      </c>
      <c r="B1012">
        <v>75</v>
      </c>
      <c r="D1012" t="s">
        <v>8221</v>
      </c>
      <c r="E1012">
        <v>0</v>
      </c>
    </row>
    <row r="1013" spans="1:5" x14ac:dyDescent="0.3">
      <c r="A1013" t="s">
        <v>8219</v>
      </c>
      <c r="B1013">
        <v>62</v>
      </c>
      <c r="D1013" t="s">
        <v>8221</v>
      </c>
      <c r="E1013">
        <v>15</v>
      </c>
    </row>
    <row r="1014" spans="1:5" x14ac:dyDescent="0.3">
      <c r="A1014" t="s">
        <v>8219</v>
      </c>
      <c r="B1014">
        <v>160</v>
      </c>
      <c r="D1014" t="s">
        <v>8221</v>
      </c>
      <c r="E1014">
        <v>33</v>
      </c>
    </row>
    <row r="1015" spans="1:5" x14ac:dyDescent="0.3">
      <c r="A1015" t="s">
        <v>8219</v>
      </c>
      <c r="B1015">
        <v>246</v>
      </c>
      <c r="D1015" t="s">
        <v>8221</v>
      </c>
      <c r="E1015">
        <v>2</v>
      </c>
    </row>
    <row r="1016" spans="1:5" x14ac:dyDescent="0.3">
      <c r="A1016" t="s">
        <v>8219</v>
      </c>
      <c r="B1016">
        <v>55</v>
      </c>
      <c r="D1016" t="s">
        <v>8221</v>
      </c>
      <c r="E1016">
        <v>6</v>
      </c>
    </row>
    <row r="1017" spans="1:5" x14ac:dyDescent="0.3">
      <c r="A1017" t="s">
        <v>8219</v>
      </c>
      <c r="B1017">
        <v>23</v>
      </c>
      <c r="D1017" t="s">
        <v>8221</v>
      </c>
      <c r="E1017">
        <v>2</v>
      </c>
    </row>
    <row r="1018" spans="1:5" x14ac:dyDescent="0.3">
      <c r="A1018" t="s">
        <v>8219</v>
      </c>
      <c r="B1018">
        <v>72</v>
      </c>
      <c r="D1018" t="s">
        <v>8221</v>
      </c>
      <c r="E1018">
        <v>0</v>
      </c>
    </row>
    <row r="1019" spans="1:5" x14ac:dyDescent="0.3">
      <c r="A1019" t="s">
        <v>8219</v>
      </c>
      <c r="B1019">
        <v>22</v>
      </c>
      <c r="D1019" t="s">
        <v>8221</v>
      </c>
      <c r="E1019">
        <v>4</v>
      </c>
    </row>
    <row r="1020" spans="1:5" x14ac:dyDescent="0.3">
      <c r="A1020" t="s">
        <v>8219</v>
      </c>
      <c r="B1020">
        <v>14</v>
      </c>
      <c r="D1020" t="s">
        <v>8221</v>
      </c>
      <c r="E1020">
        <v>1</v>
      </c>
    </row>
    <row r="1021" spans="1:5" x14ac:dyDescent="0.3">
      <c r="A1021" t="s">
        <v>8219</v>
      </c>
      <c r="B1021">
        <v>38</v>
      </c>
      <c r="D1021" t="s">
        <v>8221</v>
      </c>
      <c r="E1021">
        <v>3</v>
      </c>
    </row>
    <row r="1022" spans="1:5" x14ac:dyDescent="0.3">
      <c r="A1022" t="s">
        <v>8219</v>
      </c>
      <c r="B1022">
        <v>32</v>
      </c>
      <c r="D1022" t="s">
        <v>8221</v>
      </c>
      <c r="E1022">
        <v>4</v>
      </c>
    </row>
    <row r="1023" spans="1:5" x14ac:dyDescent="0.3">
      <c r="A1023" t="s">
        <v>8219</v>
      </c>
      <c r="B1023">
        <v>63</v>
      </c>
      <c r="D1023" t="s">
        <v>8221</v>
      </c>
      <c r="E1023">
        <v>0</v>
      </c>
    </row>
    <row r="1024" spans="1:5" x14ac:dyDescent="0.3">
      <c r="A1024" t="s">
        <v>8219</v>
      </c>
      <c r="B1024">
        <v>27</v>
      </c>
      <c r="D1024" t="s">
        <v>8221</v>
      </c>
      <c r="E1024">
        <v>4</v>
      </c>
    </row>
    <row r="1025" spans="1:5" x14ac:dyDescent="0.3">
      <c r="A1025" t="s">
        <v>8219</v>
      </c>
      <c r="B1025">
        <v>44</v>
      </c>
      <c r="D1025" t="s">
        <v>8221</v>
      </c>
      <c r="E1025">
        <v>3</v>
      </c>
    </row>
    <row r="1026" spans="1:5" x14ac:dyDescent="0.3">
      <c r="A1026" t="s">
        <v>8219</v>
      </c>
      <c r="B1026">
        <v>38</v>
      </c>
      <c r="D1026" t="s">
        <v>8221</v>
      </c>
      <c r="E1026">
        <v>34</v>
      </c>
    </row>
    <row r="1027" spans="1:5" x14ac:dyDescent="0.3">
      <c r="A1027" t="s">
        <v>8219</v>
      </c>
      <c r="B1027">
        <v>115</v>
      </c>
      <c r="D1027" t="s">
        <v>8221</v>
      </c>
      <c r="E1027">
        <v>2</v>
      </c>
    </row>
    <row r="1028" spans="1:5" x14ac:dyDescent="0.3">
      <c r="A1028" t="s">
        <v>8219</v>
      </c>
      <c r="B1028">
        <v>37</v>
      </c>
      <c r="D1028" t="s">
        <v>8221</v>
      </c>
      <c r="E1028">
        <v>33</v>
      </c>
    </row>
    <row r="1029" spans="1:5" x14ac:dyDescent="0.3">
      <c r="A1029" t="s">
        <v>8219</v>
      </c>
      <c r="B1029">
        <v>99</v>
      </c>
      <c r="D1029" t="s">
        <v>8221</v>
      </c>
      <c r="E1029">
        <v>0</v>
      </c>
    </row>
    <row r="1030" spans="1:5" x14ac:dyDescent="0.3">
      <c r="A1030" t="s">
        <v>8219</v>
      </c>
      <c r="B1030">
        <v>44</v>
      </c>
      <c r="D1030" t="s">
        <v>8221</v>
      </c>
      <c r="E1030">
        <v>0</v>
      </c>
    </row>
    <row r="1031" spans="1:5" x14ac:dyDescent="0.3">
      <c r="A1031" t="s">
        <v>8219</v>
      </c>
      <c r="B1031">
        <v>58</v>
      </c>
      <c r="D1031" t="s">
        <v>8221</v>
      </c>
      <c r="E1031">
        <v>1</v>
      </c>
    </row>
    <row r="1032" spans="1:5" x14ac:dyDescent="0.3">
      <c r="A1032" t="s">
        <v>8219</v>
      </c>
      <c r="B1032">
        <v>191</v>
      </c>
      <c r="D1032" t="s">
        <v>8221</v>
      </c>
      <c r="E1032">
        <v>13</v>
      </c>
    </row>
    <row r="1033" spans="1:5" x14ac:dyDescent="0.3">
      <c r="A1033" t="s">
        <v>8219</v>
      </c>
      <c r="B1033">
        <v>40</v>
      </c>
      <c r="D1033" t="s">
        <v>8221</v>
      </c>
      <c r="E1033">
        <v>2</v>
      </c>
    </row>
    <row r="1034" spans="1:5" x14ac:dyDescent="0.3">
      <c r="A1034" t="s">
        <v>8219</v>
      </c>
      <c r="B1034">
        <v>38</v>
      </c>
      <c r="D1034" t="s">
        <v>8221</v>
      </c>
      <c r="E1034">
        <v>36</v>
      </c>
    </row>
    <row r="1035" spans="1:5" x14ac:dyDescent="0.3">
      <c r="A1035" t="s">
        <v>8219</v>
      </c>
      <c r="B1035">
        <v>39</v>
      </c>
      <c r="D1035" t="s">
        <v>8221</v>
      </c>
      <c r="E1035">
        <v>1</v>
      </c>
    </row>
    <row r="1036" spans="1:5" x14ac:dyDescent="0.3">
      <c r="A1036" t="s">
        <v>8219</v>
      </c>
      <c r="B1036">
        <v>11</v>
      </c>
      <c r="D1036" t="s">
        <v>8221</v>
      </c>
      <c r="E1036">
        <v>15</v>
      </c>
    </row>
    <row r="1037" spans="1:5" x14ac:dyDescent="0.3">
      <c r="A1037" t="s">
        <v>8219</v>
      </c>
      <c r="B1037">
        <v>107</v>
      </c>
      <c r="D1037" t="s">
        <v>8221</v>
      </c>
      <c r="E1037">
        <v>1</v>
      </c>
    </row>
    <row r="1038" spans="1:5" x14ac:dyDescent="0.3">
      <c r="A1038" t="s">
        <v>8219</v>
      </c>
      <c r="B1038">
        <v>147</v>
      </c>
      <c r="D1038" t="s">
        <v>8221</v>
      </c>
      <c r="E1038">
        <v>0</v>
      </c>
    </row>
    <row r="1039" spans="1:5" x14ac:dyDescent="0.3">
      <c r="A1039" t="s">
        <v>8219</v>
      </c>
      <c r="B1039">
        <v>36</v>
      </c>
      <c r="D1039" t="s">
        <v>8221</v>
      </c>
      <c r="E1039">
        <v>1</v>
      </c>
    </row>
    <row r="1040" spans="1:5" x14ac:dyDescent="0.3">
      <c r="A1040" t="s">
        <v>8219</v>
      </c>
      <c r="B1040">
        <v>92</v>
      </c>
      <c r="D1040" t="s">
        <v>8221</v>
      </c>
      <c r="E1040">
        <v>0</v>
      </c>
    </row>
    <row r="1041" spans="1:5" x14ac:dyDescent="0.3">
      <c r="A1041" t="s">
        <v>8219</v>
      </c>
      <c r="B1041">
        <v>35</v>
      </c>
      <c r="D1041" t="s">
        <v>8221</v>
      </c>
      <c r="E1041">
        <v>0</v>
      </c>
    </row>
    <row r="1042" spans="1:5" x14ac:dyDescent="0.3">
      <c r="A1042" t="s">
        <v>8219</v>
      </c>
      <c r="B1042">
        <v>17</v>
      </c>
      <c r="D1042" t="s">
        <v>8221</v>
      </c>
      <c r="E1042">
        <v>1</v>
      </c>
    </row>
    <row r="1043" spans="1:5" x14ac:dyDescent="0.3">
      <c r="A1043" t="s">
        <v>8219</v>
      </c>
      <c r="B1043">
        <v>22</v>
      </c>
      <c r="D1043" t="s">
        <v>8221</v>
      </c>
      <c r="E1043">
        <v>39</v>
      </c>
    </row>
    <row r="1044" spans="1:5" x14ac:dyDescent="0.3">
      <c r="A1044" t="s">
        <v>8219</v>
      </c>
      <c r="B1044">
        <v>69</v>
      </c>
      <c r="D1044" t="s">
        <v>8221</v>
      </c>
      <c r="E1044">
        <v>0</v>
      </c>
    </row>
    <row r="1045" spans="1:5" x14ac:dyDescent="0.3">
      <c r="A1045" t="s">
        <v>8219</v>
      </c>
      <c r="B1045">
        <v>13</v>
      </c>
      <c r="D1045" t="s">
        <v>8221</v>
      </c>
      <c r="E1045">
        <v>0</v>
      </c>
    </row>
    <row r="1046" spans="1:5" x14ac:dyDescent="0.3">
      <c r="A1046" t="s">
        <v>8219</v>
      </c>
      <c r="B1046">
        <v>58</v>
      </c>
      <c r="D1046" t="s">
        <v>8221</v>
      </c>
      <c r="E1046">
        <v>3</v>
      </c>
    </row>
    <row r="1047" spans="1:5" x14ac:dyDescent="0.3">
      <c r="A1047" t="s">
        <v>8219</v>
      </c>
      <c r="B1047">
        <v>44</v>
      </c>
      <c r="D1047" t="s">
        <v>8221</v>
      </c>
      <c r="E1047">
        <v>1</v>
      </c>
    </row>
    <row r="1048" spans="1:5" x14ac:dyDescent="0.3">
      <c r="A1048" t="s">
        <v>8219</v>
      </c>
      <c r="B1048">
        <v>83</v>
      </c>
      <c r="D1048" t="s">
        <v>8221</v>
      </c>
      <c r="E1048">
        <v>13</v>
      </c>
    </row>
    <row r="1049" spans="1:5" x14ac:dyDescent="0.3">
      <c r="A1049" t="s">
        <v>8219</v>
      </c>
      <c r="B1049">
        <v>117</v>
      </c>
      <c r="D1049" t="s">
        <v>8221</v>
      </c>
      <c r="E1049">
        <v>0</v>
      </c>
    </row>
    <row r="1050" spans="1:5" x14ac:dyDescent="0.3">
      <c r="A1050" t="s">
        <v>8219</v>
      </c>
      <c r="B1050">
        <v>32</v>
      </c>
      <c r="D1050" t="s">
        <v>8221</v>
      </c>
      <c r="E1050">
        <v>6</v>
      </c>
    </row>
    <row r="1051" spans="1:5" x14ac:dyDescent="0.3">
      <c r="A1051" t="s">
        <v>8219</v>
      </c>
      <c r="B1051">
        <v>8</v>
      </c>
      <c r="D1051" t="s">
        <v>8221</v>
      </c>
      <c r="E1051">
        <v>0</v>
      </c>
    </row>
    <row r="1052" spans="1:5" x14ac:dyDescent="0.3">
      <c r="A1052" t="s">
        <v>8219</v>
      </c>
      <c r="B1052">
        <v>340</v>
      </c>
      <c r="D1052" t="s">
        <v>8221</v>
      </c>
      <c r="E1052">
        <v>14</v>
      </c>
    </row>
    <row r="1053" spans="1:5" x14ac:dyDescent="0.3">
      <c r="A1053" t="s">
        <v>8219</v>
      </c>
      <c r="B1053">
        <v>7</v>
      </c>
      <c r="D1053" t="s">
        <v>8221</v>
      </c>
      <c r="E1053">
        <v>5</v>
      </c>
    </row>
    <row r="1054" spans="1:5" x14ac:dyDescent="0.3">
      <c r="A1054" t="s">
        <v>8219</v>
      </c>
      <c r="B1054">
        <v>19</v>
      </c>
      <c r="D1054" t="s">
        <v>8221</v>
      </c>
      <c r="E1054">
        <v>6</v>
      </c>
    </row>
    <row r="1055" spans="1:5" x14ac:dyDescent="0.3">
      <c r="A1055" t="s">
        <v>8219</v>
      </c>
      <c r="B1055">
        <v>47</v>
      </c>
      <c r="D1055" t="s">
        <v>8221</v>
      </c>
      <c r="E1055">
        <v>15</v>
      </c>
    </row>
    <row r="1056" spans="1:5" x14ac:dyDescent="0.3">
      <c r="A1056" t="s">
        <v>8219</v>
      </c>
      <c r="B1056">
        <v>13</v>
      </c>
      <c r="D1056" t="s">
        <v>8221</v>
      </c>
      <c r="E1056">
        <v>0</v>
      </c>
    </row>
    <row r="1057" spans="1:5" x14ac:dyDescent="0.3">
      <c r="A1057" t="s">
        <v>8219</v>
      </c>
      <c r="B1057">
        <v>90</v>
      </c>
      <c r="D1057" t="s">
        <v>8221</v>
      </c>
      <c r="E1057">
        <v>1</v>
      </c>
    </row>
    <row r="1058" spans="1:5" x14ac:dyDescent="0.3">
      <c r="A1058" t="s">
        <v>8219</v>
      </c>
      <c r="B1058">
        <v>63</v>
      </c>
      <c r="D1058" t="s">
        <v>8221</v>
      </c>
      <c r="E1058">
        <v>9</v>
      </c>
    </row>
    <row r="1059" spans="1:5" x14ac:dyDescent="0.3">
      <c r="A1059" t="s">
        <v>8219</v>
      </c>
      <c r="B1059">
        <v>26</v>
      </c>
      <c r="D1059" t="s">
        <v>8221</v>
      </c>
      <c r="E1059">
        <v>3</v>
      </c>
    </row>
    <row r="1060" spans="1:5" x14ac:dyDescent="0.3">
      <c r="A1060" t="s">
        <v>8219</v>
      </c>
      <c r="B1060">
        <v>71</v>
      </c>
      <c r="D1060" t="s">
        <v>8221</v>
      </c>
      <c r="E1060">
        <v>3</v>
      </c>
    </row>
    <row r="1061" spans="1:5" x14ac:dyDescent="0.3">
      <c r="A1061" t="s">
        <v>8219</v>
      </c>
      <c r="B1061">
        <v>38</v>
      </c>
      <c r="D1061" t="s">
        <v>8221</v>
      </c>
      <c r="E1061">
        <v>1</v>
      </c>
    </row>
    <row r="1062" spans="1:5" x14ac:dyDescent="0.3">
      <c r="A1062" t="s">
        <v>8219</v>
      </c>
      <c r="B1062">
        <v>859</v>
      </c>
      <c r="D1062" t="s">
        <v>8221</v>
      </c>
      <c r="E1062">
        <v>3</v>
      </c>
    </row>
    <row r="1063" spans="1:5" x14ac:dyDescent="0.3">
      <c r="A1063" t="s">
        <v>8219</v>
      </c>
      <c r="B1063">
        <v>21</v>
      </c>
      <c r="D1063" t="s">
        <v>8221</v>
      </c>
      <c r="E1063">
        <v>0</v>
      </c>
    </row>
    <row r="1064" spans="1:5" x14ac:dyDescent="0.3">
      <c r="A1064" t="s">
        <v>8219</v>
      </c>
      <c r="B1064">
        <v>78</v>
      </c>
      <c r="D1064" t="s">
        <v>8221</v>
      </c>
      <c r="E1064">
        <v>2</v>
      </c>
    </row>
    <row r="1065" spans="1:5" x14ac:dyDescent="0.3">
      <c r="A1065" t="s">
        <v>8219</v>
      </c>
      <c r="B1065">
        <v>53</v>
      </c>
      <c r="D1065" t="s">
        <v>8221</v>
      </c>
      <c r="E1065">
        <v>10</v>
      </c>
    </row>
    <row r="1066" spans="1:5" x14ac:dyDescent="0.3">
      <c r="A1066" t="s">
        <v>8219</v>
      </c>
      <c r="B1066">
        <v>356</v>
      </c>
      <c r="D1066" t="s">
        <v>8221</v>
      </c>
      <c r="E1066">
        <v>60</v>
      </c>
    </row>
    <row r="1067" spans="1:5" x14ac:dyDescent="0.3">
      <c r="A1067" t="s">
        <v>8219</v>
      </c>
      <c r="B1067">
        <v>279</v>
      </c>
      <c r="D1067" t="s">
        <v>8221</v>
      </c>
      <c r="E1067">
        <v>5</v>
      </c>
    </row>
    <row r="1068" spans="1:5" x14ac:dyDescent="0.3">
      <c r="A1068" t="s">
        <v>8219</v>
      </c>
      <c r="B1068">
        <v>266</v>
      </c>
      <c r="D1068" t="s">
        <v>8221</v>
      </c>
      <c r="E1068">
        <v>9</v>
      </c>
    </row>
    <row r="1069" spans="1:5" x14ac:dyDescent="0.3">
      <c r="A1069" t="s">
        <v>8219</v>
      </c>
      <c r="B1069">
        <v>623</v>
      </c>
      <c r="D1069" t="s">
        <v>8221</v>
      </c>
      <c r="E1069">
        <v>13</v>
      </c>
    </row>
    <row r="1070" spans="1:5" x14ac:dyDescent="0.3">
      <c r="A1070" t="s">
        <v>8219</v>
      </c>
      <c r="B1070">
        <v>392</v>
      </c>
      <c r="D1070" t="s">
        <v>8221</v>
      </c>
      <c r="E1070">
        <v>0</v>
      </c>
    </row>
    <row r="1071" spans="1:5" x14ac:dyDescent="0.3">
      <c r="A1071" t="s">
        <v>8219</v>
      </c>
      <c r="B1071">
        <v>3562</v>
      </c>
      <c r="D1071" t="s">
        <v>8221</v>
      </c>
      <c r="E1071">
        <v>8</v>
      </c>
    </row>
    <row r="1072" spans="1:5" x14ac:dyDescent="0.3">
      <c r="A1072" t="s">
        <v>8219</v>
      </c>
      <c r="B1072">
        <v>514</v>
      </c>
      <c r="D1072" t="s">
        <v>8221</v>
      </c>
      <c r="E1072">
        <v>3</v>
      </c>
    </row>
    <row r="1073" spans="1:5" x14ac:dyDescent="0.3">
      <c r="A1073" t="s">
        <v>8219</v>
      </c>
      <c r="B1073">
        <v>88</v>
      </c>
      <c r="D1073" t="s">
        <v>8221</v>
      </c>
      <c r="E1073">
        <v>3</v>
      </c>
    </row>
    <row r="1074" spans="1:5" x14ac:dyDescent="0.3">
      <c r="A1074" t="s">
        <v>8219</v>
      </c>
      <c r="B1074">
        <v>537</v>
      </c>
      <c r="D1074" t="s">
        <v>8221</v>
      </c>
      <c r="E1074">
        <v>0</v>
      </c>
    </row>
    <row r="1075" spans="1:5" x14ac:dyDescent="0.3">
      <c r="A1075" t="s">
        <v>8219</v>
      </c>
      <c r="B1075">
        <v>25</v>
      </c>
      <c r="D1075" t="s">
        <v>8221</v>
      </c>
      <c r="E1075">
        <v>6</v>
      </c>
    </row>
    <row r="1076" spans="1:5" x14ac:dyDescent="0.3">
      <c r="A1076" t="s">
        <v>8219</v>
      </c>
      <c r="B1076">
        <v>3238</v>
      </c>
      <c r="D1076" t="s">
        <v>8221</v>
      </c>
      <c r="E1076">
        <v>4</v>
      </c>
    </row>
    <row r="1077" spans="1:5" x14ac:dyDescent="0.3">
      <c r="A1077" t="s">
        <v>8219</v>
      </c>
      <c r="B1077">
        <v>897</v>
      </c>
      <c r="D1077" t="s">
        <v>8221</v>
      </c>
      <c r="E1077">
        <v>1</v>
      </c>
    </row>
    <row r="1078" spans="1:5" x14ac:dyDescent="0.3">
      <c r="A1078" t="s">
        <v>8219</v>
      </c>
      <c r="B1078">
        <v>878</v>
      </c>
      <c r="D1078" t="s">
        <v>8221</v>
      </c>
      <c r="E1078">
        <v>29</v>
      </c>
    </row>
    <row r="1079" spans="1:5" x14ac:dyDescent="0.3">
      <c r="A1079" t="s">
        <v>8219</v>
      </c>
      <c r="B1079">
        <v>115</v>
      </c>
      <c r="D1079" t="s">
        <v>8221</v>
      </c>
      <c r="E1079">
        <v>0</v>
      </c>
    </row>
    <row r="1080" spans="1:5" x14ac:dyDescent="0.3">
      <c r="A1080" t="s">
        <v>8219</v>
      </c>
      <c r="B1080">
        <v>234</v>
      </c>
      <c r="D1080" t="s">
        <v>8221</v>
      </c>
      <c r="E1080">
        <v>4</v>
      </c>
    </row>
    <row r="1081" spans="1:5" x14ac:dyDescent="0.3">
      <c r="A1081" t="s">
        <v>8219</v>
      </c>
      <c r="B1081">
        <v>4330</v>
      </c>
      <c r="D1081" t="s">
        <v>8221</v>
      </c>
      <c r="E1081">
        <v>5</v>
      </c>
    </row>
    <row r="1082" spans="1:5" x14ac:dyDescent="0.3">
      <c r="A1082" t="s">
        <v>8219</v>
      </c>
      <c r="B1082">
        <v>651</v>
      </c>
      <c r="D1082" t="s">
        <v>8221</v>
      </c>
      <c r="E1082">
        <v>4</v>
      </c>
    </row>
    <row r="1083" spans="1:5" x14ac:dyDescent="0.3">
      <c r="A1083" t="s">
        <v>8219</v>
      </c>
      <c r="B1083">
        <v>251</v>
      </c>
      <c r="D1083" t="s">
        <v>8221</v>
      </c>
      <c r="E1083">
        <v>5</v>
      </c>
    </row>
    <row r="1084" spans="1:5" x14ac:dyDescent="0.3">
      <c r="A1084" t="s">
        <v>8219</v>
      </c>
      <c r="B1084">
        <v>263</v>
      </c>
      <c r="D1084" t="s">
        <v>8221</v>
      </c>
      <c r="E1084">
        <v>1</v>
      </c>
    </row>
    <row r="1085" spans="1:5" x14ac:dyDescent="0.3">
      <c r="A1085" t="s">
        <v>8219</v>
      </c>
      <c r="B1085">
        <v>28</v>
      </c>
      <c r="D1085" t="s">
        <v>8221</v>
      </c>
      <c r="E1085">
        <v>1</v>
      </c>
    </row>
    <row r="1086" spans="1:5" x14ac:dyDescent="0.3">
      <c r="A1086" t="s">
        <v>8219</v>
      </c>
      <c r="B1086">
        <v>721</v>
      </c>
      <c r="D1086" t="s">
        <v>8221</v>
      </c>
      <c r="E1086">
        <v>0</v>
      </c>
    </row>
    <row r="1087" spans="1:5" x14ac:dyDescent="0.3">
      <c r="A1087" t="s">
        <v>8219</v>
      </c>
      <c r="B1087">
        <v>50</v>
      </c>
      <c r="D1087" t="s">
        <v>8221</v>
      </c>
      <c r="E1087">
        <v>14</v>
      </c>
    </row>
    <row r="1088" spans="1:5" x14ac:dyDescent="0.3">
      <c r="A1088" t="s">
        <v>8219</v>
      </c>
      <c r="B1088">
        <v>73</v>
      </c>
      <c r="D1088" t="s">
        <v>8221</v>
      </c>
      <c r="E1088">
        <v>3</v>
      </c>
    </row>
    <row r="1089" spans="1:5" x14ac:dyDescent="0.3">
      <c r="A1089" t="s">
        <v>8219</v>
      </c>
      <c r="B1089">
        <v>27</v>
      </c>
      <c r="D1089" t="s">
        <v>8221</v>
      </c>
      <c r="E1089">
        <v>10</v>
      </c>
    </row>
    <row r="1090" spans="1:5" x14ac:dyDescent="0.3">
      <c r="A1090" t="s">
        <v>8219</v>
      </c>
      <c r="B1090">
        <v>34</v>
      </c>
      <c r="D1090" t="s">
        <v>8221</v>
      </c>
      <c r="E1090">
        <v>17</v>
      </c>
    </row>
    <row r="1091" spans="1:5" x14ac:dyDescent="0.3">
      <c r="A1091" t="s">
        <v>8219</v>
      </c>
      <c r="B1091">
        <v>7</v>
      </c>
      <c r="D1091" t="s">
        <v>8221</v>
      </c>
      <c r="E1091">
        <v>2</v>
      </c>
    </row>
    <row r="1092" spans="1:5" x14ac:dyDescent="0.3">
      <c r="A1092" t="s">
        <v>8219</v>
      </c>
      <c r="B1092">
        <v>24</v>
      </c>
      <c r="D1092" t="s">
        <v>8221</v>
      </c>
      <c r="E1092">
        <v>0</v>
      </c>
    </row>
    <row r="1093" spans="1:5" x14ac:dyDescent="0.3">
      <c r="A1093" t="s">
        <v>8219</v>
      </c>
      <c r="B1093">
        <v>15</v>
      </c>
      <c r="D1093" t="s">
        <v>8221</v>
      </c>
      <c r="E1093">
        <v>4</v>
      </c>
    </row>
    <row r="1094" spans="1:5" x14ac:dyDescent="0.3">
      <c r="A1094" t="s">
        <v>8219</v>
      </c>
      <c r="B1094">
        <v>72</v>
      </c>
      <c r="D1094" t="s">
        <v>8221</v>
      </c>
      <c r="E1094">
        <v>12</v>
      </c>
    </row>
    <row r="1095" spans="1:5" x14ac:dyDescent="0.3">
      <c r="A1095" t="s">
        <v>8219</v>
      </c>
      <c r="B1095">
        <v>120</v>
      </c>
      <c r="D1095" t="s">
        <v>8221</v>
      </c>
      <c r="E1095">
        <v>3</v>
      </c>
    </row>
    <row r="1096" spans="1:5" x14ac:dyDescent="0.3">
      <c r="A1096" t="s">
        <v>8219</v>
      </c>
      <c r="B1096">
        <v>123</v>
      </c>
      <c r="D1096" t="s">
        <v>8221</v>
      </c>
      <c r="E1096">
        <v>12</v>
      </c>
    </row>
    <row r="1097" spans="1:5" x14ac:dyDescent="0.3">
      <c r="A1097" t="s">
        <v>8219</v>
      </c>
      <c r="B1097">
        <v>1</v>
      </c>
      <c r="D1097" t="s">
        <v>8221</v>
      </c>
      <c r="E1097">
        <v>0</v>
      </c>
    </row>
    <row r="1098" spans="1:5" x14ac:dyDescent="0.3">
      <c r="A1098" t="s">
        <v>8219</v>
      </c>
      <c r="B1098">
        <v>24</v>
      </c>
      <c r="D1098" t="s">
        <v>8221</v>
      </c>
      <c r="E1098">
        <v>7</v>
      </c>
    </row>
    <row r="1099" spans="1:5" x14ac:dyDescent="0.3">
      <c r="A1099" t="s">
        <v>8219</v>
      </c>
      <c r="B1099">
        <v>33</v>
      </c>
      <c r="D1099" t="s">
        <v>8221</v>
      </c>
      <c r="E1099">
        <v>2</v>
      </c>
    </row>
    <row r="1100" spans="1:5" x14ac:dyDescent="0.3">
      <c r="A1100" t="s">
        <v>8219</v>
      </c>
      <c r="B1100">
        <v>14</v>
      </c>
      <c r="D1100" t="s">
        <v>8221</v>
      </c>
      <c r="E1100">
        <v>1</v>
      </c>
    </row>
    <row r="1101" spans="1:5" x14ac:dyDescent="0.3">
      <c r="A1101" t="s">
        <v>8219</v>
      </c>
      <c r="B1101">
        <v>9</v>
      </c>
      <c r="D1101" t="s">
        <v>8221</v>
      </c>
      <c r="E1101">
        <v>4</v>
      </c>
    </row>
    <row r="1102" spans="1:5" x14ac:dyDescent="0.3">
      <c r="A1102" t="s">
        <v>8219</v>
      </c>
      <c r="B1102">
        <v>76</v>
      </c>
      <c r="D1102" t="s">
        <v>8221</v>
      </c>
      <c r="E1102">
        <v>4</v>
      </c>
    </row>
    <row r="1103" spans="1:5" x14ac:dyDescent="0.3">
      <c r="A1103" t="s">
        <v>8219</v>
      </c>
      <c r="B1103">
        <v>19</v>
      </c>
      <c r="D1103" t="s">
        <v>8221</v>
      </c>
      <c r="E1103">
        <v>17</v>
      </c>
    </row>
    <row r="1104" spans="1:5" x14ac:dyDescent="0.3">
      <c r="A1104" t="s">
        <v>8219</v>
      </c>
      <c r="B1104">
        <v>69</v>
      </c>
      <c r="D1104" t="s">
        <v>8221</v>
      </c>
      <c r="E1104">
        <v>7</v>
      </c>
    </row>
    <row r="1105" spans="1:5" x14ac:dyDescent="0.3">
      <c r="A1105" t="s">
        <v>8219</v>
      </c>
      <c r="B1105">
        <v>218</v>
      </c>
      <c r="D1105" t="s">
        <v>8221</v>
      </c>
      <c r="E1105">
        <v>2</v>
      </c>
    </row>
    <row r="1106" spans="1:5" x14ac:dyDescent="0.3">
      <c r="A1106" t="s">
        <v>8219</v>
      </c>
      <c r="B1106">
        <v>30</v>
      </c>
      <c r="D1106" t="s">
        <v>8221</v>
      </c>
      <c r="E1106">
        <v>5</v>
      </c>
    </row>
    <row r="1107" spans="1:5" x14ac:dyDescent="0.3">
      <c r="A1107" t="s">
        <v>8219</v>
      </c>
      <c r="B1107">
        <v>100</v>
      </c>
      <c r="D1107" t="s">
        <v>8221</v>
      </c>
      <c r="E1107">
        <v>1</v>
      </c>
    </row>
    <row r="1108" spans="1:5" x14ac:dyDescent="0.3">
      <c r="A1108" t="s">
        <v>8219</v>
      </c>
      <c r="B1108">
        <v>296</v>
      </c>
      <c r="D1108" t="s">
        <v>8221</v>
      </c>
      <c r="E1108">
        <v>1</v>
      </c>
    </row>
    <row r="1109" spans="1:5" x14ac:dyDescent="0.3">
      <c r="A1109" t="s">
        <v>8219</v>
      </c>
      <c r="B1109">
        <v>1204</v>
      </c>
      <c r="D1109" t="s">
        <v>8221</v>
      </c>
      <c r="E1109">
        <v>14</v>
      </c>
    </row>
    <row r="1110" spans="1:5" x14ac:dyDescent="0.3">
      <c r="A1110" t="s">
        <v>8219</v>
      </c>
      <c r="B1110">
        <v>321</v>
      </c>
      <c r="D1110" t="s">
        <v>8221</v>
      </c>
      <c r="E1110">
        <v>26</v>
      </c>
    </row>
    <row r="1111" spans="1:5" x14ac:dyDescent="0.3">
      <c r="A1111" t="s">
        <v>8219</v>
      </c>
      <c r="B1111">
        <v>301</v>
      </c>
      <c r="D1111" t="s">
        <v>8221</v>
      </c>
      <c r="E1111">
        <v>2</v>
      </c>
    </row>
    <row r="1112" spans="1:5" x14ac:dyDescent="0.3">
      <c r="A1112" t="s">
        <v>8219</v>
      </c>
      <c r="B1112">
        <v>144</v>
      </c>
      <c r="D1112" t="s">
        <v>8221</v>
      </c>
      <c r="E1112">
        <v>1</v>
      </c>
    </row>
    <row r="1113" spans="1:5" x14ac:dyDescent="0.3">
      <c r="A1113" t="s">
        <v>8219</v>
      </c>
      <c r="B1113">
        <v>539</v>
      </c>
      <c r="D1113" t="s">
        <v>8221</v>
      </c>
      <c r="E1113">
        <v>3</v>
      </c>
    </row>
    <row r="1114" spans="1:5" x14ac:dyDescent="0.3">
      <c r="A1114" t="s">
        <v>8219</v>
      </c>
      <c r="B1114">
        <v>498</v>
      </c>
      <c r="D1114" t="s">
        <v>8221</v>
      </c>
      <c r="E1114">
        <v>7</v>
      </c>
    </row>
    <row r="1115" spans="1:5" x14ac:dyDescent="0.3">
      <c r="A1115" t="s">
        <v>8219</v>
      </c>
      <c r="B1115">
        <v>1113</v>
      </c>
      <c r="D1115" t="s">
        <v>8221</v>
      </c>
      <c r="E1115">
        <v>9</v>
      </c>
    </row>
    <row r="1116" spans="1:5" x14ac:dyDescent="0.3">
      <c r="A1116" t="s">
        <v>8219</v>
      </c>
      <c r="B1116">
        <v>988</v>
      </c>
      <c r="D1116" t="s">
        <v>8221</v>
      </c>
      <c r="E1116">
        <v>20</v>
      </c>
    </row>
    <row r="1117" spans="1:5" x14ac:dyDescent="0.3">
      <c r="A1117" t="s">
        <v>8219</v>
      </c>
      <c r="B1117">
        <v>391</v>
      </c>
      <c r="D1117" t="s">
        <v>8221</v>
      </c>
      <c r="E1117">
        <v>6</v>
      </c>
    </row>
    <row r="1118" spans="1:5" x14ac:dyDescent="0.3">
      <c r="A1118" t="s">
        <v>8219</v>
      </c>
      <c r="B1118">
        <v>28</v>
      </c>
      <c r="D1118" t="s">
        <v>8221</v>
      </c>
      <c r="E1118">
        <v>13</v>
      </c>
    </row>
    <row r="1119" spans="1:5" x14ac:dyDescent="0.3">
      <c r="A1119" t="s">
        <v>8219</v>
      </c>
      <c r="B1119">
        <v>147</v>
      </c>
      <c r="D1119" t="s">
        <v>8221</v>
      </c>
      <c r="E1119">
        <v>1</v>
      </c>
    </row>
    <row r="1120" spans="1:5" x14ac:dyDescent="0.3">
      <c r="A1120" t="s">
        <v>8219</v>
      </c>
      <c r="B1120">
        <v>680</v>
      </c>
      <c r="D1120" t="s">
        <v>8221</v>
      </c>
      <c r="E1120">
        <v>202</v>
      </c>
    </row>
    <row r="1121" spans="1:5" x14ac:dyDescent="0.3">
      <c r="A1121" t="s">
        <v>8219</v>
      </c>
      <c r="B1121">
        <v>983</v>
      </c>
      <c r="D1121" t="s">
        <v>8221</v>
      </c>
      <c r="E1121">
        <v>0</v>
      </c>
    </row>
    <row r="1122" spans="1:5" x14ac:dyDescent="0.3">
      <c r="A1122" t="s">
        <v>8219</v>
      </c>
      <c r="B1122">
        <v>79</v>
      </c>
      <c r="D1122" t="s">
        <v>8221</v>
      </c>
      <c r="E1122">
        <v>1</v>
      </c>
    </row>
    <row r="1123" spans="1:5" x14ac:dyDescent="0.3">
      <c r="A1123" t="s">
        <v>8219</v>
      </c>
      <c r="B1123">
        <v>426</v>
      </c>
      <c r="D1123" t="s">
        <v>8221</v>
      </c>
      <c r="E1123">
        <v>0</v>
      </c>
    </row>
    <row r="1124" spans="1:5" x14ac:dyDescent="0.3">
      <c r="A1124" t="s">
        <v>8219</v>
      </c>
      <c r="B1124">
        <v>96</v>
      </c>
      <c r="D1124" t="s">
        <v>8221</v>
      </c>
      <c r="E1124">
        <v>2</v>
      </c>
    </row>
    <row r="1125" spans="1:5" x14ac:dyDescent="0.3">
      <c r="A1125" t="s">
        <v>8219</v>
      </c>
      <c r="B1125">
        <v>163</v>
      </c>
      <c r="D1125" t="s">
        <v>8221</v>
      </c>
      <c r="E1125">
        <v>13</v>
      </c>
    </row>
    <row r="1126" spans="1:5" x14ac:dyDescent="0.3">
      <c r="A1126" t="s">
        <v>8219</v>
      </c>
      <c r="B1126">
        <v>2525</v>
      </c>
      <c r="D1126" t="s">
        <v>8221</v>
      </c>
      <c r="E1126">
        <v>9</v>
      </c>
    </row>
    <row r="1127" spans="1:5" x14ac:dyDescent="0.3">
      <c r="A1127" t="s">
        <v>8219</v>
      </c>
      <c r="B1127">
        <v>2035</v>
      </c>
      <c r="D1127" t="s">
        <v>8221</v>
      </c>
      <c r="E1127">
        <v>2</v>
      </c>
    </row>
    <row r="1128" spans="1:5" x14ac:dyDescent="0.3">
      <c r="A1128" t="s">
        <v>8219</v>
      </c>
      <c r="B1128">
        <v>290</v>
      </c>
      <c r="D1128" t="s">
        <v>8221</v>
      </c>
      <c r="E1128">
        <v>0</v>
      </c>
    </row>
    <row r="1129" spans="1:5" x14ac:dyDescent="0.3">
      <c r="A1129" t="s">
        <v>8219</v>
      </c>
      <c r="B1129">
        <v>1980</v>
      </c>
      <c r="D1129" t="s">
        <v>8221</v>
      </c>
      <c r="E1129">
        <v>35</v>
      </c>
    </row>
    <row r="1130" spans="1:5" x14ac:dyDescent="0.3">
      <c r="A1130" t="s">
        <v>8219</v>
      </c>
      <c r="B1130">
        <v>57</v>
      </c>
      <c r="D1130" t="s">
        <v>8221</v>
      </c>
      <c r="E1130">
        <v>2</v>
      </c>
    </row>
    <row r="1131" spans="1:5" x14ac:dyDescent="0.3">
      <c r="A1131" t="s">
        <v>8219</v>
      </c>
      <c r="B1131">
        <v>380</v>
      </c>
      <c r="D1131" t="s">
        <v>8221</v>
      </c>
      <c r="E1131">
        <v>3</v>
      </c>
    </row>
    <row r="1132" spans="1:5" x14ac:dyDescent="0.3">
      <c r="A1132" t="s">
        <v>8219</v>
      </c>
      <c r="B1132">
        <v>128</v>
      </c>
      <c r="D1132" t="s">
        <v>8221</v>
      </c>
      <c r="E1132">
        <v>0</v>
      </c>
    </row>
    <row r="1133" spans="1:5" x14ac:dyDescent="0.3">
      <c r="A1133" t="s">
        <v>8219</v>
      </c>
      <c r="B1133">
        <v>180</v>
      </c>
      <c r="D1133" t="s">
        <v>8221</v>
      </c>
      <c r="E1133">
        <v>1</v>
      </c>
    </row>
    <row r="1134" spans="1:5" x14ac:dyDescent="0.3">
      <c r="A1134" t="s">
        <v>8219</v>
      </c>
      <c r="B1134">
        <v>571</v>
      </c>
      <c r="D1134" t="s">
        <v>8221</v>
      </c>
      <c r="E1134">
        <v>0</v>
      </c>
    </row>
    <row r="1135" spans="1:5" x14ac:dyDescent="0.3">
      <c r="A1135" t="s">
        <v>8219</v>
      </c>
      <c r="B1135">
        <v>480</v>
      </c>
      <c r="D1135" t="s">
        <v>8221</v>
      </c>
      <c r="E1135">
        <v>0</v>
      </c>
    </row>
    <row r="1136" spans="1:5" x14ac:dyDescent="0.3">
      <c r="A1136" t="s">
        <v>8219</v>
      </c>
      <c r="B1136">
        <v>249</v>
      </c>
      <c r="D1136" t="s">
        <v>8221</v>
      </c>
      <c r="E1136">
        <v>3</v>
      </c>
    </row>
    <row r="1137" spans="1:5" x14ac:dyDescent="0.3">
      <c r="A1137" t="s">
        <v>8219</v>
      </c>
      <c r="B1137">
        <v>84</v>
      </c>
      <c r="D1137" t="s">
        <v>8221</v>
      </c>
      <c r="E1137">
        <v>11</v>
      </c>
    </row>
    <row r="1138" spans="1:5" x14ac:dyDescent="0.3">
      <c r="A1138" t="s">
        <v>8219</v>
      </c>
      <c r="B1138">
        <v>197</v>
      </c>
      <c r="D1138" t="s">
        <v>8221</v>
      </c>
      <c r="E1138">
        <v>6</v>
      </c>
    </row>
    <row r="1139" spans="1:5" x14ac:dyDescent="0.3">
      <c r="A1139" t="s">
        <v>8219</v>
      </c>
      <c r="B1139">
        <v>271</v>
      </c>
      <c r="D1139" t="s">
        <v>8221</v>
      </c>
      <c r="E1139">
        <v>0</v>
      </c>
    </row>
    <row r="1140" spans="1:5" x14ac:dyDescent="0.3">
      <c r="A1140" t="s">
        <v>8219</v>
      </c>
      <c r="B1140">
        <v>50</v>
      </c>
      <c r="D1140" t="s">
        <v>8221</v>
      </c>
      <c r="E1140">
        <v>67</v>
      </c>
    </row>
    <row r="1141" spans="1:5" x14ac:dyDescent="0.3">
      <c r="A1141" t="s">
        <v>8219</v>
      </c>
      <c r="B1141">
        <v>169</v>
      </c>
      <c r="D1141" t="s">
        <v>8221</v>
      </c>
      <c r="E1141">
        <v>23</v>
      </c>
    </row>
    <row r="1142" spans="1:5" x14ac:dyDescent="0.3">
      <c r="A1142" t="s">
        <v>8219</v>
      </c>
      <c r="B1142">
        <v>205</v>
      </c>
      <c r="D1142" t="s">
        <v>8221</v>
      </c>
      <c r="E1142">
        <v>72</v>
      </c>
    </row>
    <row r="1143" spans="1:5" x14ac:dyDescent="0.3">
      <c r="A1143" t="s">
        <v>8219</v>
      </c>
      <c r="B1143">
        <v>206</v>
      </c>
      <c r="D1143" t="s">
        <v>8221</v>
      </c>
      <c r="E1143">
        <v>2</v>
      </c>
    </row>
    <row r="1144" spans="1:5" x14ac:dyDescent="0.3">
      <c r="A1144" t="s">
        <v>8219</v>
      </c>
      <c r="B1144">
        <v>84</v>
      </c>
      <c r="D1144" t="s">
        <v>8221</v>
      </c>
      <c r="E1144">
        <v>15</v>
      </c>
    </row>
    <row r="1145" spans="1:5" x14ac:dyDescent="0.3">
      <c r="A1145" t="s">
        <v>8219</v>
      </c>
      <c r="B1145">
        <v>210</v>
      </c>
      <c r="D1145" t="s">
        <v>8221</v>
      </c>
      <c r="E1145">
        <v>1</v>
      </c>
    </row>
    <row r="1146" spans="1:5" x14ac:dyDescent="0.3">
      <c r="A1146" t="s">
        <v>8219</v>
      </c>
      <c r="B1146">
        <v>181</v>
      </c>
      <c r="D1146" t="s">
        <v>8221</v>
      </c>
      <c r="E1146">
        <v>2</v>
      </c>
    </row>
    <row r="1147" spans="1:5" x14ac:dyDescent="0.3">
      <c r="A1147" t="s">
        <v>8219</v>
      </c>
      <c r="B1147">
        <v>60</v>
      </c>
      <c r="D1147" t="s">
        <v>8221</v>
      </c>
      <c r="E1147">
        <v>7</v>
      </c>
    </row>
    <row r="1148" spans="1:5" x14ac:dyDescent="0.3">
      <c r="A1148" t="s">
        <v>8219</v>
      </c>
      <c r="B1148">
        <v>445</v>
      </c>
      <c r="D1148" t="s">
        <v>8221</v>
      </c>
      <c r="E1148">
        <v>16</v>
      </c>
    </row>
    <row r="1149" spans="1:5" x14ac:dyDescent="0.3">
      <c r="A1149" t="s">
        <v>8219</v>
      </c>
      <c r="B1149">
        <v>17</v>
      </c>
      <c r="D1149" t="s">
        <v>8221</v>
      </c>
      <c r="E1149">
        <v>117</v>
      </c>
    </row>
    <row r="1150" spans="1:5" x14ac:dyDescent="0.3">
      <c r="A1150" t="s">
        <v>8219</v>
      </c>
      <c r="B1150">
        <v>194</v>
      </c>
      <c r="D1150" t="s">
        <v>8221</v>
      </c>
      <c r="E1150">
        <v>2</v>
      </c>
    </row>
    <row r="1151" spans="1:5" x14ac:dyDescent="0.3">
      <c r="A1151" t="s">
        <v>8219</v>
      </c>
      <c r="B1151">
        <v>404</v>
      </c>
      <c r="D1151" t="s">
        <v>8221</v>
      </c>
      <c r="E1151">
        <v>7</v>
      </c>
    </row>
    <row r="1152" spans="1:5" x14ac:dyDescent="0.3">
      <c r="A1152" t="s">
        <v>8219</v>
      </c>
      <c r="B1152">
        <v>194</v>
      </c>
      <c r="D1152" t="s">
        <v>8221</v>
      </c>
      <c r="E1152">
        <v>3</v>
      </c>
    </row>
    <row r="1153" spans="1:5" x14ac:dyDescent="0.3">
      <c r="A1153" t="s">
        <v>8219</v>
      </c>
      <c r="B1153">
        <v>902</v>
      </c>
      <c r="D1153" t="s">
        <v>8221</v>
      </c>
      <c r="E1153">
        <v>20</v>
      </c>
    </row>
    <row r="1154" spans="1:5" x14ac:dyDescent="0.3">
      <c r="A1154" t="s">
        <v>8219</v>
      </c>
      <c r="B1154">
        <v>1670</v>
      </c>
      <c r="D1154" t="s">
        <v>8221</v>
      </c>
      <c r="E1154">
        <v>50</v>
      </c>
    </row>
    <row r="1155" spans="1:5" x14ac:dyDescent="0.3">
      <c r="A1155" t="s">
        <v>8219</v>
      </c>
      <c r="B1155">
        <v>1328</v>
      </c>
      <c r="D1155" t="s">
        <v>8221</v>
      </c>
      <c r="E1155">
        <v>2</v>
      </c>
    </row>
    <row r="1156" spans="1:5" x14ac:dyDescent="0.3">
      <c r="A1156" t="s">
        <v>8219</v>
      </c>
      <c r="B1156">
        <v>944</v>
      </c>
      <c r="D1156" t="s">
        <v>8221</v>
      </c>
      <c r="E1156">
        <v>3</v>
      </c>
    </row>
    <row r="1157" spans="1:5" x14ac:dyDescent="0.3">
      <c r="A1157" t="s">
        <v>8219</v>
      </c>
      <c r="B1157">
        <v>147</v>
      </c>
      <c r="D1157" t="s">
        <v>8221</v>
      </c>
      <c r="E1157">
        <v>27</v>
      </c>
    </row>
    <row r="1158" spans="1:5" x14ac:dyDescent="0.3">
      <c r="A1158" t="s">
        <v>8219</v>
      </c>
      <c r="B1158">
        <v>99</v>
      </c>
      <c r="D1158" t="s">
        <v>8221</v>
      </c>
      <c r="E1158">
        <v>7</v>
      </c>
    </row>
    <row r="1159" spans="1:5" x14ac:dyDescent="0.3">
      <c r="A1159" t="s">
        <v>8219</v>
      </c>
      <c r="B1159">
        <v>79</v>
      </c>
      <c r="D1159" t="s">
        <v>8221</v>
      </c>
      <c r="E1159">
        <v>5</v>
      </c>
    </row>
    <row r="1160" spans="1:5" x14ac:dyDescent="0.3">
      <c r="A1160" t="s">
        <v>8219</v>
      </c>
      <c r="B1160">
        <v>75</v>
      </c>
      <c r="D1160" t="s">
        <v>8221</v>
      </c>
      <c r="E1160">
        <v>0</v>
      </c>
    </row>
    <row r="1161" spans="1:5" x14ac:dyDescent="0.3">
      <c r="A1161" t="s">
        <v>8219</v>
      </c>
      <c r="B1161">
        <v>207</v>
      </c>
      <c r="D1161" t="s">
        <v>8221</v>
      </c>
      <c r="E1161">
        <v>3</v>
      </c>
    </row>
    <row r="1162" spans="1:5" x14ac:dyDescent="0.3">
      <c r="A1162" t="s">
        <v>8219</v>
      </c>
      <c r="B1162">
        <v>102</v>
      </c>
      <c r="D1162" t="s">
        <v>8221</v>
      </c>
      <c r="E1162">
        <v>6</v>
      </c>
    </row>
    <row r="1163" spans="1:5" x14ac:dyDescent="0.3">
      <c r="A1163" t="s">
        <v>8219</v>
      </c>
      <c r="B1163">
        <v>32</v>
      </c>
      <c r="D1163" t="s">
        <v>8221</v>
      </c>
      <c r="E1163">
        <v>9</v>
      </c>
    </row>
    <row r="1164" spans="1:5" x14ac:dyDescent="0.3">
      <c r="A1164" t="s">
        <v>8219</v>
      </c>
      <c r="B1164">
        <v>480</v>
      </c>
      <c r="D1164" t="s">
        <v>8221</v>
      </c>
      <c r="E1164">
        <v>3</v>
      </c>
    </row>
    <row r="1165" spans="1:5" x14ac:dyDescent="0.3">
      <c r="A1165" t="s">
        <v>8219</v>
      </c>
      <c r="B1165">
        <v>11</v>
      </c>
      <c r="D1165" t="s">
        <v>8221</v>
      </c>
      <c r="E1165">
        <v>2</v>
      </c>
    </row>
    <row r="1166" spans="1:5" x14ac:dyDescent="0.3">
      <c r="A1166" t="s">
        <v>8219</v>
      </c>
      <c r="B1166">
        <v>12</v>
      </c>
      <c r="D1166" t="s">
        <v>8221</v>
      </c>
      <c r="E1166">
        <v>3</v>
      </c>
    </row>
    <row r="1167" spans="1:5" x14ac:dyDescent="0.3">
      <c r="A1167" t="s">
        <v>8219</v>
      </c>
      <c r="B1167">
        <v>48</v>
      </c>
      <c r="D1167" t="s">
        <v>8221</v>
      </c>
      <c r="E1167">
        <v>45</v>
      </c>
    </row>
    <row r="1168" spans="1:5" x14ac:dyDescent="0.3">
      <c r="A1168" t="s">
        <v>8219</v>
      </c>
      <c r="B1168">
        <v>59</v>
      </c>
      <c r="D1168" t="s">
        <v>8221</v>
      </c>
      <c r="E1168">
        <v>9</v>
      </c>
    </row>
    <row r="1169" spans="1:5" x14ac:dyDescent="0.3">
      <c r="A1169" t="s">
        <v>8219</v>
      </c>
      <c r="B1169">
        <v>79</v>
      </c>
      <c r="D1169" t="s">
        <v>8221</v>
      </c>
      <c r="E1169">
        <v>9</v>
      </c>
    </row>
    <row r="1170" spans="1:5" x14ac:dyDescent="0.3">
      <c r="A1170" t="s">
        <v>8219</v>
      </c>
      <c r="B1170">
        <v>14</v>
      </c>
      <c r="D1170" t="s">
        <v>8221</v>
      </c>
      <c r="E1170">
        <v>21</v>
      </c>
    </row>
    <row r="1171" spans="1:5" x14ac:dyDescent="0.3">
      <c r="A1171" t="s">
        <v>8219</v>
      </c>
      <c r="B1171">
        <v>106</v>
      </c>
      <c r="D1171" t="s">
        <v>8221</v>
      </c>
      <c r="E1171">
        <v>17</v>
      </c>
    </row>
    <row r="1172" spans="1:5" x14ac:dyDescent="0.3">
      <c r="A1172" t="s">
        <v>8219</v>
      </c>
      <c r="B1172">
        <v>25</v>
      </c>
      <c r="D1172" t="s">
        <v>8221</v>
      </c>
      <c r="E1172">
        <v>1</v>
      </c>
    </row>
    <row r="1173" spans="1:5" x14ac:dyDescent="0.3">
      <c r="A1173" t="s">
        <v>8219</v>
      </c>
      <c r="B1173">
        <v>25</v>
      </c>
      <c r="D1173" t="s">
        <v>8221</v>
      </c>
      <c r="E1173">
        <v>1</v>
      </c>
    </row>
    <row r="1174" spans="1:5" x14ac:dyDescent="0.3">
      <c r="A1174" t="s">
        <v>8219</v>
      </c>
      <c r="B1174">
        <v>29</v>
      </c>
      <c r="D1174" t="s">
        <v>8221</v>
      </c>
      <c r="E1174">
        <v>14</v>
      </c>
    </row>
    <row r="1175" spans="1:5" x14ac:dyDescent="0.3">
      <c r="A1175" t="s">
        <v>8219</v>
      </c>
      <c r="B1175">
        <v>43</v>
      </c>
      <c r="D1175" t="s">
        <v>8221</v>
      </c>
      <c r="E1175">
        <v>42</v>
      </c>
    </row>
    <row r="1176" spans="1:5" x14ac:dyDescent="0.3">
      <c r="A1176" t="s">
        <v>8219</v>
      </c>
      <c r="B1176">
        <v>46</v>
      </c>
      <c r="D1176" t="s">
        <v>8221</v>
      </c>
      <c r="E1176">
        <v>27</v>
      </c>
    </row>
    <row r="1177" spans="1:5" x14ac:dyDescent="0.3">
      <c r="A1177" t="s">
        <v>8219</v>
      </c>
      <c r="B1177">
        <v>27</v>
      </c>
      <c r="D1177" t="s">
        <v>8221</v>
      </c>
      <c r="E1177">
        <v>5</v>
      </c>
    </row>
    <row r="1178" spans="1:5" x14ac:dyDescent="0.3">
      <c r="A1178" t="s">
        <v>8219</v>
      </c>
      <c r="B1178">
        <v>112</v>
      </c>
      <c r="D1178" t="s">
        <v>8221</v>
      </c>
      <c r="E1178">
        <v>13</v>
      </c>
    </row>
    <row r="1179" spans="1:5" x14ac:dyDescent="0.3">
      <c r="A1179" t="s">
        <v>8219</v>
      </c>
      <c r="B1179">
        <v>34</v>
      </c>
      <c r="D1179" t="s">
        <v>8221</v>
      </c>
      <c r="E1179">
        <v>12</v>
      </c>
    </row>
    <row r="1180" spans="1:5" x14ac:dyDescent="0.3">
      <c r="A1180" t="s">
        <v>8219</v>
      </c>
      <c r="B1180">
        <v>145</v>
      </c>
      <c r="D1180" t="s">
        <v>8221</v>
      </c>
      <c r="E1180">
        <v>90</v>
      </c>
    </row>
    <row r="1181" spans="1:5" x14ac:dyDescent="0.3">
      <c r="A1181" t="s">
        <v>8219</v>
      </c>
      <c r="B1181">
        <v>19</v>
      </c>
      <c r="D1181" t="s">
        <v>8221</v>
      </c>
      <c r="E1181">
        <v>2</v>
      </c>
    </row>
    <row r="1182" spans="1:5" x14ac:dyDescent="0.3">
      <c r="A1182" t="s">
        <v>8219</v>
      </c>
      <c r="B1182">
        <v>288</v>
      </c>
      <c r="D1182" t="s">
        <v>8221</v>
      </c>
      <c r="E1182">
        <v>5</v>
      </c>
    </row>
    <row r="1183" spans="1:5" x14ac:dyDescent="0.3">
      <c r="A1183" t="s">
        <v>8219</v>
      </c>
      <c r="B1183">
        <v>14</v>
      </c>
      <c r="D1183" t="s">
        <v>8221</v>
      </c>
      <c r="E1183">
        <v>31</v>
      </c>
    </row>
    <row r="1184" spans="1:5" x14ac:dyDescent="0.3">
      <c r="A1184" t="s">
        <v>8219</v>
      </c>
      <c r="B1184">
        <v>7</v>
      </c>
      <c r="D1184" t="s">
        <v>8221</v>
      </c>
      <c r="E1184">
        <v>4</v>
      </c>
    </row>
    <row r="1185" spans="1:5" x14ac:dyDescent="0.3">
      <c r="A1185" t="s">
        <v>8219</v>
      </c>
      <c r="B1185">
        <v>211</v>
      </c>
      <c r="D1185" t="s">
        <v>8221</v>
      </c>
      <c r="E1185">
        <v>29</v>
      </c>
    </row>
    <row r="1186" spans="1:5" x14ac:dyDescent="0.3">
      <c r="A1186" t="s">
        <v>8219</v>
      </c>
      <c r="B1186">
        <v>85</v>
      </c>
      <c r="D1186" t="s">
        <v>8221</v>
      </c>
      <c r="E1186">
        <v>2</v>
      </c>
    </row>
    <row r="1187" spans="1:5" x14ac:dyDescent="0.3">
      <c r="A1187" t="s">
        <v>8219</v>
      </c>
      <c r="B1187">
        <v>103</v>
      </c>
      <c r="D1187" t="s">
        <v>8221</v>
      </c>
      <c r="E1187">
        <v>114</v>
      </c>
    </row>
    <row r="1188" spans="1:5" x14ac:dyDescent="0.3">
      <c r="A1188" t="s">
        <v>8219</v>
      </c>
      <c r="B1188">
        <v>113</v>
      </c>
      <c r="D1188" t="s">
        <v>8221</v>
      </c>
      <c r="E1188">
        <v>1</v>
      </c>
    </row>
    <row r="1189" spans="1:5" x14ac:dyDescent="0.3">
      <c r="A1189" t="s">
        <v>8219</v>
      </c>
      <c r="B1189">
        <v>167</v>
      </c>
      <c r="D1189" t="s">
        <v>8221</v>
      </c>
      <c r="E1189">
        <v>76</v>
      </c>
    </row>
    <row r="1190" spans="1:5" x14ac:dyDescent="0.3">
      <c r="A1190" t="s">
        <v>8219</v>
      </c>
      <c r="B1190">
        <v>73</v>
      </c>
      <c r="D1190" t="s">
        <v>8221</v>
      </c>
      <c r="E1190">
        <v>9</v>
      </c>
    </row>
    <row r="1191" spans="1:5" x14ac:dyDescent="0.3">
      <c r="A1191" t="s">
        <v>8219</v>
      </c>
      <c r="B1191">
        <v>75</v>
      </c>
      <c r="D1191" t="s">
        <v>8221</v>
      </c>
      <c r="E1191">
        <v>37</v>
      </c>
    </row>
    <row r="1192" spans="1:5" x14ac:dyDescent="0.3">
      <c r="A1192" t="s">
        <v>8219</v>
      </c>
      <c r="B1192">
        <v>614</v>
      </c>
      <c r="D1192" t="s">
        <v>8221</v>
      </c>
      <c r="E1192">
        <v>0</v>
      </c>
    </row>
    <row r="1193" spans="1:5" x14ac:dyDescent="0.3">
      <c r="A1193" t="s">
        <v>8219</v>
      </c>
      <c r="B1193">
        <v>107</v>
      </c>
      <c r="D1193" t="s">
        <v>8221</v>
      </c>
      <c r="E1193">
        <v>1</v>
      </c>
    </row>
    <row r="1194" spans="1:5" x14ac:dyDescent="0.3">
      <c r="A1194" t="s">
        <v>8219</v>
      </c>
      <c r="B1194">
        <v>1224</v>
      </c>
      <c r="D1194" t="s">
        <v>8221</v>
      </c>
      <c r="E1194">
        <v>10</v>
      </c>
    </row>
    <row r="1195" spans="1:5" x14ac:dyDescent="0.3">
      <c r="A1195" t="s">
        <v>8219</v>
      </c>
      <c r="B1195">
        <v>104</v>
      </c>
      <c r="D1195" t="s">
        <v>8221</v>
      </c>
      <c r="E1195">
        <v>1</v>
      </c>
    </row>
    <row r="1196" spans="1:5" x14ac:dyDescent="0.3">
      <c r="A1196" t="s">
        <v>8219</v>
      </c>
      <c r="B1196">
        <v>79</v>
      </c>
      <c r="D1196" t="s">
        <v>8221</v>
      </c>
      <c r="E1196">
        <v>2</v>
      </c>
    </row>
    <row r="1197" spans="1:5" x14ac:dyDescent="0.3">
      <c r="A1197" t="s">
        <v>8219</v>
      </c>
      <c r="B1197">
        <v>157</v>
      </c>
      <c r="D1197" t="s">
        <v>8221</v>
      </c>
      <c r="E1197">
        <v>1</v>
      </c>
    </row>
    <row r="1198" spans="1:5" x14ac:dyDescent="0.3">
      <c r="A1198" t="s">
        <v>8219</v>
      </c>
      <c r="B1198">
        <v>50</v>
      </c>
      <c r="D1198" t="s">
        <v>8221</v>
      </c>
      <c r="E1198">
        <v>10</v>
      </c>
    </row>
    <row r="1199" spans="1:5" x14ac:dyDescent="0.3">
      <c r="A1199" t="s">
        <v>8219</v>
      </c>
      <c r="B1199">
        <v>64</v>
      </c>
      <c r="D1199" t="s">
        <v>8221</v>
      </c>
      <c r="E1199">
        <v>9</v>
      </c>
    </row>
    <row r="1200" spans="1:5" x14ac:dyDescent="0.3">
      <c r="A1200" t="s">
        <v>8219</v>
      </c>
      <c r="B1200">
        <v>200</v>
      </c>
      <c r="D1200" t="s">
        <v>8221</v>
      </c>
      <c r="E1200">
        <v>19</v>
      </c>
    </row>
    <row r="1201" spans="1:5" x14ac:dyDescent="0.3">
      <c r="A1201" t="s">
        <v>8219</v>
      </c>
      <c r="B1201">
        <v>22</v>
      </c>
      <c r="D1201" t="s">
        <v>8221</v>
      </c>
      <c r="E1201">
        <v>0</v>
      </c>
    </row>
    <row r="1202" spans="1:5" x14ac:dyDescent="0.3">
      <c r="A1202" t="s">
        <v>8219</v>
      </c>
      <c r="B1202">
        <v>163</v>
      </c>
      <c r="D1202" t="s">
        <v>8221</v>
      </c>
      <c r="E1202">
        <v>4</v>
      </c>
    </row>
    <row r="1203" spans="1:5" x14ac:dyDescent="0.3">
      <c r="A1203" t="s">
        <v>8219</v>
      </c>
      <c r="B1203">
        <v>77</v>
      </c>
      <c r="D1203" t="s">
        <v>8221</v>
      </c>
      <c r="E1203">
        <v>8</v>
      </c>
    </row>
    <row r="1204" spans="1:5" x14ac:dyDescent="0.3">
      <c r="A1204" t="s">
        <v>8219</v>
      </c>
      <c r="B1204">
        <v>89</v>
      </c>
      <c r="D1204" t="s">
        <v>8221</v>
      </c>
      <c r="E1204">
        <v>24</v>
      </c>
    </row>
    <row r="1205" spans="1:5" x14ac:dyDescent="0.3">
      <c r="A1205" t="s">
        <v>8219</v>
      </c>
      <c r="B1205">
        <v>3355</v>
      </c>
      <c r="D1205" t="s">
        <v>8221</v>
      </c>
      <c r="E1205">
        <v>0</v>
      </c>
    </row>
    <row r="1206" spans="1:5" x14ac:dyDescent="0.3">
      <c r="A1206" t="s">
        <v>8219</v>
      </c>
      <c r="B1206">
        <v>537</v>
      </c>
      <c r="D1206" t="s">
        <v>8221</v>
      </c>
      <c r="E1206">
        <v>39</v>
      </c>
    </row>
    <row r="1207" spans="1:5" x14ac:dyDescent="0.3">
      <c r="A1207" t="s">
        <v>8219</v>
      </c>
      <c r="B1207">
        <v>125</v>
      </c>
      <c r="D1207" t="s">
        <v>8221</v>
      </c>
      <c r="E1207">
        <v>6</v>
      </c>
    </row>
    <row r="1208" spans="1:5" x14ac:dyDescent="0.3">
      <c r="A1208" t="s">
        <v>8219</v>
      </c>
      <c r="B1208">
        <v>163</v>
      </c>
      <c r="D1208" t="s">
        <v>8221</v>
      </c>
      <c r="E1208">
        <v>4</v>
      </c>
    </row>
    <row r="1209" spans="1:5" x14ac:dyDescent="0.3">
      <c r="A1209" t="s">
        <v>8219</v>
      </c>
      <c r="B1209">
        <v>283</v>
      </c>
      <c r="D1209" t="s">
        <v>8221</v>
      </c>
      <c r="E1209">
        <v>3</v>
      </c>
    </row>
    <row r="1210" spans="1:5" x14ac:dyDescent="0.3">
      <c r="A1210" t="s">
        <v>8219</v>
      </c>
      <c r="B1210">
        <v>352</v>
      </c>
      <c r="D1210" t="s">
        <v>8221</v>
      </c>
      <c r="E1210">
        <v>53</v>
      </c>
    </row>
    <row r="1211" spans="1:5" x14ac:dyDescent="0.3">
      <c r="A1211" t="s">
        <v>8219</v>
      </c>
      <c r="B1211">
        <v>94</v>
      </c>
      <c r="D1211" t="s">
        <v>8221</v>
      </c>
      <c r="E1211">
        <v>1</v>
      </c>
    </row>
    <row r="1212" spans="1:5" x14ac:dyDescent="0.3">
      <c r="A1212" t="s">
        <v>8219</v>
      </c>
      <c r="B1212">
        <v>67</v>
      </c>
      <c r="D1212" t="s">
        <v>8221</v>
      </c>
      <c r="E1212">
        <v>2</v>
      </c>
    </row>
    <row r="1213" spans="1:5" x14ac:dyDescent="0.3">
      <c r="A1213" t="s">
        <v>8219</v>
      </c>
      <c r="B1213">
        <v>221</v>
      </c>
      <c r="D1213" t="s">
        <v>8221</v>
      </c>
      <c r="E1213">
        <v>25</v>
      </c>
    </row>
    <row r="1214" spans="1:5" x14ac:dyDescent="0.3">
      <c r="A1214" t="s">
        <v>8219</v>
      </c>
      <c r="B1214">
        <v>2165</v>
      </c>
      <c r="D1214" t="s">
        <v>8221</v>
      </c>
      <c r="E1214">
        <v>6</v>
      </c>
    </row>
    <row r="1215" spans="1:5" x14ac:dyDescent="0.3">
      <c r="A1215" t="s">
        <v>8219</v>
      </c>
      <c r="B1215">
        <v>179</v>
      </c>
      <c r="D1215" t="s">
        <v>8221</v>
      </c>
      <c r="E1215">
        <v>0</v>
      </c>
    </row>
    <row r="1216" spans="1:5" x14ac:dyDescent="0.3">
      <c r="A1216" t="s">
        <v>8219</v>
      </c>
      <c r="B1216">
        <v>123</v>
      </c>
      <c r="D1216" t="s">
        <v>8221</v>
      </c>
      <c r="E1216">
        <v>12</v>
      </c>
    </row>
    <row r="1217" spans="1:5" x14ac:dyDescent="0.3">
      <c r="A1217" t="s">
        <v>8219</v>
      </c>
      <c r="B1217">
        <v>1104</v>
      </c>
      <c r="D1217" t="s">
        <v>8221</v>
      </c>
      <c r="E1217">
        <v>0</v>
      </c>
    </row>
    <row r="1218" spans="1:5" x14ac:dyDescent="0.3">
      <c r="A1218" t="s">
        <v>8219</v>
      </c>
      <c r="B1218">
        <v>403</v>
      </c>
      <c r="D1218" t="s">
        <v>8221</v>
      </c>
      <c r="E1218">
        <v>36</v>
      </c>
    </row>
    <row r="1219" spans="1:5" x14ac:dyDescent="0.3">
      <c r="A1219" t="s">
        <v>8219</v>
      </c>
      <c r="B1219">
        <v>109</v>
      </c>
      <c r="D1219" t="s">
        <v>8221</v>
      </c>
      <c r="E1219">
        <v>0</v>
      </c>
    </row>
    <row r="1220" spans="1:5" x14ac:dyDescent="0.3">
      <c r="A1220" t="s">
        <v>8219</v>
      </c>
      <c r="B1220">
        <v>372</v>
      </c>
      <c r="D1220" t="s">
        <v>8221</v>
      </c>
      <c r="E1220">
        <v>2</v>
      </c>
    </row>
    <row r="1221" spans="1:5" x14ac:dyDescent="0.3">
      <c r="A1221" t="s">
        <v>8219</v>
      </c>
      <c r="B1221">
        <v>311</v>
      </c>
      <c r="D1221" t="s">
        <v>8221</v>
      </c>
      <c r="E1221">
        <v>1</v>
      </c>
    </row>
    <row r="1222" spans="1:5" x14ac:dyDescent="0.3">
      <c r="A1222" t="s">
        <v>8219</v>
      </c>
      <c r="B1222">
        <v>61</v>
      </c>
      <c r="D1222" t="s">
        <v>8221</v>
      </c>
      <c r="E1222">
        <v>59</v>
      </c>
    </row>
    <row r="1223" spans="1:5" x14ac:dyDescent="0.3">
      <c r="A1223" t="s">
        <v>8219</v>
      </c>
      <c r="B1223">
        <v>115</v>
      </c>
      <c r="D1223" t="s">
        <v>8221</v>
      </c>
      <c r="E1223">
        <v>1</v>
      </c>
    </row>
    <row r="1224" spans="1:5" x14ac:dyDescent="0.3">
      <c r="A1224" t="s">
        <v>8219</v>
      </c>
      <c r="B1224">
        <v>111</v>
      </c>
      <c r="D1224" t="s">
        <v>8221</v>
      </c>
      <c r="E1224">
        <v>31</v>
      </c>
    </row>
    <row r="1225" spans="1:5" x14ac:dyDescent="0.3">
      <c r="A1225" t="s">
        <v>8219</v>
      </c>
      <c r="B1225">
        <v>337</v>
      </c>
      <c r="D1225" t="s">
        <v>8221</v>
      </c>
      <c r="E1225">
        <v>18</v>
      </c>
    </row>
    <row r="1226" spans="1:5" x14ac:dyDescent="0.3">
      <c r="A1226" t="s">
        <v>8219</v>
      </c>
      <c r="B1226">
        <v>9</v>
      </c>
      <c r="D1226" t="s">
        <v>8221</v>
      </c>
      <c r="E1226">
        <v>10</v>
      </c>
    </row>
    <row r="1227" spans="1:5" x14ac:dyDescent="0.3">
      <c r="A1227" t="s">
        <v>8219</v>
      </c>
      <c r="B1227">
        <v>120</v>
      </c>
      <c r="D1227" t="s">
        <v>8221</v>
      </c>
      <c r="E1227">
        <v>0</v>
      </c>
    </row>
    <row r="1228" spans="1:5" x14ac:dyDescent="0.3">
      <c r="A1228" t="s">
        <v>8219</v>
      </c>
      <c r="B1228">
        <v>102</v>
      </c>
      <c r="D1228" t="s">
        <v>8221</v>
      </c>
      <c r="E1228">
        <v>14</v>
      </c>
    </row>
    <row r="1229" spans="1:5" x14ac:dyDescent="0.3">
      <c r="A1229" t="s">
        <v>8219</v>
      </c>
      <c r="B1229">
        <v>186</v>
      </c>
      <c r="D1229" t="s">
        <v>8221</v>
      </c>
      <c r="E1229">
        <v>2</v>
      </c>
    </row>
    <row r="1230" spans="1:5" x14ac:dyDescent="0.3">
      <c r="A1230" t="s">
        <v>8219</v>
      </c>
      <c r="B1230">
        <v>15</v>
      </c>
      <c r="D1230" t="s">
        <v>8221</v>
      </c>
      <c r="E1230">
        <v>1</v>
      </c>
    </row>
    <row r="1231" spans="1:5" x14ac:dyDescent="0.3">
      <c r="A1231" t="s">
        <v>8219</v>
      </c>
      <c r="B1231">
        <v>67</v>
      </c>
      <c r="D1231" t="s">
        <v>8221</v>
      </c>
      <c r="E1231">
        <v>3</v>
      </c>
    </row>
    <row r="1232" spans="1:5" x14ac:dyDescent="0.3">
      <c r="A1232" t="s">
        <v>8219</v>
      </c>
      <c r="B1232">
        <v>130</v>
      </c>
      <c r="D1232" t="s">
        <v>8221</v>
      </c>
      <c r="E1232">
        <v>0</v>
      </c>
    </row>
    <row r="1233" spans="1:5" x14ac:dyDescent="0.3">
      <c r="A1233" t="s">
        <v>8219</v>
      </c>
      <c r="B1233">
        <v>16</v>
      </c>
      <c r="D1233" t="s">
        <v>8221</v>
      </c>
      <c r="E1233">
        <v>2</v>
      </c>
    </row>
    <row r="1234" spans="1:5" x14ac:dyDescent="0.3">
      <c r="A1234" t="s">
        <v>8219</v>
      </c>
      <c r="B1234">
        <v>67</v>
      </c>
      <c r="D1234" t="s">
        <v>8221</v>
      </c>
      <c r="E1234">
        <v>0</v>
      </c>
    </row>
    <row r="1235" spans="1:5" x14ac:dyDescent="0.3">
      <c r="A1235" t="s">
        <v>8219</v>
      </c>
      <c r="B1235">
        <v>124</v>
      </c>
      <c r="D1235" t="s">
        <v>8221</v>
      </c>
      <c r="E1235">
        <v>12</v>
      </c>
    </row>
    <row r="1236" spans="1:5" x14ac:dyDescent="0.3">
      <c r="A1236" t="s">
        <v>8219</v>
      </c>
      <c r="B1236">
        <v>80</v>
      </c>
      <c r="D1236" t="s">
        <v>8221</v>
      </c>
      <c r="E1236">
        <v>1</v>
      </c>
    </row>
    <row r="1237" spans="1:5" x14ac:dyDescent="0.3">
      <c r="A1237" t="s">
        <v>8219</v>
      </c>
      <c r="B1237">
        <v>282</v>
      </c>
      <c r="D1237" t="s">
        <v>8221</v>
      </c>
      <c r="E1237">
        <v>8</v>
      </c>
    </row>
    <row r="1238" spans="1:5" x14ac:dyDescent="0.3">
      <c r="A1238" t="s">
        <v>8219</v>
      </c>
      <c r="B1238">
        <v>68</v>
      </c>
      <c r="D1238" t="s">
        <v>8221</v>
      </c>
      <c r="E1238">
        <v>2</v>
      </c>
    </row>
    <row r="1239" spans="1:5" x14ac:dyDescent="0.3">
      <c r="A1239" t="s">
        <v>8219</v>
      </c>
      <c r="B1239">
        <v>86</v>
      </c>
      <c r="D1239" t="s">
        <v>8221</v>
      </c>
      <c r="E1239">
        <v>31</v>
      </c>
    </row>
    <row r="1240" spans="1:5" x14ac:dyDescent="0.3">
      <c r="A1240" t="s">
        <v>8219</v>
      </c>
      <c r="B1240">
        <v>115</v>
      </c>
      <c r="D1240" t="s">
        <v>8221</v>
      </c>
      <c r="E1240">
        <v>5</v>
      </c>
    </row>
    <row r="1241" spans="1:5" x14ac:dyDescent="0.3">
      <c r="A1241" t="s">
        <v>8219</v>
      </c>
      <c r="B1241">
        <v>75</v>
      </c>
      <c r="D1241" t="s">
        <v>8221</v>
      </c>
      <c r="E1241">
        <v>1</v>
      </c>
    </row>
    <row r="1242" spans="1:5" x14ac:dyDescent="0.3">
      <c r="A1242" t="s">
        <v>8219</v>
      </c>
      <c r="B1242">
        <v>43</v>
      </c>
      <c r="D1242" t="s">
        <v>8221</v>
      </c>
      <c r="E1242">
        <v>12</v>
      </c>
    </row>
    <row r="1243" spans="1:5" x14ac:dyDescent="0.3">
      <c r="A1243" t="s">
        <v>8219</v>
      </c>
      <c r="B1243">
        <v>48</v>
      </c>
      <c r="D1243" t="s">
        <v>8221</v>
      </c>
      <c r="E1243">
        <v>4</v>
      </c>
    </row>
    <row r="1244" spans="1:5" x14ac:dyDescent="0.3">
      <c r="A1244" t="s">
        <v>8219</v>
      </c>
      <c r="B1244">
        <v>52</v>
      </c>
      <c r="D1244" t="s">
        <v>8221</v>
      </c>
      <c r="E1244">
        <v>0</v>
      </c>
    </row>
    <row r="1245" spans="1:5" x14ac:dyDescent="0.3">
      <c r="A1245" t="s">
        <v>8219</v>
      </c>
      <c r="B1245">
        <v>43</v>
      </c>
      <c r="D1245" t="s">
        <v>8221</v>
      </c>
      <c r="E1245">
        <v>7</v>
      </c>
    </row>
    <row r="1246" spans="1:5" x14ac:dyDescent="0.3">
      <c r="A1246" t="s">
        <v>8219</v>
      </c>
      <c r="B1246">
        <v>58</v>
      </c>
      <c r="D1246" t="s">
        <v>8221</v>
      </c>
      <c r="E1246">
        <v>2</v>
      </c>
    </row>
    <row r="1247" spans="1:5" x14ac:dyDescent="0.3">
      <c r="A1247" t="s">
        <v>8219</v>
      </c>
      <c r="B1247">
        <v>47</v>
      </c>
      <c r="D1247" t="s">
        <v>8221</v>
      </c>
      <c r="E1247">
        <v>1</v>
      </c>
    </row>
    <row r="1248" spans="1:5" x14ac:dyDescent="0.3">
      <c r="A1248" t="s">
        <v>8219</v>
      </c>
      <c r="B1248">
        <v>36</v>
      </c>
      <c r="D1248" t="s">
        <v>8221</v>
      </c>
      <c r="E1248">
        <v>4</v>
      </c>
    </row>
    <row r="1249" spans="1:5" x14ac:dyDescent="0.3">
      <c r="A1249" t="s">
        <v>8219</v>
      </c>
      <c r="B1249">
        <v>17</v>
      </c>
      <c r="D1249" t="s">
        <v>8221</v>
      </c>
      <c r="E1249">
        <v>6</v>
      </c>
    </row>
    <row r="1250" spans="1:5" x14ac:dyDescent="0.3">
      <c r="A1250" t="s">
        <v>8219</v>
      </c>
      <c r="B1250">
        <v>104</v>
      </c>
      <c r="D1250" t="s">
        <v>8221</v>
      </c>
      <c r="E1250">
        <v>8</v>
      </c>
    </row>
    <row r="1251" spans="1:5" x14ac:dyDescent="0.3">
      <c r="A1251" t="s">
        <v>8219</v>
      </c>
      <c r="B1251">
        <v>47</v>
      </c>
      <c r="D1251" t="s">
        <v>8221</v>
      </c>
      <c r="E1251">
        <v>14</v>
      </c>
    </row>
    <row r="1252" spans="1:5" x14ac:dyDescent="0.3">
      <c r="A1252" t="s">
        <v>8219</v>
      </c>
      <c r="B1252">
        <v>38</v>
      </c>
      <c r="D1252" t="s">
        <v>8221</v>
      </c>
      <c r="E1252">
        <v>0</v>
      </c>
    </row>
    <row r="1253" spans="1:5" x14ac:dyDescent="0.3">
      <c r="A1253" t="s">
        <v>8219</v>
      </c>
      <c r="B1253">
        <v>81</v>
      </c>
      <c r="D1253" t="s">
        <v>8221</v>
      </c>
      <c r="E1253">
        <v>4</v>
      </c>
    </row>
    <row r="1254" spans="1:5" x14ac:dyDescent="0.3">
      <c r="A1254" t="s">
        <v>8219</v>
      </c>
      <c r="B1254">
        <v>55</v>
      </c>
      <c r="D1254" t="s">
        <v>8221</v>
      </c>
      <c r="E1254">
        <v>0</v>
      </c>
    </row>
    <row r="1255" spans="1:5" x14ac:dyDescent="0.3">
      <c r="A1255" t="s">
        <v>8219</v>
      </c>
      <c r="B1255">
        <v>41</v>
      </c>
      <c r="D1255" t="s">
        <v>8221</v>
      </c>
      <c r="E1255">
        <v>0</v>
      </c>
    </row>
    <row r="1256" spans="1:5" x14ac:dyDescent="0.3">
      <c r="A1256" t="s">
        <v>8219</v>
      </c>
      <c r="B1256">
        <v>79</v>
      </c>
      <c r="D1256" t="s">
        <v>8221</v>
      </c>
      <c r="E1256">
        <v>1</v>
      </c>
    </row>
    <row r="1257" spans="1:5" x14ac:dyDescent="0.3">
      <c r="A1257" t="s">
        <v>8219</v>
      </c>
      <c r="B1257">
        <v>16</v>
      </c>
      <c r="D1257" t="s">
        <v>8221</v>
      </c>
      <c r="E1257">
        <v>1</v>
      </c>
    </row>
    <row r="1258" spans="1:5" x14ac:dyDescent="0.3">
      <c r="A1258" t="s">
        <v>8219</v>
      </c>
      <c r="B1258">
        <v>8</v>
      </c>
      <c r="D1258" t="s">
        <v>8221</v>
      </c>
      <c r="E1258">
        <v>1</v>
      </c>
    </row>
    <row r="1259" spans="1:5" x14ac:dyDescent="0.3">
      <c r="A1259" t="s">
        <v>8219</v>
      </c>
      <c r="B1259">
        <v>95</v>
      </c>
      <c r="D1259" t="s">
        <v>8221</v>
      </c>
      <c r="E1259">
        <v>1</v>
      </c>
    </row>
    <row r="1260" spans="1:5" x14ac:dyDescent="0.3">
      <c r="A1260" t="s">
        <v>8219</v>
      </c>
      <c r="B1260">
        <v>25</v>
      </c>
      <c r="D1260" t="s">
        <v>8221</v>
      </c>
      <c r="E1260">
        <v>4</v>
      </c>
    </row>
    <row r="1261" spans="1:5" x14ac:dyDescent="0.3">
      <c r="A1261" t="s">
        <v>8219</v>
      </c>
      <c r="B1261">
        <v>19</v>
      </c>
      <c r="D1261" t="s">
        <v>8221</v>
      </c>
      <c r="E1261">
        <v>0</v>
      </c>
    </row>
    <row r="1262" spans="1:5" x14ac:dyDescent="0.3">
      <c r="A1262" t="s">
        <v>8219</v>
      </c>
      <c r="B1262">
        <v>90</v>
      </c>
      <c r="D1262" t="s">
        <v>8221</v>
      </c>
      <c r="E1262">
        <v>0</v>
      </c>
    </row>
    <row r="1263" spans="1:5" x14ac:dyDescent="0.3">
      <c r="A1263" t="s">
        <v>8219</v>
      </c>
      <c r="B1263">
        <v>41</v>
      </c>
      <c r="D1263" t="s">
        <v>8221</v>
      </c>
      <c r="E1263">
        <v>2</v>
      </c>
    </row>
    <row r="1264" spans="1:5" x14ac:dyDescent="0.3">
      <c r="A1264" t="s">
        <v>8219</v>
      </c>
      <c r="B1264">
        <v>30</v>
      </c>
      <c r="D1264" t="s">
        <v>8221</v>
      </c>
      <c r="E1264">
        <v>24</v>
      </c>
    </row>
    <row r="1265" spans="1:5" x14ac:dyDescent="0.3">
      <c r="A1265" t="s">
        <v>8219</v>
      </c>
      <c r="B1265">
        <v>38</v>
      </c>
      <c r="D1265" t="s">
        <v>8221</v>
      </c>
      <c r="E1265">
        <v>1</v>
      </c>
    </row>
    <row r="1266" spans="1:5" x14ac:dyDescent="0.3">
      <c r="A1266" t="s">
        <v>8219</v>
      </c>
      <c r="B1266">
        <v>65</v>
      </c>
      <c r="D1266" t="s">
        <v>8221</v>
      </c>
      <c r="E1266">
        <v>2</v>
      </c>
    </row>
    <row r="1267" spans="1:5" x14ac:dyDescent="0.3">
      <c r="A1267" t="s">
        <v>8219</v>
      </c>
      <c r="B1267">
        <v>75</v>
      </c>
      <c r="D1267" t="s">
        <v>8221</v>
      </c>
      <c r="E1267">
        <v>1</v>
      </c>
    </row>
    <row r="1268" spans="1:5" x14ac:dyDescent="0.3">
      <c r="A1268" t="s">
        <v>8219</v>
      </c>
      <c r="B1268">
        <v>16</v>
      </c>
      <c r="D1268" t="s">
        <v>8221</v>
      </c>
      <c r="E1268">
        <v>37</v>
      </c>
    </row>
    <row r="1269" spans="1:5" x14ac:dyDescent="0.3">
      <c r="A1269" t="s">
        <v>8219</v>
      </c>
      <c r="B1269">
        <v>10</v>
      </c>
      <c r="D1269" t="s">
        <v>8221</v>
      </c>
      <c r="E1269">
        <v>5</v>
      </c>
    </row>
    <row r="1270" spans="1:5" x14ac:dyDescent="0.3">
      <c r="A1270" t="s">
        <v>8219</v>
      </c>
      <c r="B1270">
        <v>27</v>
      </c>
      <c r="D1270" t="s">
        <v>8221</v>
      </c>
      <c r="E1270">
        <v>4</v>
      </c>
    </row>
    <row r="1271" spans="1:5" x14ac:dyDescent="0.3">
      <c r="A1271" t="s">
        <v>8219</v>
      </c>
      <c r="B1271">
        <v>259</v>
      </c>
      <c r="D1271" t="s">
        <v>8221</v>
      </c>
      <c r="E1271">
        <v>16</v>
      </c>
    </row>
    <row r="1272" spans="1:5" x14ac:dyDescent="0.3">
      <c r="A1272" t="s">
        <v>8219</v>
      </c>
      <c r="B1272">
        <v>39</v>
      </c>
      <c r="D1272" t="s">
        <v>8221</v>
      </c>
      <c r="E1272">
        <v>9</v>
      </c>
    </row>
    <row r="1273" spans="1:5" x14ac:dyDescent="0.3">
      <c r="A1273" t="s">
        <v>8219</v>
      </c>
      <c r="B1273">
        <v>42</v>
      </c>
      <c r="D1273" t="s">
        <v>8221</v>
      </c>
      <c r="E1273">
        <v>0</v>
      </c>
    </row>
    <row r="1274" spans="1:5" x14ac:dyDescent="0.3">
      <c r="A1274" t="s">
        <v>8219</v>
      </c>
      <c r="B1274">
        <v>10</v>
      </c>
      <c r="D1274" t="s">
        <v>8221</v>
      </c>
      <c r="E1274">
        <v>40</v>
      </c>
    </row>
    <row r="1275" spans="1:5" x14ac:dyDescent="0.3">
      <c r="A1275" t="s">
        <v>8219</v>
      </c>
      <c r="B1275">
        <v>56</v>
      </c>
      <c r="D1275" t="s">
        <v>8221</v>
      </c>
      <c r="E1275">
        <v>0</v>
      </c>
    </row>
    <row r="1276" spans="1:5" x14ac:dyDescent="0.3">
      <c r="A1276" t="s">
        <v>8219</v>
      </c>
      <c r="B1276">
        <v>20</v>
      </c>
      <c r="D1276" t="s">
        <v>8221</v>
      </c>
      <c r="E1276">
        <v>2</v>
      </c>
    </row>
    <row r="1277" spans="1:5" x14ac:dyDescent="0.3">
      <c r="A1277" t="s">
        <v>8219</v>
      </c>
      <c r="B1277">
        <v>170</v>
      </c>
      <c r="D1277" t="s">
        <v>8221</v>
      </c>
      <c r="E1277">
        <v>1</v>
      </c>
    </row>
    <row r="1278" spans="1:5" x14ac:dyDescent="0.3">
      <c r="A1278" t="s">
        <v>8219</v>
      </c>
      <c r="B1278">
        <v>29</v>
      </c>
      <c r="D1278" t="s">
        <v>8221</v>
      </c>
      <c r="E1278">
        <v>9</v>
      </c>
    </row>
    <row r="1279" spans="1:5" x14ac:dyDescent="0.3">
      <c r="A1279" t="s">
        <v>8219</v>
      </c>
      <c r="B1279">
        <v>132</v>
      </c>
      <c r="D1279" t="s">
        <v>8221</v>
      </c>
      <c r="E1279">
        <v>34</v>
      </c>
    </row>
    <row r="1280" spans="1:5" x14ac:dyDescent="0.3">
      <c r="A1280" t="s">
        <v>8219</v>
      </c>
      <c r="B1280">
        <v>27</v>
      </c>
      <c r="D1280" t="s">
        <v>8221</v>
      </c>
      <c r="E1280">
        <v>23</v>
      </c>
    </row>
    <row r="1281" spans="1:5" x14ac:dyDescent="0.3">
      <c r="A1281" t="s">
        <v>8219</v>
      </c>
      <c r="B1281">
        <v>26</v>
      </c>
      <c r="D1281" t="s">
        <v>8221</v>
      </c>
      <c r="E1281">
        <v>19</v>
      </c>
    </row>
    <row r="1282" spans="1:5" x14ac:dyDescent="0.3">
      <c r="A1282" t="s">
        <v>8219</v>
      </c>
      <c r="B1282">
        <v>43</v>
      </c>
      <c r="D1282" t="s">
        <v>8221</v>
      </c>
      <c r="E1282">
        <v>50</v>
      </c>
    </row>
    <row r="1283" spans="1:5" x14ac:dyDescent="0.3">
      <c r="A1283" t="s">
        <v>8219</v>
      </c>
      <c r="B1283">
        <v>80</v>
      </c>
      <c r="D1283" t="s">
        <v>8221</v>
      </c>
      <c r="E1283">
        <v>12</v>
      </c>
    </row>
    <row r="1284" spans="1:5" x14ac:dyDescent="0.3">
      <c r="A1284" t="s">
        <v>8219</v>
      </c>
      <c r="B1284">
        <v>33</v>
      </c>
      <c r="D1284" t="s">
        <v>8221</v>
      </c>
      <c r="E1284">
        <v>8</v>
      </c>
    </row>
    <row r="1285" spans="1:5" x14ac:dyDescent="0.3">
      <c r="A1285" t="s">
        <v>8219</v>
      </c>
      <c r="B1285">
        <v>71</v>
      </c>
      <c r="D1285" t="s">
        <v>8221</v>
      </c>
      <c r="E1285">
        <v>9</v>
      </c>
    </row>
    <row r="1286" spans="1:5" x14ac:dyDescent="0.3">
      <c r="A1286" t="s">
        <v>8219</v>
      </c>
      <c r="B1286">
        <v>81</v>
      </c>
      <c r="D1286" t="s">
        <v>8221</v>
      </c>
      <c r="E1286">
        <v>43</v>
      </c>
    </row>
    <row r="1287" spans="1:5" x14ac:dyDescent="0.3">
      <c r="A1287" t="s">
        <v>8219</v>
      </c>
      <c r="B1287">
        <v>76</v>
      </c>
      <c r="D1287" t="s">
        <v>8221</v>
      </c>
      <c r="E1287">
        <v>28</v>
      </c>
    </row>
    <row r="1288" spans="1:5" x14ac:dyDescent="0.3">
      <c r="A1288" t="s">
        <v>8219</v>
      </c>
      <c r="B1288">
        <v>48</v>
      </c>
      <c r="D1288" t="s">
        <v>8221</v>
      </c>
      <c r="E1288">
        <v>4</v>
      </c>
    </row>
    <row r="1289" spans="1:5" x14ac:dyDescent="0.3">
      <c r="A1289" t="s">
        <v>8219</v>
      </c>
      <c r="B1289">
        <v>61</v>
      </c>
      <c r="D1289" t="s">
        <v>8221</v>
      </c>
      <c r="E1289">
        <v>24</v>
      </c>
    </row>
    <row r="1290" spans="1:5" x14ac:dyDescent="0.3">
      <c r="A1290" t="s">
        <v>8219</v>
      </c>
      <c r="B1290">
        <v>60</v>
      </c>
      <c r="D1290" t="s">
        <v>8221</v>
      </c>
      <c r="E1290">
        <v>2</v>
      </c>
    </row>
    <row r="1291" spans="1:5" x14ac:dyDescent="0.3">
      <c r="A1291" t="s">
        <v>8219</v>
      </c>
      <c r="B1291">
        <v>136</v>
      </c>
      <c r="D1291" t="s">
        <v>8221</v>
      </c>
      <c r="E1291">
        <v>2</v>
      </c>
    </row>
    <row r="1292" spans="1:5" x14ac:dyDescent="0.3">
      <c r="A1292" t="s">
        <v>8219</v>
      </c>
      <c r="B1292">
        <v>14</v>
      </c>
      <c r="D1292" t="s">
        <v>8221</v>
      </c>
      <c r="E1292">
        <v>20</v>
      </c>
    </row>
    <row r="1293" spans="1:5" x14ac:dyDescent="0.3">
      <c r="A1293" t="s">
        <v>8219</v>
      </c>
      <c r="B1293">
        <v>78</v>
      </c>
      <c r="D1293" t="s">
        <v>8221</v>
      </c>
      <c r="E1293">
        <v>1</v>
      </c>
    </row>
    <row r="1294" spans="1:5" x14ac:dyDescent="0.3">
      <c r="A1294" t="s">
        <v>8219</v>
      </c>
      <c r="B1294">
        <v>4</v>
      </c>
      <c r="D1294" t="s">
        <v>8221</v>
      </c>
      <c r="E1294">
        <v>1</v>
      </c>
    </row>
    <row r="1295" spans="1:5" x14ac:dyDescent="0.3">
      <c r="A1295" t="s">
        <v>8219</v>
      </c>
      <c r="B1295">
        <v>11</v>
      </c>
      <c r="D1295" t="s">
        <v>8221</v>
      </c>
      <c r="E1295">
        <v>4</v>
      </c>
    </row>
    <row r="1296" spans="1:5" x14ac:dyDescent="0.3">
      <c r="A1296" t="s">
        <v>8219</v>
      </c>
      <c r="B1296">
        <v>185</v>
      </c>
      <c r="D1296" t="s">
        <v>8221</v>
      </c>
      <c r="E1296">
        <v>1</v>
      </c>
    </row>
    <row r="1297" spans="1:5" x14ac:dyDescent="0.3">
      <c r="A1297" t="s">
        <v>8219</v>
      </c>
      <c r="B1297">
        <v>59</v>
      </c>
      <c r="D1297" t="s">
        <v>8221</v>
      </c>
      <c r="E1297">
        <v>1</v>
      </c>
    </row>
    <row r="1298" spans="1:5" x14ac:dyDescent="0.3">
      <c r="A1298" t="s">
        <v>8219</v>
      </c>
      <c r="B1298">
        <v>27</v>
      </c>
      <c r="D1298" t="s">
        <v>8221</v>
      </c>
      <c r="E1298">
        <v>13</v>
      </c>
    </row>
    <row r="1299" spans="1:5" x14ac:dyDescent="0.3">
      <c r="A1299" t="s">
        <v>8219</v>
      </c>
      <c r="B1299">
        <v>63</v>
      </c>
      <c r="D1299" t="s">
        <v>8221</v>
      </c>
      <c r="E1299">
        <v>1</v>
      </c>
    </row>
    <row r="1300" spans="1:5" x14ac:dyDescent="0.3">
      <c r="A1300" t="s">
        <v>8219</v>
      </c>
      <c r="B1300">
        <v>13</v>
      </c>
      <c r="D1300" t="s">
        <v>8221</v>
      </c>
      <c r="E1300">
        <v>1</v>
      </c>
    </row>
    <row r="1301" spans="1:5" x14ac:dyDescent="0.3">
      <c r="A1301" t="s">
        <v>8219</v>
      </c>
      <c r="B1301">
        <v>13</v>
      </c>
      <c r="D1301" t="s">
        <v>8221</v>
      </c>
      <c r="E1301">
        <v>0</v>
      </c>
    </row>
    <row r="1302" spans="1:5" x14ac:dyDescent="0.3">
      <c r="A1302" t="s">
        <v>8219</v>
      </c>
      <c r="B1302">
        <v>57</v>
      </c>
      <c r="D1302" t="s">
        <v>8221</v>
      </c>
      <c r="E1302">
        <v>3</v>
      </c>
    </row>
    <row r="1303" spans="1:5" x14ac:dyDescent="0.3">
      <c r="A1303" t="s">
        <v>8219</v>
      </c>
      <c r="B1303">
        <v>61</v>
      </c>
      <c r="D1303" t="s">
        <v>8221</v>
      </c>
      <c r="E1303">
        <v>14</v>
      </c>
    </row>
    <row r="1304" spans="1:5" x14ac:dyDescent="0.3">
      <c r="A1304" t="s">
        <v>8219</v>
      </c>
      <c r="B1304">
        <v>65</v>
      </c>
      <c r="D1304" t="s">
        <v>8221</v>
      </c>
      <c r="E1304">
        <v>2</v>
      </c>
    </row>
    <row r="1305" spans="1:5" x14ac:dyDescent="0.3">
      <c r="A1305" t="s">
        <v>8219</v>
      </c>
      <c r="B1305">
        <v>134</v>
      </c>
      <c r="D1305" t="s">
        <v>8221</v>
      </c>
      <c r="E1305">
        <v>5</v>
      </c>
    </row>
    <row r="1306" spans="1:5" x14ac:dyDescent="0.3">
      <c r="A1306" t="s">
        <v>8219</v>
      </c>
      <c r="B1306">
        <v>37</v>
      </c>
      <c r="D1306" t="s">
        <v>8221</v>
      </c>
      <c r="E1306">
        <v>14</v>
      </c>
    </row>
    <row r="1307" spans="1:5" x14ac:dyDescent="0.3">
      <c r="A1307" t="s">
        <v>8219</v>
      </c>
      <c r="B1307">
        <v>37</v>
      </c>
      <c r="D1307" t="s">
        <v>8221</v>
      </c>
      <c r="E1307">
        <v>9</v>
      </c>
    </row>
    <row r="1308" spans="1:5" x14ac:dyDescent="0.3">
      <c r="A1308" t="s">
        <v>8219</v>
      </c>
      <c r="B1308">
        <v>150</v>
      </c>
      <c r="D1308" t="s">
        <v>8221</v>
      </c>
      <c r="E1308">
        <v>8</v>
      </c>
    </row>
    <row r="1309" spans="1:5" x14ac:dyDescent="0.3">
      <c r="A1309" t="s">
        <v>8219</v>
      </c>
      <c r="B1309">
        <v>56</v>
      </c>
      <c r="D1309" t="s">
        <v>8221</v>
      </c>
      <c r="E1309">
        <v>7</v>
      </c>
    </row>
    <row r="1310" spans="1:5" x14ac:dyDescent="0.3">
      <c r="A1310" t="s">
        <v>8219</v>
      </c>
      <c r="B1310">
        <v>18</v>
      </c>
      <c r="D1310" t="s">
        <v>8221</v>
      </c>
      <c r="E1310">
        <v>0</v>
      </c>
    </row>
    <row r="1311" spans="1:5" x14ac:dyDescent="0.3">
      <c r="A1311" t="s">
        <v>8219</v>
      </c>
      <c r="B1311">
        <v>60</v>
      </c>
      <c r="D1311" t="s">
        <v>8221</v>
      </c>
      <c r="E1311">
        <v>84</v>
      </c>
    </row>
    <row r="1312" spans="1:5" x14ac:dyDescent="0.3">
      <c r="A1312" t="s">
        <v>8219</v>
      </c>
      <c r="B1312">
        <v>67</v>
      </c>
      <c r="D1312" t="s">
        <v>8221</v>
      </c>
      <c r="E1312">
        <v>11</v>
      </c>
    </row>
    <row r="1313" spans="1:5" x14ac:dyDescent="0.3">
      <c r="A1313" t="s">
        <v>8219</v>
      </c>
      <c r="B1313">
        <v>35</v>
      </c>
      <c r="D1313" t="s">
        <v>8221</v>
      </c>
      <c r="E1313">
        <v>1</v>
      </c>
    </row>
    <row r="1314" spans="1:5" x14ac:dyDescent="0.3">
      <c r="A1314" t="s">
        <v>8219</v>
      </c>
      <c r="B1314">
        <v>34</v>
      </c>
      <c r="D1314" t="s">
        <v>8221</v>
      </c>
      <c r="E1314">
        <v>4</v>
      </c>
    </row>
    <row r="1315" spans="1:5" x14ac:dyDescent="0.3">
      <c r="A1315" t="s">
        <v>8219</v>
      </c>
      <c r="B1315">
        <v>36</v>
      </c>
      <c r="D1315" t="s">
        <v>8221</v>
      </c>
      <c r="E1315">
        <v>10</v>
      </c>
    </row>
    <row r="1316" spans="1:5" x14ac:dyDescent="0.3">
      <c r="A1316" t="s">
        <v>8219</v>
      </c>
      <c r="B1316">
        <v>18</v>
      </c>
      <c r="D1316" t="s">
        <v>8221</v>
      </c>
      <c r="E1316">
        <v>16</v>
      </c>
    </row>
    <row r="1317" spans="1:5" x14ac:dyDescent="0.3">
      <c r="A1317" t="s">
        <v>8219</v>
      </c>
      <c r="B1317">
        <v>25</v>
      </c>
      <c r="D1317" t="s">
        <v>8221</v>
      </c>
      <c r="E1317">
        <v>2</v>
      </c>
    </row>
    <row r="1318" spans="1:5" x14ac:dyDescent="0.3">
      <c r="A1318" t="s">
        <v>8219</v>
      </c>
      <c r="B1318">
        <v>21</v>
      </c>
      <c r="D1318" t="s">
        <v>8221</v>
      </c>
      <c r="E1318">
        <v>5</v>
      </c>
    </row>
    <row r="1319" spans="1:5" x14ac:dyDescent="0.3">
      <c r="A1319" t="s">
        <v>8219</v>
      </c>
      <c r="B1319">
        <v>151</v>
      </c>
      <c r="D1319" t="s">
        <v>8221</v>
      </c>
      <c r="E1319">
        <v>1</v>
      </c>
    </row>
    <row r="1320" spans="1:5" x14ac:dyDescent="0.3">
      <c r="A1320" t="s">
        <v>8219</v>
      </c>
      <c r="B1320">
        <v>489</v>
      </c>
      <c r="D1320" t="s">
        <v>8221</v>
      </c>
      <c r="E1320">
        <v>31</v>
      </c>
    </row>
    <row r="1321" spans="1:5" x14ac:dyDescent="0.3">
      <c r="A1321" t="s">
        <v>8219</v>
      </c>
      <c r="B1321">
        <v>50</v>
      </c>
      <c r="D1321" t="s">
        <v>8221</v>
      </c>
      <c r="E1321">
        <v>0</v>
      </c>
    </row>
    <row r="1322" spans="1:5" x14ac:dyDescent="0.3">
      <c r="A1322" t="s">
        <v>8219</v>
      </c>
      <c r="B1322">
        <v>321</v>
      </c>
      <c r="D1322" t="s">
        <v>8221</v>
      </c>
      <c r="E1322">
        <v>2</v>
      </c>
    </row>
    <row r="1323" spans="1:5" x14ac:dyDescent="0.3">
      <c r="A1323" t="s">
        <v>8219</v>
      </c>
      <c r="B1323">
        <v>1762</v>
      </c>
      <c r="D1323" t="s">
        <v>8221</v>
      </c>
      <c r="E1323">
        <v>7</v>
      </c>
    </row>
    <row r="1324" spans="1:5" x14ac:dyDescent="0.3">
      <c r="A1324" t="s">
        <v>8219</v>
      </c>
      <c r="B1324">
        <v>385</v>
      </c>
      <c r="D1324" t="s">
        <v>8221</v>
      </c>
      <c r="E1324">
        <v>16</v>
      </c>
    </row>
    <row r="1325" spans="1:5" x14ac:dyDescent="0.3">
      <c r="A1325" t="s">
        <v>8219</v>
      </c>
      <c r="B1325">
        <v>398</v>
      </c>
      <c r="D1325" t="s">
        <v>8221</v>
      </c>
      <c r="E1325">
        <v>4</v>
      </c>
    </row>
    <row r="1326" spans="1:5" x14ac:dyDescent="0.3">
      <c r="A1326" t="s">
        <v>8219</v>
      </c>
      <c r="B1326">
        <v>304</v>
      </c>
      <c r="D1326" t="s">
        <v>8221</v>
      </c>
      <c r="E1326">
        <v>4</v>
      </c>
    </row>
    <row r="1327" spans="1:5" x14ac:dyDescent="0.3">
      <c r="A1327" t="s">
        <v>8219</v>
      </c>
      <c r="B1327">
        <v>676</v>
      </c>
      <c r="D1327" t="s">
        <v>8221</v>
      </c>
      <c r="E1327">
        <v>4</v>
      </c>
    </row>
    <row r="1328" spans="1:5" x14ac:dyDescent="0.3">
      <c r="A1328" t="s">
        <v>8219</v>
      </c>
      <c r="B1328">
        <v>577</v>
      </c>
      <c r="D1328" t="s">
        <v>8221</v>
      </c>
      <c r="E1328">
        <v>3</v>
      </c>
    </row>
    <row r="1329" spans="1:5" x14ac:dyDescent="0.3">
      <c r="A1329" t="s">
        <v>8219</v>
      </c>
      <c r="B1329">
        <v>3663</v>
      </c>
      <c r="D1329" t="s">
        <v>8221</v>
      </c>
      <c r="E1329">
        <v>36</v>
      </c>
    </row>
    <row r="1330" spans="1:5" x14ac:dyDescent="0.3">
      <c r="A1330" t="s">
        <v>8219</v>
      </c>
      <c r="B1330">
        <v>294</v>
      </c>
      <c r="D1330" t="s">
        <v>8221</v>
      </c>
      <c r="E1330">
        <v>1</v>
      </c>
    </row>
    <row r="1331" spans="1:5" x14ac:dyDescent="0.3">
      <c r="A1331" t="s">
        <v>8219</v>
      </c>
      <c r="B1331">
        <v>28</v>
      </c>
      <c r="D1331" t="s">
        <v>8221</v>
      </c>
      <c r="E1331">
        <v>7</v>
      </c>
    </row>
    <row r="1332" spans="1:5" x14ac:dyDescent="0.3">
      <c r="A1332" t="s">
        <v>8219</v>
      </c>
      <c r="B1332">
        <v>100</v>
      </c>
      <c r="D1332" t="s">
        <v>8221</v>
      </c>
      <c r="E1332">
        <v>27</v>
      </c>
    </row>
    <row r="1333" spans="1:5" x14ac:dyDescent="0.3">
      <c r="A1333" t="s">
        <v>8219</v>
      </c>
      <c r="B1333">
        <v>72</v>
      </c>
      <c r="D1333" t="s">
        <v>8221</v>
      </c>
      <c r="E1333">
        <v>1</v>
      </c>
    </row>
    <row r="1334" spans="1:5" x14ac:dyDescent="0.3">
      <c r="A1334" t="s">
        <v>8219</v>
      </c>
      <c r="B1334">
        <v>238</v>
      </c>
      <c r="D1334" t="s">
        <v>8221</v>
      </c>
      <c r="E1334">
        <v>0</v>
      </c>
    </row>
    <row r="1335" spans="1:5" x14ac:dyDescent="0.3">
      <c r="A1335" t="s">
        <v>8219</v>
      </c>
      <c r="B1335">
        <v>159</v>
      </c>
      <c r="D1335" t="s">
        <v>8221</v>
      </c>
      <c r="E1335">
        <v>1</v>
      </c>
    </row>
    <row r="1336" spans="1:5" x14ac:dyDescent="0.3">
      <c r="A1336" t="s">
        <v>8219</v>
      </c>
      <c r="B1336">
        <v>77</v>
      </c>
      <c r="D1336" t="s">
        <v>8221</v>
      </c>
      <c r="E1336">
        <v>3</v>
      </c>
    </row>
    <row r="1337" spans="1:5" x14ac:dyDescent="0.3">
      <c r="A1337" t="s">
        <v>8219</v>
      </c>
      <c r="B1337">
        <v>53</v>
      </c>
      <c r="D1337" t="s">
        <v>8221</v>
      </c>
      <c r="E1337">
        <v>3</v>
      </c>
    </row>
    <row r="1338" spans="1:5" x14ac:dyDescent="0.3">
      <c r="A1338" t="s">
        <v>8219</v>
      </c>
      <c r="B1338">
        <v>1251</v>
      </c>
      <c r="D1338" t="s">
        <v>8221</v>
      </c>
      <c r="E1338">
        <v>3</v>
      </c>
    </row>
    <row r="1339" spans="1:5" x14ac:dyDescent="0.3">
      <c r="A1339" t="s">
        <v>8219</v>
      </c>
      <c r="B1339">
        <v>465</v>
      </c>
      <c r="D1339" t="s">
        <v>8221</v>
      </c>
      <c r="E1339">
        <v>0</v>
      </c>
    </row>
    <row r="1340" spans="1:5" x14ac:dyDescent="0.3">
      <c r="A1340" t="s">
        <v>8219</v>
      </c>
      <c r="B1340">
        <v>74</v>
      </c>
      <c r="D1340" t="s">
        <v>8221</v>
      </c>
      <c r="E1340">
        <v>6</v>
      </c>
    </row>
    <row r="1341" spans="1:5" x14ac:dyDescent="0.3">
      <c r="A1341" t="s">
        <v>8219</v>
      </c>
      <c r="B1341">
        <v>62</v>
      </c>
      <c r="D1341" t="s">
        <v>8221</v>
      </c>
      <c r="E1341">
        <v>17</v>
      </c>
    </row>
    <row r="1342" spans="1:5" x14ac:dyDescent="0.3">
      <c r="A1342" t="s">
        <v>8219</v>
      </c>
      <c r="B1342">
        <v>3468</v>
      </c>
      <c r="D1342" t="s">
        <v>8221</v>
      </c>
      <c r="E1342">
        <v>40</v>
      </c>
    </row>
    <row r="1343" spans="1:5" x14ac:dyDescent="0.3">
      <c r="A1343" t="s">
        <v>8219</v>
      </c>
      <c r="B1343">
        <v>52</v>
      </c>
      <c r="D1343" t="s">
        <v>8221</v>
      </c>
      <c r="E1343">
        <v>3</v>
      </c>
    </row>
    <row r="1344" spans="1:5" x14ac:dyDescent="0.3">
      <c r="A1344" t="s">
        <v>8219</v>
      </c>
      <c r="B1344">
        <v>50</v>
      </c>
      <c r="D1344" t="s">
        <v>8221</v>
      </c>
      <c r="E1344">
        <v>1</v>
      </c>
    </row>
    <row r="1345" spans="1:5" x14ac:dyDescent="0.3">
      <c r="A1345" t="s">
        <v>8219</v>
      </c>
      <c r="B1345">
        <v>45</v>
      </c>
      <c r="D1345" t="s">
        <v>8221</v>
      </c>
      <c r="E1345">
        <v>2</v>
      </c>
    </row>
    <row r="1346" spans="1:5" x14ac:dyDescent="0.3">
      <c r="A1346" t="s">
        <v>8219</v>
      </c>
      <c r="B1346">
        <v>21</v>
      </c>
      <c r="D1346" t="s">
        <v>8221</v>
      </c>
      <c r="E1346">
        <v>7</v>
      </c>
    </row>
    <row r="1347" spans="1:5" x14ac:dyDescent="0.3">
      <c r="A1347" t="s">
        <v>8219</v>
      </c>
      <c r="B1347">
        <v>100</v>
      </c>
      <c r="D1347" t="s">
        <v>8221</v>
      </c>
      <c r="E1347">
        <v>14</v>
      </c>
    </row>
    <row r="1348" spans="1:5" x14ac:dyDescent="0.3">
      <c r="A1348" t="s">
        <v>8219</v>
      </c>
      <c r="B1348">
        <v>81</v>
      </c>
      <c r="D1348" t="s">
        <v>8221</v>
      </c>
      <c r="E1348">
        <v>0</v>
      </c>
    </row>
    <row r="1349" spans="1:5" x14ac:dyDescent="0.3">
      <c r="A1349" t="s">
        <v>8219</v>
      </c>
      <c r="B1349">
        <v>286</v>
      </c>
      <c r="D1349" t="s">
        <v>8221</v>
      </c>
      <c r="E1349">
        <v>0</v>
      </c>
    </row>
    <row r="1350" spans="1:5" x14ac:dyDescent="0.3">
      <c r="A1350" t="s">
        <v>8219</v>
      </c>
      <c r="B1350">
        <v>42</v>
      </c>
      <c r="D1350" t="s">
        <v>8221</v>
      </c>
      <c r="E1350">
        <v>1</v>
      </c>
    </row>
    <row r="1351" spans="1:5" x14ac:dyDescent="0.3">
      <c r="A1351" t="s">
        <v>8219</v>
      </c>
      <c r="B1351">
        <v>199</v>
      </c>
      <c r="D1351" t="s">
        <v>8221</v>
      </c>
      <c r="E1351">
        <v>12</v>
      </c>
    </row>
    <row r="1352" spans="1:5" x14ac:dyDescent="0.3">
      <c r="A1352" t="s">
        <v>8219</v>
      </c>
      <c r="B1352">
        <v>25</v>
      </c>
      <c r="D1352" t="s">
        <v>8221</v>
      </c>
      <c r="E1352">
        <v>12</v>
      </c>
    </row>
    <row r="1353" spans="1:5" x14ac:dyDescent="0.3">
      <c r="A1353" t="s">
        <v>8219</v>
      </c>
      <c r="B1353">
        <v>84</v>
      </c>
      <c r="D1353" t="s">
        <v>8221</v>
      </c>
      <c r="E1353">
        <v>23</v>
      </c>
    </row>
    <row r="1354" spans="1:5" x14ac:dyDescent="0.3">
      <c r="A1354" t="s">
        <v>8219</v>
      </c>
      <c r="B1354">
        <v>50</v>
      </c>
      <c r="D1354" t="s">
        <v>8221</v>
      </c>
      <c r="E1354">
        <v>0</v>
      </c>
    </row>
    <row r="1355" spans="1:5" x14ac:dyDescent="0.3">
      <c r="A1355" t="s">
        <v>8219</v>
      </c>
      <c r="B1355">
        <v>26</v>
      </c>
      <c r="D1355" t="s">
        <v>8221</v>
      </c>
      <c r="E1355">
        <v>10</v>
      </c>
    </row>
    <row r="1356" spans="1:5" x14ac:dyDescent="0.3">
      <c r="A1356" t="s">
        <v>8219</v>
      </c>
      <c r="B1356">
        <v>14</v>
      </c>
      <c r="D1356" t="s">
        <v>8221</v>
      </c>
      <c r="E1356">
        <v>5</v>
      </c>
    </row>
    <row r="1357" spans="1:5" x14ac:dyDescent="0.3">
      <c r="A1357" t="s">
        <v>8219</v>
      </c>
      <c r="B1357">
        <v>49</v>
      </c>
      <c r="D1357" t="s">
        <v>8221</v>
      </c>
      <c r="E1357">
        <v>1</v>
      </c>
    </row>
    <row r="1358" spans="1:5" x14ac:dyDescent="0.3">
      <c r="A1358" t="s">
        <v>8219</v>
      </c>
      <c r="B1358">
        <v>69</v>
      </c>
      <c r="D1358" t="s">
        <v>8221</v>
      </c>
      <c r="E1358">
        <v>2</v>
      </c>
    </row>
    <row r="1359" spans="1:5" x14ac:dyDescent="0.3">
      <c r="A1359" t="s">
        <v>8219</v>
      </c>
      <c r="B1359">
        <v>60</v>
      </c>
      <c r="D1359" t="s">
        <v>8221</v>
      </c>
      <c r="E1359">
        <v>2</v>
      </c>
    </row>
    <row r="1360" spans="1:5" x14ac:dyDescent="0.3">
      <c r="A1360" t="s">
        <v>8219</v>
      </c>
      <c r="B1360">
        <v>80</v>
      </c>
      <c r="D1360" t="s">
        <v>8221</v>
      </c>
      <c r="E1360">
        <v>0</v>
      </c>
    </row>
    <row r="1361" spans="1:5" x14ac:dyDescent="0.3">
      <c r="A1361" t="s">
        <v>8219</v>
      </c>
      <c r="B1361">
        <v>56</v>
      </c>
      <c r="D1361" t="s">
        <v>8221</v>
      </c>
      <c r="E1361">
        <v>13</v>
      </c>
    </row>
    <row r="1362" spans="1:5" x14ac:dyDescent="0.3">
      <c r="A1362" t="s">
        <v>8219</v>
      </c>
      <c r="B1362">
        <v>104</v>
      </c>
      <c r="D1362" t="s">
        <v>8221</v>
      </c>
      <c r="E1362">
        <v>0</v>
      </c>
    </row>
    <row r="1363" spans="1:5" x14ac:dyDescent="0.3">
      <c r="A1363" t="s">
        <v>8219</v>
      </c>
      <c r="B1363">
        <v>46</v>
      </c>
      <c r="D1363" t="s">
        <v>8221</v>
      </c>
      <c r="E1363">
        <v>1</v>
      </c>
    </row>
    <row r="1364" spans="1:5" x14ac:dyDescent="0.3">
      <c r="A1364" t="s">
        <v>8219</v>
      </c>
      <c r="B1364">
        <v>206</v>
      </c>
      <c r="D1364" t="s">
        <v>8221</v>
      </c>
      <c r="E1364">
        <v>5</v>
      </c>
    </row>
    <row r="1365" spans="1:5" x14ac:dyDescent="0.3">
      <c r="A1365" t="s">
        <v>8219</v>
      </c>
      <c r="B1365">
        <v>18</v>
      </c>
      <c r="D1365" t="s">
        <v>8221</v>
      </c>
      <c r="E1365">
        <v>2</v>
      </c>
    </row>
    <row r="1366" spans="1:5" x14ac:dyDescent="0.3">
      <c r="A1366" t="s">
        <v>8219</v>
      </c>
      <c r="B1366">
        <v>28</v>
      </c>
      <c r="D1366" t="s">
        <v>8221</v>
      </c>
      <c r="E1366">
        <v>0</v>
      </c>
    </row>
    <row r="1367" spans="1:5" x14ac:dyDescent="0.3">
      <c r="A1367" t="s">
        <v>8219</v>
      </c>
      <c r="B1367">
        <v>11</v>
      </c>
      <c r="D1367" t="s">
        <v>8221</v>
      </c>
      <c r="E1367">
        <v>32</v>
      </c>
    </row>
    <row r="1368" spans="1:5" x14ac:dyDescent="0.3">
      <c r="A1368" t="s">
        <v>8219</v>
      </c>
      <c r="B1368">
        <v>263</v>
      </c>
      <c r="D1368" t="s">
        <v>8221</v>
      </c>
      <c r="E1368">
        <v>1</v>
      </c>
    </row>
    <row r="1369" spans="1:5" x14ac:dyDescent="0.3">
      <c r="A1369" t="s">
        <v>8219</v>
      </c>
      <c r="B1369">
        <v>394</v>
      </c>
      <c r="D1369" t="s">
        <v>8221</v>
      </c>
      <c r="E1369">
        <v>1</v>
      </c>
    </row>
    <row r="1370" spans="1:5" x14ac:dyDescent="0.3">
      <c r="A1370" t="s">
        <v>8219</v>
      </c>
      <c r="B1370">
        <v>1049</v>
      </c>
      <c r="D1370" t="s">
        <v>8221</v>
      </c>
      <c r="E1370">
        <v>1</v>
      </c>
    </row>
    <row r="1371" spans="1:5" x14ac:dyDescent="0.3">
      <c r="A1371" t="s">
        <v>8219</v>
      </c>
      <c r="B1371">
        <v>308</v>
      </c>
      <c r="D1371" t="s">
        <v>8221</v>
      </c>
      <c r="E1371">
        <v>0</v>
      </c>
    </row>
    <row r="1372" spans="1:5" x14ac:dyDescent="0.3">
      <c r="A1372" t="s">
        <v>8219</v>
      </c>
      <c r="B1372">
        <v>1088</v>
      </c>
      <c r="D1372" t="s">
        <v>8221</v>
      </c>
      <c r="E1372">
        <v>0</v>
      </c>
    </row>
    <row r="1373" spans="1:5" x14ac:dyDescent="0.3">
      <c r="A1373" t="s">
        <v>8219</v>
      </c>
      <c r="B1373">
        <v>73</v>
      </c>
      <c r="D1373" t="s">
        <v>8221</v>
      </c>
      <c r="E1373">
        <v>8</v>
      </c>
    </row>
    <row r="1374" spans="1:5" x14ac:dyDescent="0.3">
      <c r="A1374" t="s">
        <v>8219</v>
      </c>
      <c r="B1374">
        <v>143</v>
      </c>
      <c r="D1374" t="s">
        <v>8221</v>
      </c>
      <c r="E1374">
        <v>0</v>
      </c>
    </row>
    <row r="1375" spans="1:5" x14ac:dyDescent="0.3">
      <c r="A1375" t="s">
        <v>8219</v>
      </c>
      <c r="B1375">
        <v>1420</v>
      </c>
      <c r="D1375" t="s">
        <v>8221</v>
      </c>
      <c r="E1375">
        <v>1</v>
      </c>
    </row>
    <row r="1376" spans="1:5" x14ac:dyDescent="0.3">
      <c r="A1376" t="s">
        <v>8219</v>
      </c>
      <c r="B1376">
        <v>305</v>
      </c>
      <c r="D1376" t="s">
        <v>8221</v>
      </c>
      <c r="E1376">
        <v>16</v>
      </c>
    </row>
    <row r="1377" spans="1:5" x14ac:dyDescent="0.3">
      <c r="A1377" t="s">
        <v>8219</v>
      </c>
      <c r="B1377">
        <v>551</v>
      </c>
      <c r="D1377" t="s">
        <v>8221</v>
      </c>
      <c r="E1377">
        <v>12</v>
      </c>
    </row>
    <row r="1378" spans="1:5" x14ac:dyDescent="0.3">
      <c r="A1378" t="s">
        <v>8219</v>
      </c>
      <c r="B1378">
        <v>187</v>
      </c>
      <c r="D1378" t="s">
        <v>8221</v>
      </c>
      <c r="E1378">
        <v>4</v>
      </c>
    </row>
    <row r="1379" spans="1:5" x14ac:dyDescent="0.3">
      <c r="A1379" t="s">
        <v>8219</v>
      </c>
      <c r="B1379">
        <v>325</v>
      </c>
      <c r="D1379" t="s">
        <v>8221</v>
      </c>
      <c r="E1379">
        <v>2</v>
      </c>
    </row>
    <row r="1380" spans="1:5" x14ac:dyDescent="0.3">
      <c r="A1380" t="s">
        <v>8219</v>
      </c>
      <c r="B1380">
        <v>148</v>
      </c>
      <c r="D1380" t="s">
        <v>8221</v>
      </c>
      <c r="E1380">
        <v>3</v>
      </c>
    </row>
    <row r="1381" spans="1:5" x14ac:dyDescent="0.3">
      <c r="A1381" t="s">
        <v>8219</v>
      </c>
      <c r="B1381">
        <v>69</v>
      </c>
      <c r="D1381" t="s">
        <v>8221</v>
      </c>
      <c r="E1381">
        <v>0</v>
      </c>
    </row>
    <row r="1382" spans="1:5" x14ac:dyDescent="0.3">
      <c r="A1382" t="s">
        <v>8219</v>
      </c>
      <c r="B1382">
        <v>173</v>
      </c>
      <c r="D1382" t="s">
        <v>8221</v>
      </c>
      <c r="E1382">
        <v>3</v>
      </c>
    </row>
    <row r="1383" spans="1:5" x14ac:dyDescent="0.3">
      <c r="A1383" t="s">
        <v>8219</v>
      </c>
      <c r="B1383">
        <v>269</v>
      </c>
      <c r="D1383" t="s">
        <v>8221</v>
      </c>
      <c r="E1383">
        <v>4</v>
      </c>
    </row>
    <row r="1384" spans="1:5" x14ac:dyDescent="0.3">
      <c r="A1384" t="s">
        <v>8219</v>
      </c>
      <c r="B1384">
        <v>185</v>
      </c>
      <c r="D1384" t="s">
        <v>8221</v>
      </c>
      <c r="E1384">
        <v>2</v>
      </c>
    </row>
    <row r="1385" spans="1:5" x14ac:dyDescent="0.3">
      <c r="A1385" t="s">
        <v>8219</v>
      </c>
      <c r="B1385">
        <v>176</v>
      </c>
      <c r="D1385" t="s">
        <v>8221</v>
      </c>
      <c r="E1385">
        <v>10</v>
      </c>
    </row>
    <row r="1386" spans="1:5" x14ac:dyDescent="0.3">
      <c r="A1386" t="s">
        <v>8219</v>
      </c>
      <c r="B1386">
        <v>1019</v>
      </c>
      <c r="D1386" t="s">
        <v>8221</v>
      </c>
      <c r="E1386">
        <v>11</v>
      </c>
    </row>
    <row r="1387" spans="1:5" x14ac:dyDescent="0.3">
      <c r="A1387" t="s">
        <v>8219</v>
      </c>
      <c r="B1387">
        <v>113</v>
      </c>
      <c r="D1387" t="s">
        <v>8221</v>
      </c>
      <c r="E1387">
        <v>6</v>
      </c>
    </row>
    <row r="1388" spans="1:5" x14ac:dyDescent="0.3">
      <c r="A1388" t="s">
        <v>8219</v>
      </c>
      <c r="B1388">
        <v>404</v>
      </c>
      <c r="D1388" t="s">
        <v>8221</v>
      </c>
      <c r="E1388">
        <v>2</v>
      </c>
    </row>
    <row r="1389" spans="1:5" x14ac:dyDescent="0.3">
      <c r="A1389" t="s">
        <v>8219</v>
      </c>
      <c r="B1389">
        <v>707</v>
      </c>
      <c r="D1389" t="s">
        <v>8221</v>
      </c>
      <c r="E1389">
        <v>6</v>
      </c>
    </row>
    <row r="1390" spans="1:5" x14ac:dyDescent="0.3">
      <c r="A1390" t="s">
        <v>8219</v>
      </c>
      <c r="B1390">
        <v>392</v>
      </c>
      <c r="D1390" t="s">
        <v>8221</v>
      </c>
      <c r="E1390">
        <v>8</v>
      </c>
    </row>
    <row r="1391" spans="1:5" x14ac:dyDescent="0.3">
      <c r="A1391" t="s">
        <v>8219</v>
      </c>
      <c r="B1391">
        <v>23</v>
      </c>
      <c r="D1391" t="s">
        <v>8221</v>
      </c>
      <c r="E1391">
        <v>37</v>
      </c>
    </row>
    <row r="1392" spans="1:5" x14ac:dyDescent="0.3">
      <c r="A1392" t="s">
        <v>8219</v>
      </c>
      <c r="B1392">
        <v>682</v>
      </c>
      <c r="D1392" t="s">
        <v>8221</v>
      </c>
      <c r="E1392">
        <v>11</v>
      </c>
    </row>
    <row r="1393" spans="1:5" x14ac:dyDescent="0.3">
      <c r="A1393" t="s">
        <v>8219</v>
      </c>
      <c r="B1393">
        <v>37</v>
      </c>
      <c r="D1393" t="s">
        <v>8221</v>
      </c>
      <c r="E1393">
        <v>0</v>
      </c>
    </row>
    <row r="1394" spans="1:5" x14ac:dyDescent="0.3">
      <c r="A1394" t="s">
        <v>8219</v>
      </c>
      <c r="B1394">
        <v>146</v>
      </c>
      <c r="D1394" t="s">
        <v>8221</v>
      </c>
      <c r="E1394">
        <v>10</v>
      </c>
    </row>
    <row r="1395" spans="1:5" x14ac:dyDescent="0.3">
      <c r="A1395" t="s">
        <v>8219</v>
      </c>
      <c r="B1395">
        <v>119</v>
      </c>
      <c r="D1395" t="s">
        <v>8221</v>
      </c>
      <c r="E1395">
        <v>6</v>
      </c>
    </row>
    <row r="1396" spans="1:5" x14ac:dyDescent="0.3">
      <c r="A1396" t="s">
        <v>8219</v>
      </c>
      <c r="B1396">
        <v>163</v>
      </c>
      <c r="D1396" t="s">
        <v>8221</v>
      </c>
      <c r="E1396">
        <v>8</v>
      </c>
    </row>
    <row r="1397" spans="1:5" x14ac:dyDescent="0.3">
      <c r="A1397" t="s">
        <v>8219</v>
      </c>
      <c r="B1397">
        <v>339</v>
      </c>
      <c r="D1397" t="s">
        <v>8221</v>
      </c>
      <c r="E1397">
        <v>6</v>
      </c>
    </row>
    <row r="1398" spans="1:5" x14ac:dyDescent="0.3">
      <c r="A1398" t="s">
        <v>8219</v>
      </c>
      <c r="B1398">
        <v>58</v>
      </c>
      <c r="D1398" t="s">
        <v>8221</v>
      </c>
      <c r="E1398">
        <v>7</v>
      </c>
    </row>
    <row r="1399" spans="1:5" x14ac:dyDescent="0.3">
      <c r="A1399" t="s">
        <v>8219</v>
      </c>
      <c r="B1399">
        <v>456</v>
      </c>
      <c r="D1399" t="s">
        <v>8221</v>
      </c>
      <c r="E1399">
        <v>7</v>
      </c>
    </row>
    <row r="1400" spans="1:5" x14ac:dyDescent="0.3">
      <c r="A1400" t="s">
        <v>8219</v>
      </c>
      <c r="B1400">
        <v>15</v>
      </c>
      <c r="D1400" t="s">
        <v>8221</v>
      </c>
      <c r="E1400">
        <v>5</v>
      </c>
    </row>
    <row r="1401" spans="1:5" x14ac:dyDescent="0.3">
      <c r="A1401" t="s">
        <v>8219</v>
      </c>
      <c r="B1401">
        <v>191</v>
      </c>
      <c r="D1401" t="s">
        <v>8221</v>
      </c>
      <c r="E1401">
        <v>46</v>
      </c>
    </row>
    <row r="1402" spans="1:5" x14ac:dyDescent="0.3">
      <c r="A1402" t="s">
        <v>8219</v>
      </c>
      <c r="B1402">
        <v>17</v>
      </c>
      <c r="D1402" t="s">
        <v>8221</v>
      </c>
      <c r="E1402">
        <v>10</v>
      </c>
    </row>
    <row r="1403" spans="1:5" x14ac:dyDescent="0.3">
      <c r="A1403" t="s">
        <v>8219</v>
      </c>
      <c r="B1403">
        <v>28</v>
      </c>
      <c r="D1403" t="s">
        <v>8221</v>
      </c>
      <c r="E1403">
        <v>19</v>
      </c>
    </row>
    <row r="1404" spans="1:5" x14ac:dyDescent="0.3">
      <c r="A1404" t="s">
        <v>8219</v>
      </c>
      <c r="B1404">
        <v>18</v>
      </c>
      <c r="D1404" t="s">
        <v>8221</v>
      </c>
      <c r="E1404">
        <v>13</v>
      </c>
    </row>
    <row r="1405" spans="1:5" x14ac:dyDescent="0.3">
      <c r="A1405" t="s">
        <v>8219</v>
      </c>
      <c r="B1405">
        <v>61</v>
      </c>
      <c r="D1405" t="s">
        <v>8221</v>
      </c>
      <c r="E1405">
        <v>13</v>
      </c>
    </row>
    <row r="1406" spans="1:5" x14ac:dyDescent="0.3">
      <c r="A1406" t="s">
        <v>8219</v>
      </c>
      <c r="B1406">
        <v>108</v>
      </c>
      <c r="D1406" t="s">
        <v>8221</v>
      </c>
      <c r="E1406">
        <v>4</v>
      </c>
    </row>
    <row r="1407" spans="1:5" x14ac:dyDescent="0.3">
      <c r="A1407" t="s">
        <v>8219</v>
      </c>
      <c r="B1407">
        <v>142</v>
      </c>
      <c r="D1407" t="s">
        <v>8221</v>
      </c>
      <c r="E1407">
        <v>0</v>
      </c>
    </row>
    <row r="1408" spans="1:5" x14ac:dyDescent="0.3">
      <c r="A1408" t="s">
        <v>8219</v>
      </c>
      <c r="B1408">
        <v>74</v>
      </c>
      <c r="D1408" t="s">
        <v>8221</v>
      </c>
      <c r="E1408">
        <v>3</v>
      </c>
    </row>
    <row r="1409" spans="1:5" x14ac:dyDescent="0.3">
      <c r="A1409" t="s">
        <v>8219</v>
      </c>
      <c r="B1409">
        <v>38</v>
      </c>
      <c r="D1409" t="s">
        <v>8221</v>
      </c>
      <c r="E1409">
        <v>1</v>
      </c>
    </row>
    <row r="1410" spans="1:5" x14ac:dyDescent="0.3">
      <c r="A1410" t="s">
        <v>8219</v>
      </c>
      <c r="B1410">
        <v>20</v>
      </c>
      <c r="D1410" t="s">
        <v>8221</v>
      </c>
      <c r="E1410">
        <v>9</v>
      </c>
    </row>
    <row r="1411" spans="1:5" x14ac:dyDescent="0.3">
      <c r="A1411" t="s">
        <v>8219</v>
      </c>
      <c r="B1411">
        <v>24</v>
      </c>
      <c r="D1411" t="s">
        <v>8221</v>
      </c>
      <c r="E1411">
        <v>1</v>
      </c>
    </row>
    <row r="1412" spans="1:5" x14ac:dyDescent="0.3">
      <c r="A1412" t="s">
        <v>8219</v>
      </c>
      <c r="B1412">
        <v>66</v>
      </c>
      <c r="D1412" t="s">
        <v>8221</v>
      </c>
      <c r="E1412">
        <v>1</v>
      </c>
    </row>
    <row r="1413" spans="1:5" x14ac:dyDescent="0.3">
      <c r="A1413" t="s">
        <v>8219</v>
      </c>
      <c r="B1413">
        <v>28</v>
      </c>
      <c r="D1413" t="s">
        <v>8221</v>
      </c>
      <c r="E1413">
        <v>4</v>
      </c>
    </row>
    <row r="1414" spans="1:5" x14ac:dyDescent="0.3">
      <c r="A1414" t="s">
        <v>8219</v>
      </c>
      <c r="B1414">
        <v>24</v>
      </c>
      <c r="D1414" t="s">
        <v>8221</v>
      </c>
      <c r="E1414">
        <v>17</v>
      </c>
    </row>
    <row r="1415" spans="1:5" x14ac:dyDescent="0.3">
      <c r="A1415" t="s">
        <v>8219</v>
      </c>
      <c r="B1415">
        <v>73</v>
      </c>
      <c r="D1415" t="s">
        <v>8221</v>
      </c>
      <c r="E1415">
        <v>0</v>
      </c>
    </row>
    <row r="1416" spans="1:5" x14ac:dyDescent="0.3">
      <c r="A1416" t="s">
        <v>8219</v>
      </c>
      <c r="B1416">
        <v>3</v>
      </c>
      <c r="D1416" t="s">
        <v>8221</v>
      </c>
      <c r="E1416">
        <v>12</v>
      </c>
    </row>
    <row r="1417" spans="1:5" x14ac:dyDescent="0.3">
      <c r="A1417" t="s">
        <v>8219</v>
      </c>
      <c r="B1417">
        <v>20</v>
      </c>
      <c r="D1417" t="s">
        <v>8221</v>
      </c>
      <c r="E1417">
        <v>14</v>
      </c>
    </row>
    <row r="1418" spans="1:5" x14ac:dyDescent="0.3">
      <c r="A1418" t="s">
        <v>8219</v>
      </c>
      <c r="B1418">
        <v>21</v>
      </c>
      <c r="D1418" t="s">
        <v>8221</v>
      </c>
      <c r="E1418">
        <v>1</v>
      </c>
    </row>
    <row r="1419" spans="1:5" x14ac:dyDescent="0.3">
      <c r="A1419" t="s">
        <v>8219</v>
      </c>
      <c r="B1419">
        <v>94</v>
      </c>
      <c r="D1419" t="s">
        <v>8221</v>
      </c>
      <c r="E1419">
        <v>14</v>
      </c>
    </row>
    <row r="1420" spans="1:5" x14ac:dyDescent="0.3">
      <c r="A1420" t="s">
        <v>8219</v>
      </c>
      <c r="B1420">
        <v>139</v>
      </c>
      <c r="D1420" t="s">
        <v>8221</v>
      </c>
      <c r="E1420">
        <v>4</v>
      </c>
    </row>
    <row r="1421" spans="1:5" x14ac:dyDescent="0.3">
      <c r="A1421" t="s">
        <v>8219</v>
      </c>
      <c r="B1421">
        <v>130</v>
      </c>
      <c r="D1421" t="s">
        <v>8221</v>
      </c>
      <c r="E1421">
        <v>2</v>
      </c>
    </row>
    <row r="1422" spans="1:5" x14ac:dyDescent="0.3">
      <c r="A1422" t="s">
        <v>8219</v>
      </c>
      <c r="B1422">
        <v>31</v>
      </c>
      <c r="D1422" t="s">
        <v>8221</v>
      </c>
      <c r="E1422">
        <v>1</v>
      </c>
    </row>
    <row r="1423" spans="1:5" x14ac:dyDescent="0.3">
      <c r="A1423" t="s">
        <v>8219</v>
      </c>
      <c r="B1423">
        <v>13</v>
      </c>
      <c r="D1423" t="s">
        <v>8221</v>
      </c>
      <c r="E1423">
        <v>2</v>
      </c>
    </row>
    <row r="1424" spans="1:5" x14ac:dyDescent="0.3">
      <c r="A1424" t="s">
        <v>8219</v>
      </c>
      <c r="B1424">
        <v>90</v>
      </c>
      <c r="D1424" t="s">
        <v>8221</v>
      </c>
      <c r="E1424">
        <v>1</v>
      </c>
    </row>
    <row r="1425" spans="1:5" x14ac:dyDescent="0.3">
      <c r="A1425" t="s">
        <v>8219</v>
      </c>
      <c r="B1425">
        <v>141</v>
      </c>
      <c r="D1425" t="s">
        <v>8221</v>
      </c>
      <c r="E1425">
        <v>1</v>
      </c>
    </row>
    <row r="1426" spans="1:5" x14ac:dyDescent="0.3">
      <c r="A1426" t="s">
        <v>8219</v>
      </c>
      <c r="B1426">
        <v>23</v>
      </c>
      <c r="D1426" t="s">
        <v>8221</v>
      </c>
      <c r="E1426">
        <v>4</v>
      </c>
    </row>
    <row r="1427" spans="1:5" x14ac:dyDescent="0.3">
      <c r="A1427" t="s">
        <v>8219</v>
      </c>
      <c r="B1427">
        <v>18</v>
      </c>
      <c r="D1427" t="s">
        <v>8221</v>
      </c>
      <c r="E1427">
        <v>3</v>
      </c>
    </row>
    <row r="1428" spans="1:5" x14ac:dyDescent="0.3">
      <c r="A1428" t="s">
        <v>8219</v>
      </c>
      <c r="B1428">
        <v>76</v>
      </c>
      <c r="D1428" t="s">
        <v>8221</v>
      </c>
      <c r="E1428">
        <v>38</v>
      </c>
    </row>
    <row r="1429" spans="1:5" x14ac:dyDescent="0.3">
      <c r="A1429" t="s">
        <v>8219</v>
      </c>
      <c r="B1429">
        <v>93</v>
      </c>
      <c r="D1429" t="s">
        <v>8221</v>
      </c>
      <c r="E1429">
        <v>4</v>
      </c>
    </row>
    <row r="1430" spans="1:5" x14ac:dyDescent="0.3">
      <c r="A1430" t="s">
        <v>8219</v>
      </c>
      <c r="B1430">
        <v>69</v>
      </c>
      <c r="D1430" t="s">
        <v>8221</v>
      </c>
      <c r="E1430">
        <v>0</v>
      </c>
    </row>
    <row r="1431" spans="1:5" x14ac:dyDescent="0.3">
      <c r="A1431" t="s">
        <v>8219</v>
      </c>
      <c r="B1431">
        <v>21</v>
      </c>
      <c r="D1431" t="s">
        <v>8221</v>
      </c>
      <c r="E1431">
        <v>2</v>
      </c>
    </row>
    <row r="1432" spans="1:5" x14ac:dyDescent="0.3">
      <c r="A1432" t="s">
        <v>8219</v>
      </c>
      <c r="B1432">
        <v>57</v>
      </c>
      <c r="D1432" t="s">
        <v>8221</v>
      </c>
      <c r="E1432">
        <v>0</v>
      </c>
    </row>
    <row r="1433" spans="1:5" x14ac:dyDescent="0.3">
      <c r="A1433" t="s">
        <v>8219</v>
      </c>
      <c r="B1433">
        <v>108</v>
      </c>
      <c r="D1433" t="s">
        <v>8221</v>
      </c>
      <c r="E1433">
        <v>1</v>
      </c>
    </row>
    <row r="1434" spans="1:5" x14ac:dyDescent="0.3">
      <c r="A1434" t="s">
        <v>8219</v>
      </c>
      <c r="B1434">
        <v>83</v>
      </c>
      <c r="D1434" t="s">
        <v>8221</v>
      </c>
      <c r="E1434">
        <v>7</v>
      </c>
    </row>
    <row r="1435" spans="1:5" x14ac:dyDescent="0.3">
      <c r="A1435" t="s">
        <v>8219</v>
      </c>
      <c r="B1435">
        <v>96</v>
      </c>
      <c r="D1435" t="s">
        <v>8221</v>
      </c>
      <c r="E1435">
        <v>2</v>
      </c>
    </row>
    <row r="1436" spans="1:5" x14ac:dyDescent="0.3">
      <c r="A1436" t="s">
        <v>8219</v>
      </c>
      <c r="B1436">
        <v>64</v>
      </c>
      <c r="D1436" t="s">
        <v>8221</v>
      </c>
      <c r="E1436">
        <v>4</v>
      </c>
    </row>
    <row r="1437" spans="1:5" x14ac:dyDescent="0.3">
      <c r="A1437" t="s">
        <v>8219</v>
      </c>
      <c r="B1437">
        <v>14</v>
      </c>
      <c r="D1437" t="s">
        <v>8221</v>
      </c>
      <c r="E1437">
        <v>4</v>
      </c>
    </row>
    <row r="1438" spans="1:5" x14ac:dyDescent="0.3">
      <c r="A1438" t="s">
        <v>8219</v>
      </c>
      <c r="B1438">
        <v>169</v>
      </c>
      <c r="D1438" t="s">
        <v>8221</v>
      </c>
      <c r="E1438">
        <v>3</v>
      </c>
    </row>
    <row r="1439" spans="1:5" x14ac:dyDescent="0.3">
      <c r="A1439" t="s">
        <v>8219</v>
      </c>
      <c r="B1439">
        <v>33</v>
      </c>
      <c r="D1439" t="s">
        <v>8221</v>
      </c>
      <c r="E1439">
        <v>2</v>
      </c>
    </row>
    <row r="1440" spans="1:5" x14ac:dyDescent="0.3">
      <c r="A1440" t="s">
        <v>8219</v>
      </c>
      <c r="B1440">
        <v>102</v>
      </c>
      <c r="D1440" t="s">
        <v>8221</v>
      </c>
      <c r="E1440">
        <v>197</v>
      </c>
    </row>
    <row r="1441" spans="1:5" x14ac:dyDescent="0.3">
      <c r="A1441" t="s">
        <v>8219</v>
      </c>
      <c r="B1441">
        <v>104</v>
      </c>
      <c r="D1441" t="s">
        <v>8221</v>
      </c>
      <c r="E1441">
        <v>0</v>
      </c>
    </row>
    <row r="1442" spans="1:5" x14ac:dyDescent="0.3">
      <c r="A1442" t="s">
        <v>8219</v>
      </c>
      <c r="B1442">
        <v>20</v>
      </c>
      <c r="D1442" t="s">
        <v>8221</v>
      </c>
      <c r="E1442">
        <v>1</v>
      </c>
    </row>
    <row r="1443" spans="1:5" x14ac:dyDescent="0.3">
      <c r="A1443" t="s">
        <v>8219</v>
      </c>
      <c r="B1443">
        <v>35</v>
      </c>
      <c r="D1443" t="s">
        <v>8221</v>
      </c>
      <c r="E1443">
        <v>4</v>
      </c>
    </row>
    <row r="1444" spans="1:5" x14ac:dyDescent="0.3">
      <c r="A1444" t="s">
        <v>8219</v>
      </c>
      <c r="B1444">
        <v>94</v>
      </c>
      <c r="D1444" t="s">
        <v>8221</v>
      </c>
      <c r="E1444">
        <v>0</v>
      </c>
    </row>
    <row r="1445" spans="1:5" x14ac:dyDescent="0.3">
      <c r="A1445" t="s">
        <v>8219</v>
      </c>
      <c r="B1445">
        <v>14</v>
      </c>
      <c r="D1445" t="s">
        <v>8221</v>
      </c>
      <c r="E1445">
        <v>7</v>
      </c>
    </row>
    <row r="1446" spans="1:5" x14ac:dyDescent="0.3">
      <c r="A1446" t="s">
        <v>8219</v>
      </c>
      <c r="B1446">
        <v>15</v>
      </c>
      <c r="D1446" t="s">
        <v>8221</v>
      </c>
      <c r="E1446">
        <v>11</v>
      </c>
    </row>
    <row r="1447" spans="1:5" x14ac:dyDescent="0.3">
      <c r="A1447" t="s">
        <v>8219</v>
      </c>
      <c r="B1447">
        <v>51</v>
      </c>
      <c r="D1447" t="s">
        <v>8221</v>
      </c>
      <c r="E1447">
        <v>0</v>
      </c>
    </row>
    <row r="1448" spans="1:5" x14ac:dyDescent="0.3">
      <c r="A1448" t="s">
        <v>8219</v>
      </c>
      <c r="B1448">
        <v>19</v>
      </c>
      <c r="D1448" t="s">
        <v>8221</v>
      </c>
      <c r="E1448">
        <v>6</v>
      </c>
    </row>
    <row r="1449" spans="1:5" x14ac:dyDescent="0.3">
      <c r="A1449" t="s">
        <v>8219</v>
      </c>
      <c r="B1449">
        <v>23</v>
      </c>
      <c r="D1449" t="s">
        <v>8221</v>
      </c>
      <c r="E1449">
        <v>0</v>
      </c>
    </row>
    <row r="1450" spans="1:5" x14ac:dyDescent="0.3">
      <c r="A1450" t="s">
        <v>8219</v>
      </c>
      <c r="B1450">
        <v>97</v>
      </c>
      <c r="D1450" t="s">
        <v>8221</v>
      </c>
      <c r="E1450">
        <v>7</v>
      </c>
    </row>
    <row r="1451" spans="1:5" x14ac:dyDescent="0.3">
      <c r="A1451" t="s">
        <v>8219</v>
      </c>
      <c r="B1451">
        <v>76</v>
      </c>
      <c r="D1451" t="s">
        <v>8221</v>
      </c>
      <c r="E1451">
        <v>94</v>
      </c>
    </row>
    <row r="1452" spans="1:5" x14ac:dyDescent="0.3">
      <c r="A1452" t="s">
        <v>8219</v>
      </c>
      <c r="B1452">
        <v>11</v>
      </c>
      <c r="D1452" t="s">
        <v>8221</v>
      </c>
      <c r="E1452">
        <v>2</v>
      </c>
    </row>
    <row r="1453" spans="1:5" x14ac:dyDescent="0.3">
      <c r="A1453" t="s">
        <v>8219</v>
      </c>
      <c r="B1453">
        <v>52</v>
      </c>
      <c r="D1453" t="s">
        <v>8221</v>
      </c>
      <c r="E1453">
        <v>25</v>
      </c>
    </row>
    <row r="1454" spans="1:5" x14ac:dyDescent="0.3">
      <c r="A1454" t="s">
        <v>8219</v>
      </c>
      <c r="B1454">
        <v>95</v>
      </c>
      <c r="D1454" t="s">
        <v>8221</v>
      </c>
      <c r="E1454">
        <v>17</v>
      </c>
    </row>
    <row r="1455" spans="1:5" x14ac:dyDescent="0.3">
      <c r="A1455" t="s">
        <v>8219</v>
      </c>
      <c r="B1455">
        <v>35</v>
      </c>
      <c r="D1455" t="s">
        <v>8221</v>
      </c>
      <c r="E1455">
        <v>2</v>
      </c>
    </row>
    <row r="1456" spans="1:5" x14ac:dyDescent="0.3">
      <c r="A1456" t="s">
        <v>8219</v>
      </c>
      <c r="B1456">
        <v>21</v>
      </c>
      <c r="D1456" t="s">
        <v>8221</v>
      </c>
      <c r="E1456">
        <v>4</v>
      </c>
    </row>
    <row r="1457" spans="1:5" x14ac:dyDescent="0.3">
      <c r="A1457" t="s">
        <v>8219</v>
      </c>
      <c r="B1457">
        <v>93</v>
      </c>
      <c r="D1457" t="s">
        <v>8221</v>
      </c>
      <c r="E1457">
        <v>5</v>
      </c>
    </row>
    <row r="1458" spans="1:5" x14ac:dyDescent="0.3">
      <c r="A1458" t="s">
        <v>8219</v>
      </c>
      <c r="B1458">
        <v>11</v>
      </c>
      <c r="D1458" t="s">
        <v>8221</v>
      </c>
      <c r="E1458">
        <v>2</v>
      </c>
    </row>
    <row r="1459" spans="1:5" x14ac:dyDescent="0.3">
      <c r="A1459" t="s">
        <v>8219</v>
      </c>
      <c r="B1459">
        <v>21</v>
      </c>
      <c r="D1459" t="s">
        <v>8221</v>
      </c>
      <c r="E1459">
        <v>2</v>
      </c>
    </row>
    <row r="1460" spans="1:5" x14ac:dyDescent="0.3">
      <c r="A1460" t="s">
        <v>8219</v>
      </c>
      <c r="B1460">
        <v>54</v>
      </c>
      <c r="D1460" t="s">
        <v>8221</v>
      </c>
      <c r="E1460">
        <v>3</v>
      </c>
    </row>
    <row r="1461" spans="1:5" x14ac:dyDescent="0.3">
      <c r="A1461" t="s">
        <v>8219</v>
      </c>
      <c r="B1461">
        <v>31</v>
      </c>
      <c r="D1461" t="s">
        <v>8221</v>
      </c>
      <c r="E1461">
        <v>0</v>
      </c>
    </row>
    <row r="1462" spans="1:5" x14ac:dyDescent="0.3">
      <c r="A1462" t="s">
        <v>8219</v>
      </c>
      <c r="B1462">
        <v>132</v>
      </c>
      <c r="D1462" t="s">
        <v>8221</v>
      </c>
      <c r="E1462">
        <v>4</v>
      </c>
    </row>
    <row r="1463" spans="1:5" x14ac:dyDescent="0.3">
      <c r="A1463" t="s">
        <v>8219</v>
      </c>
      <c r="B1463">
        <v>3</v>
      </c>
      <c r="D1463" t="s">
        <v>8221</v>
      </c>
      <c r="E1463">
        <v>1</v>
      </c>
    </row>
    <row r="1464" spans="1:5" x14ac:dyDescent="0.3">
      <c r="A1464" t="s">
        <v>8219</v>
      </c>
      <c r="B1464">
        <v>6</v>
      </c>
      <c r="D1464" t="s">
        <v>8221</v>
      </c>
      <c r="E1464">
        <v>12</v>
      </c>
    </row>
    <row r="1465" spans="1:5" x14ac:dyDescent="0.3">
      <c r="A1465" t="s">
        <v>8219</v>
      </c>
      <c r="B1465">
        <v>10</v>
      </c>
      <c r="D1465" t="s">
        <v>8221</v>
      </c>
      <c r="E1465">
        <v>4</v>
      </c>
    </row>
    <row r="1466" spans="1:5" x14ac:dyDescent="0.3">
      <c r="A1466" t="s">
        <v>8219</v>
      </c>
      <c r="B1466">
        <v>147</v>
      </c>
      <c r="D1466" t="s">
        <v>8221</v>
      </c>
      <c r="E1466">
        <v>91</v>
      </c>
    </row>
    <row r="1467" spans="1:5" x14ac:dyDescent="0.3">
      <c r="A1467" t="s">
        <v>8219</v>
      </c>
      <c r="B1467">
        <v>199</v>
      </c>
      <c r="D1467" t="s">
        <v>8221</v>
      </c>
      <c r="E1467">
        <v>1</v>
      </c>
    </row>
    <row r="1468" spans="1:5" x14ac:dyDescent="0.3">
      <c r="A1468" t="s">
        <v>8219</v>
      </c>
      <c r="B1468">
        <v>50</v>
      </c>
      <c r="D1468" t="s">
        <v>8221</v>
      </c>
      <c r="E1468">
        <v>1</v>
      </c>
    </row>
    <row r="1469" spans="1:5" x14ac:dyDescent="0.3">
      <c r="A1469" t="s">
        <v>8219</v>
      </c>
      <c r="B1469">
        <v>21</v>
      </c>
      <c r="D1469" t="s">
        <v>8221</v>
      </c>
      <c r="E1469">
        <v>0</v>
      </c>
    </row>
    <row r="1470" spans="1:5" x14ac:dyDescent="0.3">
      <c r="A1470" t="s">
        <v>8219</v>
      </c>
      <c r="B1470">
        <v>24</v>
      </c>
      <c r="D1470" t="s">
        <v>8221</v>
      </c>
      <c r="E1470">
        <v>13</v>
      </c>
    </row>
    <row r="1471" spans="1:5" x14ac:dyDescent="0.3">
      <c r="A1471" t="s">
        <v>8219</v>
      </c>
      <c r="B1471">
        <v>32</v>
      </c>
      <c r="D1471" t="s">
        <v>8221</v>
      </c>
      <c r="E1471">
        <v>2</v>
      </c>
    </row>
    <row r="1472" spans="1:5" x14ac:dyDescent="0.3">
      <c r="A1472" t="s">
        <v>8219</v>
      </c>
      <c r="B1472">
        <v>62</v>
      </c>
      <c r="D1472" t="s">
        <v>8221</v>
      </c>
      <c r="E1472">
        <v>0</v>
      </c>
    </row>
    <row r="1473" spans="1:5" x14ac:dyDescent="0.3">
      <c r="A1473" t="s">
        <v>8219</v>
      </c>
      <c r="B1473">
        <v>9</v>
      </c>
      <c r="D1473" t="s">
        <v>8221</v>
      </c>
      <c r="E1473">
        <v>21</v>
      </c>
    </row>
    <row r="1474" spans="1:5" x14ac:dyDescent="0.3">
      <c r="A1474" t="s">
        <v>8219</v>
      </c>
      <c r="B1474">
        <v>38</v>
      </c>
      <c r="D1474" t="s">
        <v>8221</v>
      </c>
      <c r="E1474">
        <v>9</v>
      </c>
    </row>
    <row r="1475" spans="1:5" x14ac:dyDescent="0.3">
      <c r="A1475" t="s">
        <v>8219</v>
      </c>
      <c r="B1475">
        <v>54</v>
      </c>
      <c r="D1475" t="s">
        <v>8221</v>
      </c>
      <c r="E1475">
        <v>6</v>
      </c>
    </row>
    <row r="1476" spans="1:5" x14ac:dyDescent="0.3">
      <c r="A1476" t="s">
        <v>8219</v>
      </c>
      <c r="B1476">
        <v>37</v>
      </c>
      <c r="D1476" t="s">
        <v>8221</v>
      </c>
      <c r="E1476">
        <v>4</v>
      </c>
    </row>
    <row r="1477" spans="1:5" x14ac:dyDescent="0.3">
      <c r="A1477" t="s">
        <v>8219</v>
      </c>
      <c r="B1477">
        <v>39</v>
      </c>
      <c r="D1477" t="s">
        <v>8221</v>
      </c>
      <c r="E1477">
        <v>7</v>
      </c>
    </row>
    <row r="1478" spans="1:5" x14ac:dyDescent="0.3">
      <c r="A1478" t="s">
        <v>8219</v>
      </c>
      <c r="B1478">
        <v>34</v>
      </c>
      <c r="D1478" t="s">
        <v>8221</v>
      </c>
      <c r="E1478">
        <v>5</v>
      </c>
    </row>
    <row r="1479" spans="1:5" x14ac:dyDescent="0.3">
      <c r="A1479" t="s">
        <v>8219</v>
      </c>
      <c r="B1479">
        <v>55</v>
      </c>
      <c r="D1479" t="s">
        <v>8221</v>
      </c>
      <c r="E1479">
        <v>0</v>
      </c>
    </row>
    <row r="1480" spans="1:5" x14ac:dyDescent="0.3">
      <c r="A1480" t="s">
        <v>8219</v>
      </c>
      <c r="B1480">
        <v>32</v>
      </c>
      <c r="D1480" t="s">
        <v>8221</v>
      </c>
      <c r="E1480">
        <v>3</v>
      </c>
    </row>
    <row r="1481" spans="1:5" x14ac:dyDescent="0.3">
      <c r="A1481" t="s">
        <v>8219</v>
      </c>
      <c r="B1481">
        <v>25</v>
      </c>
      <c r="D1481" t="s">
        <v>8221</v>
      </c>
      <c r="E1481">
        <v>9</v>
      </c>
    </row>
    <row r="1482" spans="1:5" x14ac:dyDescent="0.3">
      <c r="A1482" t="s">
        <v>8219</v>
      </c>
      <c r="B1482">
        <v>33</v>
      </c>
      <c r="D1482" t="s">
        <v>8221</v>
      </c>
      <c r="E1482">
        <v>6</v>
      </c>
    </row>
    <row r="1483" spans="1:5" x14ac:dyDescent="0.3">
      <c r="A1483" t="s">
        <v>8219</v>
      </c>
      <c r="B1483">
        <v>108</v>
      </c>
      <c r="D1483" t="s">
        <v>8221</v>
      </c>
      <c r="E1483">
        <v>4</v>
      </c>
    </row>
    <row r="1484" spans="1:5" x14ac:dyDescent="0.3">
      <c r="A1484" t="s">
        <v>8219</v>
      </c>
      <c r="B1484">
        <v>20</v>
      </c>
      <c r="D1484" t="s">
        <v>8221</v>
      </c>
      <c r="E1484">
        <v>1</v>
      </c>
    </row>
    <row r="1485" spans="1:5" x14ac:dyDescent="0.3">
      <c r="A1485" t="s">
        <v>8219</v>
      </c>
      <c r="B1485">
        <v>98</v>
      </c>
      <c r="D1485" t="s">
        <v>8221</v>
      </c>
      <c r="E1485">
        <v>17</v>
      </c>
    </row>
    <row r="1486" spans="1:5" x14ac:dyDescent="0.3">
      <c r="A1486" t="s">
        <v>8219</v>
      </c>
      <c r="B1486">
        <v>196</v>
      </c>
      <c r="D1486" t="s">
        <v>8221</v>
      </c>
      <c r="E1486">
        <v>1</v>
      </c>
    </row>
    <row r="1487" spans="1:5" x14ac:dyDescent="0.3">
      <c r="A1487" t="s">
        <v>8219</v>
      </c>
      <c r="B1487">
        <v>39</v>
      </c>
      <c r="D1487" t="s">
        <v>8221</v>
      </c>
      <c r="E1487">
        <v>13</v>
      </c>
    </row>
    <row r="1488" spans="1:5" x14ac:dyDescent="0.3">
      <c r="A1488" t="s">
        <v>8219</v>
      </c>
      <c r="B1488">
        <v>128</v>
      </c>
      <c r="D1488" t="s">
        <v>8221</v>
      </c>
      <c r="E1488">
        <v>6</v>
      </c>
    </row>
    <row r="1489" spans="1:5" x14ac:dyDescent="0.3">
      <c r="A1489" t="s">
        <v>8219</v>
      </c>
      <c r="B1489">
        <v>71</v>
      </c>
      <c r="D1489" t="s">
        <v>8221</v>
      </c>
      <c r="E1489">
        <v>0</v>
      </c>
    </row>
    <row r="1490" spans="1:5" x14ac:dyDescent="0.3">
      <c r="A1490" t="s">
        <v>8219</v>
      </c>
      <c r="B1490">
        <v>47</v>
      </c>
      <c r="D1490" t="s">
        <v>8221</v>
      </c>
      <c r="E1490">
        <v>2</v>
      </c>
    </row>
    <row r="1491" spans="1:5" x14ac:dyDescent="0.3">
      <c r="A1491" t="s">
        <v>8219</v>
      </c>
      <c r="B1491">
        <v>17</v>
      </c>
      <c r="D1491" t="s">
        <v>8221</v>
      </c>
      <c r="E1491">
        <v>2</v>
      </c>
    </row>
    <row r="1492" spans="1:5" x14ac:dyDescent="0.3">
      <c r="A1492" t="s">
        <v>8219</v>
      </c>
      <c r="B1492">
        <v>91</v>
      </c>
      <c r="D1492" t="s">
        <v>8221</v>
      </c>
      <c r="E1492">
        <v>21</v>
      </c>
    </row>
    <row r="1493" spans="1:5" x14ac:dyDescent="0.3">
      <c r="A1493" t="s">
        <v>8219</v>
      </c>
      <c r="B1493">
        <v>43</v>
      </c>
      <c r="D1493" t="s">
        <v>8221</v>
      </c>
      <c r="E1493">
        <v>13</v>
      </c>
    </row>
    <row r="1494" spans="1:5" x14ac:dyDescent="0.3">
      <c r="A1494" t="s">
        <v>8219</v>
      </c>
      <c r="B1494">
        <v>17</v>
      </c>
      <c r="D1494" t="s">
        <v>8221</v>
      </c>
      <c r="E1494">
        <v>0</v>
      </c>
    </row>
    <row r="1495" spans="1:5" x14ac:dyDescent="0.3">
      <c r="A1495" t="s">
        <v>8219</v>
      </c>
      <c r="B1495">
        <v>33</v>
      </c>
      <c r="D1495" t="s">
        <v>8221</v>
      </c>
      <c r="E1495">
        <v>6</v>
      </c>
    </row>
    <row r="1496" spans="1:5" x14ac:dyDescent="0.3">
      <c r="A1496" t="s">
        <v>8219</v>
      </c>
      <c r="B1496">
        <v>87</v>
      </c>
      <c r="D1496" t="s">
        <v>8221</v>
      </c>
      <c r="E1496">
        <v>0</v>
      </c>
    </row>
    <row r="1497" spans="1:5" x14ac:dyDescent="0.3">
      <c r="A1497" t="s">
        <v>8219</v>
      </c>
      <c r="B1497">
        <v>113</v>
      </c>
      <c r="D1497" t="s">
        <v>8221</v>
      </c>
      <c r="E1497">
        <v>1</v>
      </c>
    </row>
    <row r="1498" spans="1:5" x14ac:dyDescent="0.3">
      <c r="A1498" t="s">
        <v>8219</v>
      </c>
      <c r="B1498">
        <v>14</v>
      </c>
      <c r="D1498" t="s">
        <v>8221</v>
      </c>
      <c r="E1498">
        <v>0</v>
      </c>
    </row>
    <row r="1499" spans="1:5" x14ac:dyDescent="0.3">
      <c r="A1499" t="s">
        <v>8219</v>
      </c>
      <c r="B1499">
        <v>30</v>
      </c>
      <c r="D1499" t="s">
        <v>8221</v>
      </c>
      <c r="E1499">
        <v>12</v>
      </c>
    </row>
    <row r="1500" spans="1:5" x14ac:dyDescent="0.3">
      <c r="A1500" t="s">
        <v>8219</v>
      </c>
      <c r="B1500">
        <v>16</v>
      </c>
      <c r="D1500" t="s">
        <v>8221</v>
      </c>
      <c r="E1500">
        <v>2</v>
      </c>
    </row>
    <row r="1501" spans="1:5" x14ac:dyDescent="0.3">
      <c r="A1501" t="s">
        <v>8219</v>
      </c>
      <c r="B1501">
        <v>46</v>
      </c>
      <c r="D1501" t="s">
        <v>8221</v>
      </c>
      <c r="E1501">
        <v>6</v>
      </c>
    </row>
    <row r="1502" spans="1:5" x14ac:dyDescent="0.3">
      <c r="A1502" t="s">
        <v>8219</v>
      </c>
      <c r="B1502">
        <v>24</v>
      </c>
      <c r="D1502" t="s">
        <v>8221</v>
      </c>
      <c r="E1502">
        <v>1</v>
      </c>
    </row>
    <row r="1503" spans="1:5" x14ac:dyDescent="0.3">
      <c r="A1503" t="s">
        <v>8219</v>
      </c>
      <c r="B1503">
        <v>97</v>
      </c>
      <c r="D1503" t="s">
        <v>8221</v>
      </c>
      <c r="E1503">
        <v>1</v>
      </c>
    </row>
    <row r="1504" spans="1:5" x14ac:dyDescent="0.3">
      <c r="A1504" t="s">
        <v>8219</v>
      </c>
      <c r="B1504">
        <v>59</v>
      </c>
      <c r="D1504" t="s">
        <v>8221</v>
      </c>
      <c r="E1504">
        <v>5</v>
      </c>
    </row>
    <row r="1505" spans="1:5" x14ac:dyDescent="0.3">
      <c r="A1505" t="s">
        <v>8219</v>
      </c>
      <c r="B1505">
        <v>1095</v>
      </c>
      <c r="D1505" t="s">
        <v>8221</v>
      </c>
      <c r="E1505">
        <v>0</v>
      </c>
    </row>
    <row r="1506" spans="1:5" x14ac:dyDescent="0.3">
      <c r="A1506" t="s">
        <v>8219</v>
      </c>
      <c r="B1506">
        <v>218</v>
      </c>
      <c r="D1506" t="s">
        <v>8221</v>
      </c>
      <c r="E1506">
        <v>3</v>
      </c>
    </row>
    <row r="1507" spans="1:5" x14ac:dyDescent="0.3">
      <c r="A1507" t="s">
        <v>8219</v>
      </c>
      <c r="B1507">
        <v>111</v>
      </c>
      <c r="D1507" t="s">
        <v>8221</v>
      </c>
      <c r="E1507">
        <v>8</v>
      </c>
    </row>
    <row r="1508" spans="1:5" x14ac:dyDescent="0.3">
      <c r="A1508" t="s">
        <v>8219</v>
      </c>
      <c r="B1508">
        <v>56</v>
      </c>
      <c r="D1508" t="s">
        <v>8221</v>
      </c>
      <c r="E1508">
        <v>3</v>
      </c>
    </row>
    <row r="1509" spans="1:5" x14ac:dyDescent="0.3">
      <c r="A1509" t="s">
        <v>8219</v>
      </c>
      <c r="B1509">
        <v>265</v>
      </c>
      <c r="D1509" t="s">
        <v>8221</v>
      </c>
      <c r="E1509">
        <v>8</v>
      </c>
    </row>
    <row r="1510" spans="1:5" x14ac:dyDescent="0.3">
      <c r="A1510" t="s">
        <v>8219</v>
      </c>
      <c r="B1510">
        <v>28</v>
      </c>
      <c r="D1510" t="s">
        <v>8221</v>
      </c>
      <c r="E1510">
        <v>1</v>
      </c>
    </row>
    <row r="1511" spans="1:5" x14ac:dyDescent="0.3">
      <c r="A1511" t="s">
        <v>8219</v>
      </c>
      <c r="B1511">
        <v>364</v>
      </c>
      <c r="D1511" t="s">
        <v>8221</v>
      </c>
      <c r="E1511">
        <v>4</v>
      </c>
    </row>
    <row r="1512" spans="1:5" x14ac:dyDescent="0.3">
      <c r="A1512" t="s">
        <v>8219</v>
      </c>
      <c r="B1512">
        <v>27</v>
      </c>
      <c r="D1512" t="s">
        <v>8221</v>
      </c>
      <c r="E1512">
        <v>8</v>
      </c>
    </row>
    <row r="1513" spans="1:5" x14ac:dyDescent="0.3">
      <c r="A1513" t="s">
        <v>8219</v>
      </c>
      <c r="B1513">
        <v>93</v>
      </c>
      <c r="D1513" t="s">
        <v>8221</v>
      </c>
      <c r="E1513">
        <v>1</v>
      </c>
    </row>
    <row r="1514" spans="1:5" x14ac:dyDescent="0.3">
      <c r="A1514" t="s">
        <v>8219</v>
      </c>
      <c r="B1514">
        <v>64</v>
      </c>
      <c r="D1514" t="s">
        <v>8221</v>
      </c>
      <c r="E1514">
        <v>5</v>
      </c>
    </row>
    <row r="1515" spans="1:5" x14ac:dyDescent="0.3">
      <c r="A1515" t="s">
        <v>8219</v>
      </c>
      <c r="B1515">
        <v>22</v>
      </c>
      <c r="D1515" t="s">
        <v>8221</v>
      </c>
      <c r="E1515">
        <v>0</v>
      </c>
    </row>
    <row r="1516" spans="1:5" x14ac:dyDescent="0.3">
      <c r="A1516" t="s">
        <v>8219</v>
      </c>
      <c r="B1516">
        <v>59</v>
      </c>
      <c r="D1516" t="s">
        <v>8221</v>
      </c>
      <c r="E1516">
        <v>0</v>
      </c>
    </row>
    <row r="1517" spans="1:5" x14ac:dyDescent="0.3">
      <c r="A1517" t="s">
        <v>8219</v>
      </c>
      <c r="B1517">
        <v>249</v>
      </c>
      <c r="D1517" t="s">
        <v>8221</v>
      </c>
      <c r="E1517">
        <v>1</v>
      </c>
    </row>
    <row r="1518" spans="1:5" x14ac:dyDescent="0.3">
      <c r="A1518" t="s">
        <v>8219</v>
      </c>
      <c r="B1518">
        <v>392</v>
      </c>
      <c r="D1518" t="s">
        <v>8221</v>
      </c>
      <c r="E1518">
        <v>0</v>
      </c>
    </row>
    <row r="1519" spans="1:5" x14ac:dyDescent="0.3">
      <c r="A1519" t="s">
        <v>8219</v>
      </c>
      <c r="B1519">
        <v>115</v>
      </c>
      <c r="D1519" t="s">
        <v>8221</v>
      </c>
      <c r="E1519">
        <v>0</v>
      </c>
    </row>
    <row r="1520" spans="1:5" x14ac:dyDescent="0.3">
      <c r="A1520" t="s">
        <v>8219</v>
      </c>
      <c r="B1520">
        <v>433</v>
      </c>
      <c r="D1520" t="s">
        <v>8221</v>
      </c>
      <c r="E1520">
        <v>6</v>
      </c>
    </row>
    <row r="1521" spans="1:5" x14ac:dyDescent="0.3">
      <c r="A1521" t="s">
        <v>8219</v>
      </c>
      <c r="B1521">
        <v>20</v>
      </c>
      <c r="D1521" t="s">
        <v>8221</v>
      </c>
      <c r="E1521">
        <v>6</v>
      </c>
    </row>
    <row r="1522" spans="1:5" x14ac:dyDescent="0.3">
      <c r="A1522" t="s">
        <v>8219</v>
      </c>
      <c r="B1522">
        <v>8</v>
      </c>
      <c r="D1522" t="s">
        <v>8221</v>
      </c>
      <c r="E1522">
        <v>14</v>
      </c>
    </row>
    <row r="1523" spans="1:5" x14ac:dyDescent="0.3">
      <c r="A1523" t="s">
        <v>8219</v>
      </c>
      <c r="B1523">
        <v>175</v>
      </c>
      <c r="D1523" t="s">
        <v>8221</v>
      </c>
      <c r="E1523">
        <v>6</v>
      </c>
    </row>
    <row r="1524" spans="1:5" x14ac:dyDescent="0.3">
      <c r="A1524" t="s">
        <v>8219</v>
      </c>
      <c r="B1524">
        <v>104</v>
      </c>
      <c r="D1524" t="s">
        <v>8221</v>
      </c>
      <c r="E1524">
        <v>33</v>
      </c>
    </row>
    <row r="1525" spans="1:5" x14ac:dyDescent="0.3">
      <c r="A1525" t="s">
        <v>8219</v>
      </c>
      <c r="B1525">
        <v>17</v>
      </c>
      <c r="D1525" t="s">
        <v>8221</v>
      </c>
      <c r="E1525">
        <v>4</v>
      </c>
    </row>
    <row r="1526" spans="1:5" x14ac:dyDescent="0.3">
      <c r="A1526" t="s">
        <v>8219</v>
      </c>
      <c r="B1526">
        <v>277</v>
      </c>
      <c r="D1526" t="s">
        <v>8221</v>
      </c>
      <c r="E1526">
        <v>1</v>
      </c>
    </row>
    <row r="1527" spans="1:5" x14ac:dyDescent="0.3">
      <c r="A1527" t="s">
        <v>8219</v>
      </c>
      <c r="B1527">
        <v>118</v>
      </c>
      <c r="D1527" t="s">
        <v>8221</v>
      </c>
      <c r="E1527">
        <v>0</v>
      </c>
    </row>
    <row r="1528" spans="1:5" x14ac:dyDescent="0.3">
      <c r="A1528" t="s">
        <v>8219</v>
      </c>
      <c r="B1528">
        <v>97</v>
      </c>
      <c r="D1528" t="s">
        <v>8221</v>
      </c>
      <c r="E1528">
        <v>6</v>
      </c>
    </row>
    <row r="1529" spans="1:5" x14ac:dyDescent="0.3">
      <c r="A1529" t="s">
        <v>8219</v>
      </c>
      <c r="B1529">
        <v>20</v>
      </c>
      <c r="D1529" t="s">
        <v>8221</v>
      </c>
      <c r="E1529">
        <v>6</v>
      </c>
    </row>
    <row r="1530" spans="1:5" x14ac:dyDescent="0.3">
      <c r="A1530" t="s">
        <v>8219</v>
      </c>
      <c r="B1530">
        <v>26</v>
      </c>
      <c r="D1530" t="s">
        <v>8221</v>
      </c>
      <c r="E1530">
        <v>1</v>
      </c>
    </row>
    <row r="1531" spans="1:5" x14ac:dyDescent="0.3">
      <c r="A1531" t="s">
        <v>8219</v>
      </c>
      <c r="B1531">
        <v>128</v>
      </c>
      <c r="D1531" t="s">
        <v>8221</v>
      </c>
      <c r="E1531">
        <v>3</v>
      </c>
    </row>
    <row r="1532" spans="1:5" x14ac:dyDescent="0.3">
      <c r="A1532" t="s">
        <v>8219</v>
      </c>
      <c r="B1532">
        <v>15</v>
      </c>
    </row>
    <row r="1533" spans="1:5" x14ac:dyDescent="0.3">
      <c r="A1533" t="s">
        <v>8219</v>
      </c>
      <c r="B1533">
        <v>25</v>
      </c>
    </row>
    <row r="1534" spans="1:5" x14ac:dyDescent="0.3">
      <c r="A1534" t="s">
        <v>8219</v>
      </c>
      <c r="B1534">
        <v>55</v>
      </c>
    </row>
    <row r="1535" spans="1:5" x14ac:dyDescent="0.3">
      <c r="A1535" t="s">
        <v>8219</v>
      </c>
      <c r="B1535">
        <v>107</v>
      </c>
    </row>
    <row r="1536" spans="1:5"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autoFilter ref="A1:B2186" xr:uid="{5A8E7626-4BD7-4741-BA75-51562EA3A039}"/>
  <conditionalFormatting sqref="A1:A2186">
    <cfRule type="cellIs" dxfId="11" priority="12" operator="equal">
      <formula>"successful"</formula>
    </cfRule>
  </conditionalFormatting>
  <conditionalFormatting sqref="A2:A2186">
    <cfRule type="cellIs" dxfId="10" priority="9" operator="equal">
      <formula>"canceled"</formula>
    </cfRule>
    <cfRule type="cellIs" dxfId="9" priority="10" operator="equal">
      <formula>"live"</formula>
    </cfRule>
    <cfRule type="cellIs" dxfId="8" priority="11" operator="equal">
      <formula>"failed"</formula>
    </cfRule>
  </conditionalFormatting>
  <conditionalFormatting sqref="D1:D1531">
    <cfRule type="cellIs" dxfId="7" priority="4" operator="equal">
      <formula>"successful"</formula>
    </cfRule>
  </conditionalFormatting>
  <conditionalFormatting sqref="D2:D1531">
    <cfRule type="cellIs" dxfId="6" priority="1" operator="equal">
      <formula>"canceled"</formula>
    </cfRule>
    <cfRule type="cellIs" dxfId="5" priority="2" operator="equal">
      <formula>"live"</formula>
    </cfRule>
    <cfRule type="cellIs" dxfId="4" priority="3" operator="equal">
      <formula>"failed"</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C1" zoomScale="55" zoomScaleNormal="55" workbookViewId="0">
      <selection activeCell="I172" sqref="I172"/>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88671875" bestFit="1" customWidth="1"/>
    <col min="16" max="16" width="22.109375" bestFit="1" customWidth="1"/>
    <col min="17" max="17" width="11.77734375" bestFit="1" customWidth="1"/>
    <col min="18" max="18" width="17.6640625" bestFit="1" customWidth="1"/>
    <col min="19" max="19" width="30.21875" bestFit="1" customWidth="1"/>
    <col min="20" max="20" width="28.4414062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8364</v>
      </c>
      <c r="T1" s="1" t="s">
        <v>8365</v>
      </c>
    </row>
    <row r="2" spans="1:20" ht="43.2" hidden="1"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IFERROR(E2/L2,"No Backers")</f>
        <v>63.917582417582416</v>
      </c>
      <c r="Q2" t="str">
        <f>MID(N2,1,FIND("/",N2,1)-1)</f>
        <v>film &amp; video</v>
      </c>
      <c r="R2" t="str">
        <f>MID(N2,FIND("/",N2,1)+1,LEN(N2))</f>
        <v>television</v>
      </c>
      <c r="S2" s="10">
        <f>(((J2/60)/60)/24)+DATE(1970,1,1)</f>
        <v>42177.007071759261</v>
      </c>
      <c r="T2" s="10">
        <f>(((I2/60)/60)/24)+DATE(1970,1,1)</f>
        <v>42208.125</v>
      </c>
    </row>
    <row r="3" spans="1:20" ht="28.8" hidden="1"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IFERROR(E3/L3,"No Backers")</f>
        <v>185.48101265822785</v>
      </c>
      <c r="Q3" t="str">
        <f t="shared" ref="Q3:Q66" si="2">MID(N3,1,FIND("/",N3,1)-1)</f>
        <v>film &amp; video</v>
      </c>
      <c r="R3" t="str">
        <f t="shared" ref="R3:R66" si="3">MID(N3,FIND("/",N3,1)+1,LEN(N3))</f>
        <v>television</v>
      </c>
      <c r="S3" s="10">
        <f t="shared" ref="S3:S66" si="4">(((J3/60)/60)/24)+DATE(1970,1,1)</f>
        <v>42766.600497685184</v>
      </c>
      <c r="T3" s="10">
        <f t="shared" ref="T3:T66" si="5">(((I3/60)/60)/24)+DATE(1970,1,1)</f>
        <v>42796.600497685184</v>
      </c>
    </row>
    <row r="4" spans="1:20" ht="43.2" hidden="1"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42405.702349537038</v>
      </c>
      <c r="T4" s="10">
        <f t="shared" si="5"/>
        <v>42415.702349537038</v>
      </c>
    </row>
    <row r="5" spans="1:20" ht="28.8" hidden="1"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41828.515127314815</v>
      </c>
      <c r="T5" s="10">
        <f t="shared" si="5"/>
        <v>41858.515127314815</v>
      </c>
    </row>
    <row r="6" spans="1:20" ht="57.6" hidden="1"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42327.834247685183</v>
      </c>
      <c r="T6" s="10">
        <f t="shared" si="5"/>
        <v>42357.834247685183</v>
      </c>
    </row>
    <row r="7" spans="1:20" ht="43.2" hidden="1"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0">
        <f t="shared" si="4"/>
        <v>42563.932951388888</v>
      </c>
      <c r="T7" s="10">
        <f t="shared" si="5"/>
        <v>42580.232638888891</v>
      </c>
    </row>
    <row r="8" spans="1:20" ht="43.2" hidden="1"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41794.072337962964</v>
      </c>
      <c r="T8" s="10">
        <f t="shared" si="5"/>
        <v>41804.072337962964</v>
      </c>
    </row>
    <row r="9" spans="1:20" ht="57.6" hidden="1"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42516.047071759262</v>
      </c>
      <c r="T9" s="10">
        <f t="shared" si="5"/>
        <v>42556.047071759262</v>
      </c>
    </row>
    <row r="10" spans="1:20" ht="28.8" hidden="1"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42468.94458333333</v>
      </c>
      <c r="T10" s="10">
        <f t="shared" si="5"/>
        <v>42475.875</v>
      </c>
    </row>
    <row r="11" spans="1:20" ht="43.2" hidden="1"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0">
        <f t="shared" si="4"/>
        <v>42447.103518518517</v>
      </c>
      <c r="T11" s="10">
        <f t="shared" si="5"/>
        <v>42477.103518518517</v>
      </c>
    </row>
    <row r="12" spans="1:20" ht="43.2" hidden="1"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41780.068043981482</v>
      </c>
      <c r="T12" s="10">
        <f t="shared" si="5"/>
        <v>41815.068043981482</v>
      </c>
    </row>
    <row r="13" spans="1:20" ht="57.6" hidden="1"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0">
        <f t="shared" si="4"/>
        <v>42572.778495370367</v>
      </c>
      <c r="T13" s="10">
        <f t="shared" si="5"/>
        <v>42604.125</v>
      </c>
    </row>
    <row r="14" spans="1:20" ht="57.6" hidden="1"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0">
        <f t="shared" si="4"/>
        <v>41791.713252314818</v>
      </c>
      <c r="T14" s="10">
        <f t="shared" si="5"/>
        <v>41836.125</v>
      </c>
    </row>
    <row r="15" spans="1:20" ht="43.2" hidden="1"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42508.677187499998</v>
      </c>
      <c r="T15" s="10">
        <f t="shared" si="5"/>
        <v>42544.852083333331</v>
      </c>
    </row>
    <row r="16" spans="1:20" ht="28.8" hidden="1"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41808.02648148148</v>
      </c>
      <c r="T16" s="10">
        <f t="shared" si="5"/>
        <v>41833.582638888889</v>
      </c>
    </row>
    <row r="17" spans="1:20" ht="43.2" hidden="1"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42256.391875000001</v>
      </c>
      <c r="T17" s="10">
        <f t="shared" si="5"/>
        <v>42274.843055555553</v>
      </c>
    </row>
    <row r="18" spans="1:20" ht="43.2" hidden="1"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41760.796423611115</v>
      </c>
      <c r="T18" s="10">
        <f t="shared" si="5"/>
        <v>41806.229166666664</v>
      </c>
    </row>
    <row r="19" spans="1:20" ht="43.2" hidden="1"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41917.731736111113</v>
      </c>
      <c r="T19" s="10">
        <f t="shared" si="5"/>
        <v>41947.773402777777</v>
      </c>
    </row>
    <row r="20" spans="1:20" ht="43.2" hidden="1"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0">
        <f t="shared" si="4"/>
        <v>41869.542314814818</v>
      </c>
      <c r="T20" s="10">
        <f t="shared" si="5"/>
        <v>41899.542314814818</v>
      </c>
    </row>
    <row r="21" spans="1:20" ht="43.2" hidden="1"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0">
        <f t="shared" si="4"/>
        <v>42175.816365740742</v>
      </c>
      <c r="T21" s="10">
        <f t="shared" si="5"/>
        <v>42205.816365740742</v>
      </c>
    </row>
    <row r="22" spans="1:20" ht="43.2" hidden="1"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42200.758240740746</v>
      </c>
      <c r="T22" s="10">
        <f t="shared" si="5"/>
        <v>42260.758240740746</v>
      </c>
    </row>
    <row r="23" spans="1:20" ht="43.2" hidden="1"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41878.627187500002</v>
      </c>
      <c r="T23" s="10">
        <f t="shared" si="5"/>
        <v>41908.627187500002</v>
      </c>
    </row>
    <row r="24" spans="1:20" ht="28.8" hidden="1"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41989.91134259259</v>
      </c>
      <c r="T24" s="10">
        <f t="shared" si="5"/>
        <v>42005.332638888889</v>
      </c>
    </row>
    <row r="25" spans="1:20" ht="43.2" hidden="1"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0">
        <f t="shared" si="4"/>
        <v>42097.778946759259</v>
      </c>
      <c r="T25" s="10">
        <f t="shared" si="5"/>
        <v>42124.638888888891</v>
      </c>
    </row>
    <row r="26" spans="1:20" ht="28.8" hidden="1"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42229.820173611108</v>
      </c>
      <c r="T26" s="10">
        <f t="shared" si="5"/>
        <v>42262.818750000006</v>
      </c>
    </row>
    <row r="27" spans="1:20" ht="43.2" hidden="1"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0">
        <f t="shared" si="4"/>
        <v>42318.025011574078</v>
      </c>
      <c r="T27" s="10">
        <f t="shared" si="5"/>
        <v>42378.025011574078</v>
      </c>
    </row>
    <row r="28" spans="1:20" ht="43.2" hidden="1"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0">
        <f t="shared" si="4"/>
        <v>41828.515555555554</v>
      </c>
      <c r="T28" s="10">
        <f t="shared" si="5"/>
        <v>41868.515555555554</v>
      </c>
    </row>
    <row r="29" spans="1:20" ht="43.2" hidden="1"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41929.164733796293</v>
      </c>
      <c r="T29" s="10">
        <f t="shared" si="5"/>
        <v>41959.206400462965</v>
      </c>
    </row>
    <row r="30" spans="1:20" ht="28.8" hidden="1"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42324.96393518518</v>
      </c>
      <c r="T30" s="10">
        <f t="shared" si="5"/>
        <v>42354.96393518518</v>
      </c>
    </row>
    <row r="31" spans="1:20" ht="43.2" hidden="1"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41812.67324074074</v>
      </c>
      <c r="T31" s="10">
        <f t="shared" si="5"/>
        <v>41842.67324074074</v>
      </c>
    </row>
    <row r="32" spans="1:20" ht="43.2" hidden="1"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41842.292997685188</v>
      </c>
      <c r="T32" s="10">
        <f t="shared" si="5"/>
        <v>41872.292997685188</v>
      </c>
    </row>
    <row r="33" spans="1:20" ht="43.2" hidden="1"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0">
        <f t="shared" si="4"/>
        <v>42376.79206018518</v>
      </c>
      <c r="T33" s="10">
        <f t="shared" si="5"/>
        <v>42394.79206018518</v>
      </c>
    </row>
    <row r="34" spans="1:20" ht="57.6" hidden="1"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42461.627511574072</v>
      </c>
      <c r="T34" s="10">
        <f t="shared" si="5"/>
        <v>42503.165972222225</v>
      </c>
    </row>
    <row r="35" spans="1:20" ht="43.2" hidden="1"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0">
        <f t="shared" si="4"/>
        <v>42286.660891203705</v>
      </c>
      <c r="T35" s="10">
        <f t="shared" si="5"/>
        <v>42316.702557870376</v>
      </c>
    </row>
    <row r="36" spans="1:20" ht="43.2" hidden="1"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41841.321770833332</v>
      </c>
      <c r="T36" s="10">
        <f t="shared" si="5"/>
        <v>41856.321770833332</v>
      </c>
    </row>
    <row r="37" spans="1:20" ht="43.2" hidden="1"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42098.291828703703</v>
      </c>
      <c r="T37" s="10">
        <f t="shared" si="5"/>
        <v>42122</v>
      </c>
    </row>
    <row r="38" spans="1:20" ht="28.8" hidden="1"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42068.307002314818</v>
      </c>
      <c r="T38" s="10">
        <f t="shared" si="5"/>
        <v>42098.265335648146</v>
      </c>
    </row>
    <row r="39" spans="1:20" ht="43.2" hidden="1"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42032.693043981482</v>
      </c>
      <c r="T39" s="10">
        <f t="shared" si="5"/>
        <v>42062.693043981482</v>
      </c>
    </row>
    <row r="40" spans="1:20" ht="43.2" hidden="1"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41375.057222222218</v>
      </c>
      <c r="T40" s="10">
        <f t="shared" si="5"/>
        <v>41405.057222222218</v>
      </c>
    </row>
    <row r="41" spans="1:20" ht="57.6" hidden="1"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0">
        <f t="shared" si="4"/>
        <v>41754.047083333331</v>
      </c>
      <c r="T41" s="10">
        <f t="shared" si="5"/>
        <v>41784.957638888889</v>
      </c>
    </row>
    <row r="42" spans="1:20" ht="43.2" hidden="1"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41789.21398148148</v>
      </c>
      <c r="T42" s="10">
        <f t="shared" si="5"/>
        <v>41809.166666666664</v>
      </c>
    </row>
    <row r="43" spans="1:20" ht="43.2" hidden="1"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0">
        <f t="shared" si="4"/>
        <v>41887.568912037037</v>
      </c>
      <c r="T43" s="10">
        <f t="shared" si="5"/>
        <v>41917.568912037037</v>
      </c>
    </row>
    <row r="44" spans="1:20" ht="43.2" hidden="1"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41971.639189814814</v>
      </c>
      <c r="T44" s="10">
        <f t="shared" si="5"/>
        <v>42001.639189814814</v>
      </c>
    </row>
    <row r="45" spans="1:20" ht="43.2" hidden="1"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0">
        <f t="shared" si="4"/>
        <v>41802.790347222224</v>
      </c>
      <c r="T45" s="10">
        <f t="shared" si="5"/>
        <v>41833</v>
      </c>
    </row>
    <row r="46" spans="1:20" ht="57.6" hidden="1"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0">
        <f t="shared" si="4"/>
        <v>41874.098807870374</v>
      </c>
      <c r="T46" s="10">
        <f t="shared" si="5"/>
        <v>41919.098807870374</v>
      </c>
    </row>
    <row r="47" spans="1:20" ht="43.2" hidden="1"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0">
        <f t="shared" si="4"/>
        <v>42457.623923611114</v>
      </c>
      <c r="T47" s="10">
        <f t="shared" si="5"/>
        <v>42487.623923611114</v>
      </c>
    </row>
    <row r="48" spans="1:20" ht="43.2" hidden="1"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42323.964976851858</v>
      </c>
      <c r="T48" s="10">
        <f t="shared" si="5"/>
        <v>42353.964976851858</v>
      </c>
    </row>
    <row r="49" spans="1:20" ht="57.6" hidden="1"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0">
        <f t="shared" si="4"/>
        <v>41932.819525462961</v>
      </c>
      <c r="T49" s="10">
        <f t="shared" si="5"/>
        <v>41992.861192129625</v>
      </c>
    </row>
    <row r="50" spans="1:20" ht="43.2" hidden="1"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42033.516898148147</v>
      </c>
      <c r="T50" s="10">
        <f t="shared" si="5"/>
        <v>42064.5</v>
      </c>
    </row>
    <row r="51" spans="1:20" hidden="1"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0">
        <f t="shared" si="4"/>
        <v>42271.176446759258</v>
      </c>
      <c r="T51" s="10">
        <f t="shared" si="5"/>
        <v>42301.176446759258</v>
      </c>
    </row>
    <row r="52" spans="1:20" ht="43.2" hidden="1"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0">
        <f t="shared" si="4"/>
        <v>41995.752986111111</v>
      </c>
      <c r="T52" s="10">
        <f t="shared" si="5"/>
        <v>42034.708333333328</v>
      </c>
    </row>
    <row r="53" spans="1:20" ht="43.2" hidden="1"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0">
        <f t="shared" si="4"/>
        <v>42196.928668981483</v>
      </c>
      <c r="T53" s="10">
        <f t="shared" si="5"/>
        <v>42226.928668981483</v>
      </c>
    </row>
    <row r="54" spans="1:20" ht="43.2" hidden="1"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0">
        <f t="shared" si="4"/>
        <v>41807.701921296299</v>
      </c>
      <c r="T54" s="10">
        <f t="shared" si="5"/>
        <v>41837.701921296299</v>
      </c>
    </row>
    <row r="55" spans="1:20" ht="28.8" hidden="1"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41719.549131944441</v>
      </c>
      <c r="T55" s="10">
        <f t="shared" si="5"/>
        <v>41733.916666666664</v>
      </c>
    </row>
    <row r="56" spans="1:20" ht="57.6" hidden="1"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42333.713206018518</v>
      </c>
      <c r="T56" s="10">
        <f t="shared" si="5"/>
        <v>42363.713206018518</v>
      </c>
    </row>
    <row r="57" spans="1:20" ht="43.2" hidden="1"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0">
        <f t="shared" si="4"/>
        <v>42496.968935185185</v>
      </c>
      <c r="T57" s="10">
        <f t="shared" si="5"/>
        <v>42517.968935185185</v>
      </c>
    </row>
    <row r="58" spans="1:20" ht="28.8" hidden="1"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42149.548888888887</v>
      </c>
      <c r="T58" s="10">
        <f t="shared" si="5"/>
        <v>42163.666666666672</v>
      </c>
    </row>
    <row r="59" spans="1:20" ht="43.2" hidden="1"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42089.83289351852</v>
      </c>
      <c r="T59" s="10">
        <f t="shared" si="5"/>
        <v>42119.83289351852</v>
      </c>
    </row>
    <row r="60" spans="1:20" ht="43.2" hidden="1"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0">
        <f t="shared" si="4"/>
        <v>41932.745046296295</v>
      </c>
      <c r="T60" s="10">
        <f t="shared" si="5"/>
        <v>41962.786712962959</v>
      </c>
    </row>
    <row r="61" spans="1:20" ht="43.2" hidden="1"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42230.23583333334</v>
      </c>
      <c r="T61" s="10">
        <f t="shared" si="5"/>
        <v>42261.875</v>
      </c>
    </row>
    <row r="62" spans="1:20" ht="43.2" hidden="1"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41701.901817129627</v>
      </c>
      <c r="T62" s="10">
        <f t="shared" si="5"/>
        <v>41721</v>
      </c>
    </row>
    <row r="63" spans="1:20" ht="43.2" hidden="1"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41409.814317129632</v>
      </c>
      <c r="T63" s="10">
        <f t="shared" si="5"/>
        <v>41431.814317129632</v>
      </c>
    </row>
    <row r="64" spans="1:20" ht="43.2" hidden="1"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41311.799513888887</v>
      </c>
      <c r="T64" s="10">
        <f t="shared" si="5"/>
        <v>41336.799513888887</v>
      </c>
    </row>
    <row r="65" spans="1:20" ht="43.2" hidden="1"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41612.912187499998</v>
      </c>
      <c r="T65" s="10">
        <f t="shared" si="5"/>
        <v>41636.207638888889</v>
      </c>
    </row>
    <row r="66" spans="1:20" ht="43.2" hidden="1"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0">
        <f t="shared" si="4"/>
        <v>41433.01829861111</v>
      </c>
      <c r="T66" s="10">
        <f t="shared" si="5"/>
        <v>41463.01829861111</v>
      </c>
    </row>
    <row r="67" spans="1:20" ht="43.2" hidden="1"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IFERROR(E67/L67,"No Backers")</f>
        <v>132.05263157894737</v>
      </c>
      <c r="Q67" t="str">
        <f t="shared" ref="Q67:Q130" si="8">MID(N67,1,FIND("/",N67,1)-1)</f>
        <v>film &amp; video</v>
      </c>
      <c r="R67" t="str">
        <f t="shared" ref="R67:R130" si="9">MID(N67,FIND("/",N67,1)+1,LEN(N67))</f>
        <v>shorts</v>
      </c>
      <c r="S67" s="10">
        <f t="shared" ref="S67:S130" si="10">(((J67/60)/60)/24)+DATE(1970,1,1)</f>
        <v>41835.821226851855</v>
      </c>
      <c r="T67" s="10">
        <f t="shared" ref="T67:T130" si="11">(((I67/60)/60)/24)+DATE(1970,1,1)</f>
        <v>41862.249305555553</v>
      </c>
    </row>
    <row r="68" spans="1:20" ht="28.8" hidden="1"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0">
        <f t="shared" si="10"/>
        <v>42539.849768518514</v>
      </c>
      <c r="T68" s="10">
        <f t="shared" si="11"/>
        <v>42569.849768518514</v>
      </c>
    </row>
    <row r="69" spans="1:20" ht="43.2" hidden="1"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0">
        <f t="shared" si="10"/>
        <v>41075.583379629628</v>
      </c>
      <c r="T69" s="10">
        <f t="shared" si="11"/>
        <v>41105.583379629628</v>
      </c>
    </row>
    <row r="70" spans="1:20" ht="57.6" hidden="1"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0">
        <f t="shared" si="10"/>
        <v>41663.569340277776</v>
      </c>
      <c r="T70" s="10">
        <f t="shared" si="11"/>
        <v>41693.569340277776</v>
      </c>
    </row>
    <row r="71" spans="1:20" ht="43.2" hidden="1"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0">
        <f t="shared" si="10"/>
        <v>40786.187789351854</v>
      </c>
      <c r="T71" s="10">
        <f t="shared" si="11"/>
        <v>40818.290972222225</v>
      </c>
    </row>
    <row r="72" spans="1:20" ht="43.2" hidden="1"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0">
        <f t="shared" si="10"/>
        <v>40730.896354166667</v>
      </c>
      <c r="T72" s="10">
        <f t="shared" si="11"/>
        <v>40790.896354166667</v>
      </c>
    </row>
    <row r="73" spans="1:20" ht="43.2" hidden="1"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0">
        <f t="shared" si="10"/>
        <v>40997.271493055552</v>
      </c>
      <c r="T73" s="10">
        <f t="shared" si="11"/>
        <v>41057.271493055552</v>
      </c>
    </row>
    <row r="74" spans="1:20" ht="43.2" hidden="1"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0">
        <f t="shared" si="10"/>
        <v>41208.010196759256</v>
      </c>
      <c r="T74" s="10">
        <f t="shared" si="11"/>
        <v>41228</v>
      </c>
    </row>
    <row r="75" spans="1:20" ht="43.2" hidden="1"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0">
        <f t="shared" si="10"/>
        <v>40587.75675925926</v>
      </c>
      <c r="T75" s="10">
        <f t="shared" si="11"/>
        <v>40666.165972222225</v>
      </c>
    </row>
    <row r="76" spans="1:20" ht="43.2" hidden="1"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0">
        <f t="shared" si="10"/>
        <v>42360.487210648149</v>
      </c>
      <c r="T76" s="10">
        <f t="shared" si="11"/>
        <v>42390.487210648149</v>
      </c>
    </row>
    <row r="77" spans="1:20" ht="43.2" hidden="1"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0">
        <f t="shared" si="10"/>
        <v>41357.209166666667</v>
      </c>
      <c r="T77" s="10">
        <f t="shared" si="11"/>
        <v>41387.209166666667</v>
      </c>
    </row>
    <row r="78" spans="1:20" ht="43.2" hidden="1"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0">
        <f t="shared" si="10"/>
        <v>40844.691643518519</v>
      </c>
      <c r="T78" s="10">
        <f t="shared" si="11"/>
        <v>40904.733310185184</v>
      </c>
    </row>
    <row r="79" spans="1:20" ht="43.2" hidden="1"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0">
        <f t="shared" si="10"/>
        <v>40997.144872685189</v>
      </c>
      <c r="T79" s="10">
        <f t="shared" si="11"/>
        <v>41050.124305555553</v>
      </c>
    </row>
    <row r="80" spans="1:20" ht="86.4" hidden="1"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0">
        <f t="shared" si="10"/>
        <v>42604.730567129634</v>
      </c>
      <c r="T80" s="10">
        <f t="shared" si="11"/>
        <v>42614.730567129634</v>
      </c>
    </row>
    <row r="81" spans="1:20" ht="43.2" hidden="1"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0">
        <f t="shared" si="10"/>
        <v>41724.776539351849</v>
      </c>
      <c r="T81" s="10">
        <f t="shared" si="11"/>
        <v>41754.776539351849</v>
      </c>
    </row>
    <row r="82" spans="1:20" ht="43.2" hidden="1"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0">
        <f t="shared" si="10"/>
        <v>41583.083981481483</v>
      </c>
      <c r="T82" s="10">
        <f t="shared" si="11"/>
        <v>41618.083981481483</v>
      </c>
    </row>
    <row r="83" spans="1:20" ht="43.2" hidden="1"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0">
        <f t="shared" si="10"/>
        <v>41100.158877314818</v>
      </c>
      <c r="T83" s="10">
        <f t="shared" si="11"/>
        <v>41104.126388888886</v>
      </c>
    </row>
    <row r="84" spans="1:20" ht="43.2" hidden="1"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0">
        <f t="shared" si="10"/>
        <v>40795.820150462961</v>
      </c>
      <c r="T84" s="10">
        <f t="shared" si="11"/>
        <v>40825.820150462961</v>
      </c>
    </row>
    <row r="85" spans="1:20" ht="43.2" hidden="1"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0">
        <f t="shared" si="10"/>
        <v>42042.615613425922</v>
      </c>
      <c r="T85" s="10">
        <f t="shared" si="11"/>
        <v>42057.479166666672</v>
      </c>
    </row>
    <row r="86" spans="1:20" ht="43.2" hidden="1"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0">
        <f t="shared" si="10"/>
        <v>40648.757939814815</v>
      </c>
      <c r="T86" s="10">
        <f t="shared" si="11"/>
        <v>40678.757939814815</v>
      </c>
    </row>
    <row r="87" spans="1:20" ht="43.2" hidden="1"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0">
        <f t="shared" si="10"/>
        <v>40779.125428240739</v>
      </c>
      <c r="T87" s="10">
        <f t="shared" si="11"/>
        <v>40809.125428240739</v>
      </c>
    </row>
    <row r="88" spans="1:20" ht="57.6" hidden="1"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0">
        <f t="shared" si="10"/>
        <v>42291.556076388893</v>
      </c>
      <c r="T88" s="10">
        <f t="shared" si="11"/>
        <v>42365.59774305555</v>
      </c>
    </row>
    <row r="89" spans="1:20" ht="43.2" hidden="1"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0">
        <f t="shared" si="10"/>
        <v>40322.53938657407</v>
      </c>
      <c r="T89" s="10">
        <f t="shared" si="11"/>
        <v>40332.070138888892</v>
      </c>
    </row>
    <row r="90" spans="1:20" ht="43.2" hidden="1"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0">
        <f t="shared" si="10"/>
        <v>41786.65892361111</v>
      </c>
      <c r="T90" s="10">
        <f t="shared" si="11"/>
        <v>41812.65892361111</v>
      </c>
    </row>
    <row r="91" spans="1:20" ht="43.2" hidden="1"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0">
        <f t="shared" si="10"/>
        <v>41402.752222222225</v>
      </c>
      <c r="T91" s="10">
        <f t="shared" si="11"/>
        <v>41427.752222222225</v>
      </c>
    </row>
    <row r="92" spans="1:20" ht="28.8" hidden="1"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0">
        <f t="shared" si="10"/>
        <v>40706.297442129631</v>
      </c>
      <c r="T92" s="10">
        <f t="shared" si="11"/>
        <v>40736.297442129631</v>
      </c>
    </row>
    <row r="93" spans="1:20" ht="43.2" hidden="1"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0">
        <f t="shared" si="10"/>
        <v>40619.402361111112</v>
      </c>
      <c r="T93" s="10">
        <f t="shared" si="11"/>
        <v>40680.402361111112</v>
      </c>
    </row>
    <row r="94" spans="1:20" ht="43.2" hidden="1"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0">
        <f t="shared" si="10"/>
        <v>42721.198877314819</v>
      </c>
      <c r="T94" s="10">
        <f t="shared" si="11"/>
        <v>42767.333333333328</v>
      </c>
    </row>
    <row r="95" spans="1:20" ht="57.6" hidden="1"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0">
        <f t="shared" si="10"/>
        <v>41065.858067129629</v>
      </c>
      <c r="T95" s="10">
        <f t="shared" si="11"/>
        <v>41093.875</v>
      </c>
    </row>
    <row r="96" spans="1:20" ht="43.2" hidden="1"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0">
        <f t="shared" si="10"/>
        <v>41716.717847222222</v>
      </c>
      <c r="T96" s="10">
        <f t="shared" si="11"/>
        <v>41736.717847222222</v>
      </c>
    </row>
    <row r="97" spans="1:20" ht="43.2" hidden="1"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0">
        <f t="shared" si="10"/>
        <v>40935.005104166667</v>
      </c>
      <c r="T97" s="10">
        <f t="shared" si="11"/>
        <v>40965.005104166667</v>
      </c>
    </row>
    <row r="98" spans="1:20" ht="57.6" hidden="1"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0">
        <f t="shared" si="10"/>
        <v>40324.662511574075</v>
      </c>
      <c r="T98" s="10">
        <f t="shared" si="11"/>
        <v>40391.125</v>
      </c>
    </row>
    <row r="99" spans="1:20" ht="43.2" hidden="1"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0">
        <f t="shared" si="10"/>
        <v>40706.135208333333</v>
      </c>
      <c r="T99" s="10">
        <f t="shared" si="11"/>
        <v>40736.135208333333</v>
      </c>
    </row>
    <row r="100" spans="1:20" ht="43.2" hidden="1"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0">
        <f t="shared" si="10"/>
        <v>41214.79483796296</v>
      </c>
      <c r="T100" s="10">
        <f t="shared" si="11"/>
        <v>41250.979166666664</v>
      </c>
    </row>
    <row r="101" spans="1:20" ht="28.8" hidden="1"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0">
        <f t="shared" si="10"/>
        <v>41631.902766203704</v>
      </c>
      <c r="T101" s="10">
        <f t="shared" si="11"/>
        <v>41661.902766203704</v>
      </c>
    </row>
    <row r="102" spans="1:20" ht="43.2" hidden="1"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0">
        <f t="shared" si="10"/>
        <v>41197.753310185188</v>
      </c>
      <c r="T102" s="10">
        <f t="shared" si="11"/>
        <v>41217.794976851852</v>
      </c>
    </row>
    <row r="103" spans="1:20" ht="43.2" hidden="1"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0">
        <f t="shared" si="10"/>
        <v>41274.776736111111</v>
      </c>
      <c r="T103" s="10">
        <f t="shared" si="11"/>
        <v>41298.776736111111</v>
      </c>
    </row>
    <row r="104" spans="1:20" ht="43.2" hidden="1"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0">
        <f t="shared" si="10"/>
        <v>40505.131168981483</v>
      </c>
      <c r="T104" s="10">
        <f t="shared" si="11"/>
        <v>40535.131168981483</v>
      </c>
    </row>
    <row r="105" spans="1:20" ht="43.2" hidden="1"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0">
        <f t="shared" si="10"/>
        <v>41682.805902777778</v>
      </c>
      <c r="T105" s="10">
        <f t="shared" si="11"/>
        <v>41705.805902777778</v>
      </c>
    </row>
    <row r="106" spans="1:20" ht="28.8" hidden="1"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0">
        <f t="shared" si="10"/>
        <v>40612.695208333331</v>
      </c>
      <c r="T106" s="10">
        <f t="shared" si="11"/>
        <v>40636.041666666664</v>
      </c>
    </row>
    <row r="107" spans="1:20" ht="43.2" hidden="1"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0">
        <f t="shared" si="10"/>
        <v>42485.724768518514</v>
      </c>
      <c r="T107" s="10">
        <f t="shared" si="11"/>
        <v>42504</v>
      </c>
    </row>
    <row r="108" spans="1:20" hidden="1"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0">
        <f t="shared" si="10"/>
        <v>40987.776631944449</v>
      </c>
      <c r="T108" s="10">
        <f t="shared" si="11"/>
        <v>41001.776631944449</v>
      </c>
    </row>
    <row r="109" spans="1:20" ht="43.2" hidden="1"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0">
        <f t="shared" si="10"/>
        <v>40635.982488425929</v>
      </c>
      <c r="T109" s="10">
        <f t="shared" si="11"/>
        <v>40657.982488425929</v>
      </c>
    </row>
    <row r="110" spans="1:20" ht="43.2" hidden="1"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0">
        <f t="shared" si="10"/>
        <v>41365.613078703704</v>
      </c>
      <c r="T110" s="10">
        <f t="shared" si="11"/>
        <v>41425.613078703704</v>
      </c>
    </row>
    <row r="111" spans="1:20" ht="43.2" hidden="1"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0">
        <f t="shared" si="10"/>
        <v>40570.025810185187</v>
      </c>
      <c r="T111" s="10">
        <f t="shared" si="11"/>
        <v>40600.025810185187</v>
      </c>
    </row>
    <row r="112" spans="1:20" ht="43.2" hidden="1"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0">
        <f t="shared" si="10"/>
        <v>41557.949687500004</v>
      </c>
      <c r="T112" s="10">
        <f t="shared" si="11"/>
        <v>41592.249305555553</v>
      </c>
    </row>
    <row r="113" spans="1:20" ht="43.2" hidden="1"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0">
        <f t="shared" si="10"/>
        <v>42125.333182870367</v>
      </c>
      <c r="T113" s="10">
        <f t="shared" si="11"/>
        <v>42155.333182870367</v>
      </c>
    </row>
    <row r="114" spans="1:20" ht="43.2" hidden="1"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0">
        <f t="shared" si="10"/>
        <v>41718.043032407404</v>
      </c>
      <c r="T114" s="10">
        <f t="shared" si="11"/>
        <v>41742.083333333336</v>
      </c>
    </row>
    <row r="115" spans="1:20" ht="28.8" hidden="1"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0">
        <f t="shared" si="10"/>
        <v>40753.758425925924</v>
      </c>
      <c r="T115" s="10">
        <f t="shared" si="11"/>
        <v>40761.625</v>
      </c>
    </row>
    <row r="116" spans="1:20" ht="43.2" hidden="1"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0">
        <f t="shared" si="10"/>
        <v>40861.27416666667</v>
      </c>
      <c r="T116" s="10">
        <f t="shared" si="11"/>
        <v>40921.27416666667</v>
      </c>
    </row>
    <row r="117" spans="1:20" hidden="1"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0">
        <f t="shared" si="10"/>
        <v>40918.738935185182</v>
      </c>
      <c r="T117" s="10">
        <f t="shared" si="11"/>
        <v>40943.738935185182</v>
      </c>
    </row>
    <row r="118" spans="1:20" ht="43.2" hidden="1"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0">
        <f t="shared" si="10"/>
        <v>40595.497164351851</v>
      </c>
      <c r="T118" s="10">
        <f t="shared" si="11"/>
        <v>40641.455497685187</v>
      </c>
    </row>
    <row r="119" spans="1:20" ht="57.6" hidden="1"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0">
        <f t="shared" si="10"/>
        <v>40248.834999999999</v>
      </c>
      <c r="T119" s="10">
        <f t="shared" si="11"/>
        <v>40338.791666666664</v>
      </c>
    </row>
    <row r="120" spans="1:20" ht="28.8" hidden="1"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0">
        <f t="shared" si="10"/>
        <v>40723.053657407407</v>
      </c>
      <c r="T120" s="10">
        <f t="shared" si="11"/>
        <v>40753.053657407407</v>
      </c>
    </row>
    <row r="121" spans="1:20" ht="43.2" hidden="1"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0">
        <f t="shared" si="10"/>
        <v>40739.069282407407</v>
      </c>
      <c r="T121" s="10">
        <f t="shared" si="11"/>
        <v>40768.958333333336</v>
      </c>
    </row>
    <row r="122" spans="1:20" ht="57.6" hidden="1"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0">
        <f t="shared" si="10"/>
        <v>42616.049849537041</v>
      </c>
      <c r="T122" s="10">
        <f t="shared" si="11"/>
        <v>42646.049849537041</v>
      </c>
    </row>
    <row r="123" spans="1:20" ht="57.6" hidden="1"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0">
        <f t="shared" si="10"/>
        <v>42096.704976851848</v>
      </c>
      <c r="T123" s="10">
        <f t="shared" si="11"/>
        <v>42112.427777777775</v>
      </c>
    </row>
    <row r="124" spans="1:20" ht="28.8" hidden="1"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str">
        <f t="shared" si="7"/>
        <v>No Backers</v>
      </c>
      <c r="Q124" t="str">
        <f t="shared" si="8"/>
        <v>film &amp; video</v>
      </c>
      <c r="R124" t="str">
        <f t="shared" si="9"/>
        <v>science fiction</v>
      </c>
      <c r="S124" s="10">
        <f t="shared" si="10"/>
        <v>42593.431793981479</v>
      </c>
      <c r="T124" s="10">
        <f t="shared" si="11"/>
        <v>42653.431793981479</v>
      </c>
    </row>
    <row r="125" spans="1:20" ht="43.2" hidden="1"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0">
        <f t="shared" si="10"/>
        <v>41904.781990740739</v>
      </c>
      <c r="T125" s="10">
        <f t="shared" si="11"/>
        <v>41940.916666666664</v>
      </c>
    </row>
    <row r="126" spans="1:20" ht="43.2" hidden="1"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str">
        <f t="shared" si="7"/>
        <v>No Backers</v>
      </c>
      <c r="Q126" t="str">
        <f t="shared" si="8"/>
        <v>film &amp; video</v>
      </c>
      <c r="R126" t="str">
        <f t="shared" si="9"/>
        <v>science fiction</v>
      </c>
      <c r="S126" s="10">
        <f t="shared" si="10"/>
        <v>42114.928726851853</v>
      </c>
      <c r="T126" s="10">
        <f t="shared" si="11"/>
        <v>42139.928726851853</v>
      </c>
    </row>
    <row r="127" spans="1:20" ht="43.2" hidden="1"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0">
        <f t="shared" si="10"/>
        <v>42709.993981481486</v>
      </c>
      <c r="T127" s="10">
        <f t="shared" si="11"/>
        <v>42769.993981481486</v>
      </c>
    </row>
    <row r="128" spans="1:20" ht="43.2" hidden="1"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0">
        <f t="shared" si="10"/>
        <v>42135.589548611111</v>
      </c>
      <c r="T128" s="10">
        <f t="shared" si="11"/>
        <v>42166.083333333328</v>
      </c>
    </row>
    <row r="129" spans="1:20" ht="43.2" hidden="1"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0">
        <f t="shared" si="10"/>
        <v>42067.62431712963</v>
      </c>
      <c r="T129" s="10">
        <f t="shared" si="11"/>
        <v>42097.582650462966</v>
      </c>
    </row>
    <row r="130" spans="1:20" ht="28.8" hidden="1"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0">
        <f t="shared" si="10"/>
        <v>42628.22792824074</v>
      </c>
      <c r="T130" s="10">
        <f t="shared" si="11"/>
        <v>42663.22792824074</v>
      </c>
    </row>
    <row r="131" spans="1:20" ht="57.6" hidden="1"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str">
        <f t="shared" ref="P131:P194" si="13">IFERROR(E131/L131,"No Backers")</f>
        <v>No Backers</v>
      </c>
      <c r="Q131" t="str">
        <f t="shared" ref="Q131:Q194" si="14">MID(N131,1,FIND("/",N131,1)-1)</f>
        <v>film &amp; video</v>
      </c>
      <c r="R131" t="str">
        <f t="shared" ref="R131:R194" si="15">MID(N131,FIND("/",N131,1)+1,LEN(N131))</f>
        <v>science fiction</v>
      </c>
      <c r="S131" s="10">
        <f t="shared" ref="S131:S194" si="16">(((J131/60)/60)/24)+DATE(1970,1,1)</f>
        <v>41882.937303240738</v>
      </c>
      <c r="T131" s="10">
        <f t="shared" ref="T131:T194" si="17">(((I131/60)/60)/24)+DATE(1970,1,1)</f>
        <v>41942.937303240738</v>
      </c>
    </row>
    <row r="132" spans="1:20" ht="43.2" hidden="1"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str">
        <f t="shared" si="13"/>
        <v>No Backers</v>
      </c>
      <c r="Q132" t="str">
        <f t="shared" si="14"/>
        <v>film &amp; video</v>
      </c>
      <c r="R132" t="str">
        <f t="shared" si="15"/>
        <v>science fiction</v>
      </c>
      <c r="S132" s="10">
        <f t="shared" si="16"/>
        <v>41778.915416666663</v>
      </c>
      <c r="T132" s="10">
        <f t="shared" si="17"/>
        <v>41806.844444444447</v>
      </c>
    </row>
    <row r="133" spans="1:20" hidden="1"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str">
        <f t="shared" si="13"/>
        <v>No Backers</v>
      </c>
      <c r="Q133" t="str">
        <f t="shared" si="14"/>
        <v>film &amp; video</v>
      </c>
      <c r="R133" t="str">
        <f t="shared" si="15"/>
        <v>science fiction</v>
      </c>
      <c r="S133" s="10">
        <f t="shared" si="16"/>
        <v>42541.837511574078</v>
      </c>
      <c r="T133" s="10">
        <f t="shared" si="17"/>
        <v>42557</v>
      </c>
    </row>
    <row r="134" spans="1:20" ht="43.2" hidden="1"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0">
        <f t="shared" si="16"/>
        <v>41905.812581018516</v>
      </c>
      <c r="T134" s="10">
        <f t="shared" si="17"/>
        <v>41950.854247685187</v>
      </c>
    </row>
    <row r="135" spans="1:20" ht="28.8" hidden="1"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str">
        <f t="shared" si="13"/>
        <v>No Backers</v>
      </c>
      <c r="Q135" t="str">
        <f t="shared" si="14"/>
        <v>film &amp; video</v>
      </c>
      <c r="R135" t="str">
        <f t="shared" si="15"/>
        <v>science fiction</v>
      </c>
      <c r="S135" s="10">
        <f t="shared" si="16"/>
        <v>42491.80768518518</v>
      </c>
      <c r="T135" s="10">
        <f t="shared" si="17"/>
        <v>42521.729861111111</v>
      </c>
    </row>
    <row r="136" spans="1:20" ht="28.8" hidden="1"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str">
        <f t="shared" si="13"/>
        <v>No Backers</v>
      </c>
      <c r="Q136" t="str">
        <f t="shared" si="14"/>
        <v>film &amp; video</v>
      </c>
      <c r="R136" t="str">
        <f t="shared" si="15"/>
        <v>science fiction</v>
      </c>
      <c r="S136" s="10">
        <f t="shared" si="16"/>
        <v>42221.909930555557</v>
      </c>
      <c r="T136" s="10">
        <f t="shared" si="17"/>
        <v>42251.708333333328</v>
      </c>
    </row>
    <row r="137" spans="1:20" ht="43.2" hidden="1"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0">
        <f t="shared" si="16"/>
        <v>41788.381909722222</v>
      </c>
      <c r="T137" s="10">
        <f t="shared" si="17"/>
        <v>41821.791666666664</v>
      </c>
    </row>
    <row r="138" spans="1:20" ht="57.6" hidden="1"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str">
        <f t="shared" si="13"/>
        <v>No Backers</v>
      </c>
      <c r="Q138" t="str">
        <f t="shared" si="14"/>
        <v>film &amp; video</v>
      </c>
      <c r="R138" t="str">
        <f t="shared" si="15"/>
        <v>science fiction</v>
      </c>
      <c r="S138" s="10">
        <f t="shared" si="16"/>
        <v>42096.410115740742</v>
      </c>
      <c r="T138" s="10">
        <f t="shared" si="17"/>
        <v>42140.427777777775</v>
      </c>
    </row>
    <row r="139" spans="1:20" ht="43.2" hidden="1"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str">
        <f t="shared" si="13"/>
        <v>No Backers</v>
      </c>
      <c r="Q139" t="str">
        <f t="shared" si="14"/>
        <v>film &amp; video</v>
      </c>
      <c r="R139" t="str">
        <f t="shared" si="15"/>
        <v>science fiction</v>
      </c>
      <c r="S139" s="10">
        <f t="shared" si="16"/>
        <v>42239.573993055557</v>
      </c>
      <c r="T139" s="10">
        <f t="shared" si="17"/>
        <v>42289.573993055557</v>
      </c>
    </row>
    <row r="140" spans="1:20" ht="43.2" hidden="1"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0">
        <f t="shared" si="16"/>
        <v>42186.257418981477</v>
      </c>
      <c r="T140" s="10">
        <f t="shared" si="17"/>
        <v>42217.207638888889</v>
      </c>
    </row>
    <row r="141" spans="1:20" ht="43.2" hidden="1"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0">
        <f t="shared" si="16"/>
        <v>42187.920972222222</v>
      </c>
      <c r="T141" s="10">
        <f t="shared" si="17"/>
        <v>42197.920972222222</v>
      </c>
    </row>
    <row r="142" spans="1:20" ht="43.2" hidden="1"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str">
        <f t="shared" si="13"/>
        <v>No Backers</v>
      </c>
      <c r="Q142" t="str">
        <f t="shared" si="14"/>
        <v>film &amp; video</v>
      </c>
      <c r="R142" t="str">
        <f t="shared" si="15"/>
        <v>science fiction</v>
      </c>
      <c r="S142" s="10">
        <f t="shared" si="16"/>
        <v>42053.198287037041</v>
      </c>
      <c r="T142" s="10">
        <f t="shared" si="17"/>
        <v>42083.15662037037</v>
      </c>
    </row>
    <row r="143" spans="1:20" ht="43.2" hidden="1"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0">
        <f t="shared" si="16"/>
        <v>42110.153043981481</v>
      </c>
      <c r="T143" s="10">
        <f t="shared" si="17"/>
        <v>42155.153043981481</v>
      </c>
    </row>
    <row r="144" spans="1:20" ht="43.2" hidden="1"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0">
        <f t="shared" si="16"/>
        <v>41938.893263888887</v>
      </c>
      <c r="T144" s="10">
        <f t="shared" si="17"/>
        <v>41959.934930555552</v>
      </c>
    </row>
    <row r="145" spans="1:20" ht="43.2" hidden="1"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str">
        <f t="shared" si="13"/>
        <v>No Backers</v>
      </c>
      <c r="Q145" t="str">
        <f t="shared" si="14"/>
        <v>film &amp; video</v>
      </c>
      <c r="R145" t="str">
        <f t="shared" si="15"/>
        <v>science fiction</v>
      </c>
      <c r="S145" s="10">
        <f t="shared" si="16"/>
        <v>42559.064143518524</v>
      </c>
      <c r="T145" s="10">
        <f t="shared" si="17"/>
        <v>42616.246527777781</v>
      </c>
    </row>
    <row r="146" spans="1:20" ht="43.2" hidden="1"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0">
        <f t="shared" si="16"/>
        <v>42047.762407407412</v>
      </c>
      <c r="T146" s="10">
        <f t="shared" si="17"/>
        <v>42107.72074074074</v>
      </c>
    </row>
    <row r="147" spans="1:20" ht="43.2" hidden="1"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0">
        <f t="shared" si="16"/>
        <v>42200.542268518519</v>
      </c>
      <c r="T147" s="10">
        <f t="shared" si="17"/>
        <v>42227.542268518519</v>
      </c>
    </row>
    <row r="148" spans="1:20" ht="43.2" hidden="1"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0">
        <f t="shared" si="16"/>
        <v>42693.016180555554</v>
      </c>
      <c r="T148" s="10">
        <f t="shared" si="17"/>
        <v>42753.016180555554</v>
      </c>
    </row>
    <row r="149" spans="1:20" ht="28.8" hidden="1"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str">
        <f t="shared" si="13"/>
        <v>No Backers</v>
      </c>
      <c r="Q149" t="str">
        <f t="shared" si="14"/>
        <v>film &amp; video</v>
      </c>
      <c r="R149" t="str">
        <f t="shared" si="15"/>
        <v>science fiction</v>
      </c>
      <c r="S149" s="10">
        <f t="shared" si="16"/>
        <v>41969.767824074079</v>
      </c>
      <c r="T149" s="10">
        <f t="shared" si="17"/>
        <v>42012.762499999997</v>
      </c>
    </row>
    <row r="150" spans="1:20" ht="43.2" hidden="1"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0">
        <f t="shared" si="16"/>
        <v>42397.281666666662</v>
      </c>
      <c r="T150" s="10">
        <f t="shared" si="17"/>
        <v>42427.281666666662</v>
      </c>
    </row>
    <row r="151" spans="1:20" ht="43.2" hidden="1"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0">
        <f t="shared" si="16"/>
        <v>41968.172106481477</v>
      </c>
      <c r="T151" s="10">
        <f t="shared" si="17"/>
        <v>41998.333333333328</v>
      </c>
    </row>
    <row r="152" spans="1:20" ht="43.2" hidden="1"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0">
        <f t="shared" si="16"/>
        <v>42090.161828703705</v>
      </c>
      <c r="T152" s="10">
        <f t="shared" si="17"/>
        <v>42150.161828703705</v>
      </c>
    </row>
    <row r="153" spans="1:20" ht="43.2" hidden="1"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0">
        <f t="shared" si="16"/>
        <v>42113.550821759258</v>
      </c>
      <c r="T153" s="10">
        <f t="shared" si="17"/>
        <v>42173.550821759258</v>
      </c>
    </row>
    <row r="154" spans="1:20" ht="28.8" hidden="1"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0">
        <f t="shared" si="16"/>
        <v>41875.077546296299</v>
      </c>
      <c r="T154" s="10">
        <f t="shared" si="17"/>
        <v>41905.077546296299</v>
      </c>
    </row>
    <row r="155" spans="1:20" ht="43.2" hidden="1"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0">
        <f t="shared" si="16"/>
        <v>41933.586157407408</v>
      </c>
      <c r="T155" s="10">
        <f t="shared" si="17"/>
        <v>41975.627824074079</v>
      </c>
    </row>
    <row r="156" spans="1:20" ht="43.2" hidden="1"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0">
        <f t="shared" si="16"/>
        <v>42115.547395833331</v>
      </c>
      <c r="T156" s="10">
        <f t="shared" si="17"/>
        <v>42158.547395833331</v>
      </c>
    </row>
    <row r="157" spans="1:20" ht="57.6" hidden="1"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0">
        <f t="shared" si="16"/>
        <v>42168.559432870374</v>
      </c>
      <c r="T157" s="10">
        <f t="shared" si="17"/>
        <v>42208.559432870374</v>
      </c>
    </row>
    <row r="158" spans="1:20" ht="57.6" hidden="1"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0">
        <f t="shared" si="16"/>
        <v>41794.124953703707</v>
      </c>
      <c r="T158" s="10">
        <f t="shared" si="17"/>
        <v>41854.124953703707</v>
      </c>
    </row>
    <row r="159" spans="1:20" ht="43.2" hidden="1"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0">
        <f t="shared" si="16"/>
        <v>42396.911712962959</v>
      </c>
      <c r="T159" s="10">
        <f t="shared" si="17"/>
        <v>42426.911712962959</v>
      </c>
    </row>
    <row r="160" spans="1:20" ht="43.2" hidden="1"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str">
        <f t="shared" si="13"/>
        <v>No Backers</v>
      </c>
      <c r="Q160" t="str">
        <f t="shared" si="14"/>
        <v>film &amp; video</v>
      </c>
      <c r="R160" t="str">
        <f t="shared" si="15"/>
        <v>science fiction</v>
      </c>
      <c r="S160" s="10">
        <f t="shared" si="16"/>
        <v>41904.07671296296</v>
      </c>
      <c r="T160" s="10">
        <f t="shared" si="17"/>
        <v>41934.07671296296</v>
      </c>
    </row>
    <row r="161" spans="1:20" ht="43.2" hidden="1"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0">
        <f t="shared" si="16"/>
        <v>42514.434548611112</v>
      </c>
      <c r="T161" s="10">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str">
        <f t="shared" si="13"/>
        <v>No Backers</v>
      </c>
      <c r="Q162" t="str">
        <f t="shared" si="14"/>
        <v>film &amp; video</v>
      </c>
      <c r="R162" t="str">
        <f t="shared" si="15"/>
        <v>drama</v>
      </c>
      <c r="S162" s="10">
        <f t="shared" si="16"/>
        <v>42171.913090277783</v>
      </c>
      <c r="T162" s="10">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0">
        <f t="shared" si="16"/>
        <v>41792.687442129631</v>
      </c>
      <c r="T163" s="10">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0">
        <f t="shared" si="16"/>
        <v>41835.126805555556</v>
      </c>
      <c r="T164" s="10">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str">
        <f t="shared" si="13"/>
        <v>No Backers</v>
      </c>
      <c r="Q165" t="str">
        <f t="shared" si="14"/>
        <v>film &amp; video</v>
      </c>
      <c r="R165" t="str">
        <f t="shared" si="15"/>
        <v>drama</v>
      </c>
      <c r="S165" s="10">
        <f t="shared" si="16"/>
        <v>42243.961273148147</v>
      </c>
      <c r="T165" s="10">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0">
        <f t="shared" si="16"/>
        <v>41841.762743055559</v>
      </c>
      <c r="T166" s="10">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str">
        <f t="shared" si="13"/>
        <v>No Backers</v>
      </c>
      <c r="Q167" t="str">
        <f t="shared" si="14"/>
        <v>film &amp; video</v>
      </c>
      <c r="R167" t="str">
        <f t="shared" si="15"/>
        <v>drama</v>
      </c>
      <c r="S167" s="10">
        <f t="shared" si="16"/>
        <v>42351.658842592587</v>
      </c>
      <c r="T167" s="10">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0">
        <f t="shared" si="16"/>
        <v>42721.075949074075</v>
      </c>
      <c r="T168" s="10">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0">
        <f t="shared" si="16"/>
        <v>42160.927488425921</v>
      </c>
      <c r="T169" s="10">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0">
        <f t="shared" si="16"/>
        <v>42052.83530092593</v>
      </c>
      <c r="T170" s="10">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0">
        <f t="shared" si="16"/>
        <v>41900.505312499998</v>
      </c>
      <c r="T171" s="10">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0">
        <f t="shared" si="16"/>
        <v>42216.977812500001</v>
      </c>
      <c r="T172" s="10">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0">
        <f t="shared" si="16"/>
        <v>42534.180717592593</v>
      </c>
      <c r="T173" s="10">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str">
        <f t="shared" si="13"/>
        <v>No Backers</v>
      </c>
      <c r="Q174" t="str">
        <f t="shared" si="14"/>
        <v>film &amp; video</v>
      </c>
      <c r="R174" t="str">
        <f t="shared" si="15"/>
        <v>drama</v>
      </c>
      <c r="S174" s="10">
        <f t="shared" si="16"/>
        <v>42047.394942129627</v>
      </c>
      <c r="T174" s="10">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str">
        <f t="shared" si="13"/>
        <v>No Backers</v>
      </c>
      <c r="Q175" t="str">
        <f t="shared" si="14"/>
        <v>film &amp; video</v>
      </c>
      <c r="R175" t="str">
        <f t="shared" si="15"/>
        <v>drama</v>
      </c>
      <c r="S175" s="10">
        <f t="shared" si="16"/>
        <v>42033.573009259257</v>
      </c>
      <c r="T175" s="10">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str">
        <f t="shared" si="13"/>
        <v>No Backers</v>
      </c>
      <c r="Q176" t="str">
        <f t="shared" si="14"/>
        <v>film &amp; video</v>
      </c>
      <c r="R176" t="str">
        <f t="shared" si="15"/>
        <v>drama</v>
      </c>
      <c r="S176" s="10">
        <f t="shared" si="16"/>
        <v>42072.758981481486</v>
      </c>
      <c r="T176" s="10">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0">
        <f t="shared" si="16"/>
        <v>41855.777905092589</v>
      </c>
      <c r="T177" s="10">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str">
        <f t="shared" si="13"/>
        <v>No Backers</v>
      </c>
      <c r="Q178" t="str">
        <f t="shared" si="14"/>
        <v>film &amp; video</v>
      </c>
      <c r="R178" t="str">
        <f t="shared" si="15"/>
        <v>drama</v>
      </c>
      <c r="S178" s="10">
        <f t="shared" si="16"/>
        <v>42191.824062500003</v>
      </c>
      <c r="T178" s="10">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0">
        <f t="shared" si="16"/>
        <v>42070.047754629632</v>
      </c>
      <c r="T179" s="10">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str">
        <f t="shared" si="13"/>
        <v>No Backers</v>
      </c>
      <c r="Q180" t="str">
        <f t="shared" si="14"/>
        <v>film &amp; video</v>
      </c>
      <c r="R180" t="str">
        <f t="shared" si="15"/>
        <v>drama</v>
      </c>
      <c r="S180" s="10">
        <f t="shared" si="16"/>
        <v>42304.955381944441</v>
      </c>
      <c r="T180" s="10">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0">
        <f t="shared" si="16"/>
        <v>42403.080497685187</v>
      </c>
      <c r="T181" s="10">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0">
        <f t="shared" si="16"/>
        <v>42067.991238425922</v>
      </c>
      <c r="T182" s="10">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0">
        <f t="shared" si="16"/>
        <v>42147.741840277777</v>
      </c>
      <c r="T183" s="10">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str">
        <f t="shared" si="13"/>
        <v>No Backers</v>
      </c>
      <c r="Q184" t="str">
        <f t="shared" si="14"/>
        <v>film &amp; video</v>
      </c>
      <c r="R184" t="str">
        <f t="shared" si="15"/>
        <v>drama</v>
      </c>
      <c r="S184" s="10">
        <f t="shared" si="16"/>
        <v>42712.011944444443</v>
      </c>
      <c r="T184" s="10">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0">
        <f t="shared" si="16"/>
        <v>41939.810300925928</v>
      </c>
      <c r="T185" s="10">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0">
        <f t="shared" si="16"/>
        <v>41825.791226851856</v>
      </c>
      <c r="T186" s="10">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0">
        <f t="shared" si="16"/>
        <v>42570.91133101852</v>
      </c>
      <c r="T187" s="10">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str">
        <f t="shared" si="13"/>
        <v>No Backers</v>
      </c>
      <c r="Q188" t="str">
        <f t="shared" si="14"/>
        <v>film &amp; video</v>
      </c>
      <c r="R188" t="str">
        <f t="shared" si="15"/>
        <v>drama</v>
      </c>
      <c r="S188" s="10">
        <f t="shared" si="16"/>
        <v>42767.812893518523</v>
      </c>
      <c r="T188" s="10">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0">
        <f t="shared" si="16"/>
        <v>42182.234456018516</v>
      </c>
      <c r="T189" s="10">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str">
        <f t="shared" si="13"/>
        <v>No Backers</v>
      </c>
      <c r="Q190" t="str">
        <f t="shared" si="14"/>
        <v>film &amp; video</v>
      </c>
      <c r="R190" t="str">
        <f t="shared" si="15"/>
        <v>drama</v>
      </c>
      <c r="S190" s="10">
        <f t="shared" si="16"/>
        <v>41857.18304398148</v>
      </c>
      <c r="T190" s="10">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0">
        <f t="shared" si="16"/>
        <v>42556.690706018519</v>
      </c>
      <c r="T191" s="10">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0">
        <f t="shared" si="16"/>
        <v>42527.650995370372</v>
      </c>
      <c r="T192" s="10">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0">
        <f t="shared" si="16"/>
        <v>42239.441412037035</v>
      </c>
      <c r="T193" s="10">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0">
        <f t="shared" si="16"/>
        <v>41899.792037037041</v>
      </c>
      <c r="T194" s="10">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str">
        <f t="shared" ref="P195:P258" si="19">IFERROR(E195/L195,"No Backers")</f>
        <v>No Backers</v>
      </c>
      <c r="Q195" t="str">
        <f t="shared" ref="Q195:Q258" si="20">MID(N195,1,FIND("/",N195,1)-1)</f>
        <v>film &amp; video</v>
      </c>
      <c r="R195" t="str">
        <f t="shared" ref="R195:R258" si="21">MID(N195,FIND("/",N195,1)+1,LEN(N195))</f>
        <v>drama</v>
      </c>
      <c r="S195" s="10">
        <f t="shared" ref="S195:S258" si="22">(((J195/60)/60)/24)+DATE(1970,1,1)</f>
        <v>41911.934791666667</v>
      </c>
      <c r="T195" s="10">
        <f t="shared" ref="T195:T258" si="23">(((I195/60)/60)/24)+DATE(1970,1,1)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0">
        <f t="shared" si="22"/>
        <v>42375.996886574074</v>
      </c>
      <c r="T196" s="10">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str">
        <f t="shared" si="19"/>
        <v>No Backers</v>
      </c>
      <c r="Q197" t="str">
        <f t="shared" si="20"/>
        <v>film &amp; video</v>
      </c>
      <c r="R197" t="str">
        <f t="shared" si="21"/>
        <v>drama</v>
      </c>
      <c r="S197" s="10">
        <f t="shared" si="22"/>
        <v>42135.67050925926</v>
      </c>
      <c r="T197" s="10">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0">
        <f t="shared" si="22"/>
        <v>42259.542800925927</v>
      </c>
      <c r="T198" s="10">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0">
        <f t="shared" si="22"/>
        <v>42741.848379629635</v>
      </c>
      <c r="T199" s="10">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0">
        <f t="shared" si="22"/>
        <v>41887.383356481485</v>
      </c>
      <c r="T200" s="10">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str">
        <f t="shared" si="19"/>
        <v>No Backers</v>
      </c>
      <c r="Q201" t="str">
        <f t="shared" si="20"/>
        <v>film &amp; video</v>
      </c>
      <c r="R201" t="str">
        <f t="shared" si="21"/>
        <v>drama</v>
      </c>
      <c r="S201" s="10">
        <f t="shared" si="22"/>
        <v>42584.123865740738</v>
      </c>
      <c r="T201" s="10">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0">
        <f t="shared" si="22"/>
        <v>41867.083368055559</v>
      </c>
      <c r="T202" s="10">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0">
        <f t="shared" si="22"/>
        <v>42023.818622685183</v>
      </c>
      <c r="T203" s="10">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str">
        <f t="shared" si="19"/>
        <v>No Backers</v>
      </c>
      <c r="Q204" t="str">
        <f t="shared" si="20"/>
        <v>film &amp; video</v>
      </c>
      <c r="R204" t="str">
        <f t="shared" si="21"/>
        <v>drama</v>
      </c>
      <c r="S204" s="10">
        <f t="shared" si="22"/>
        <v>42255.927824074075</v>
      </c>
      <c r="T204" s="10">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0">
        <f t="shared" si="22"/>
        <v>41973.847962962958</v>
      </c>
      <c r="T205" s="10">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0">
        <f t="shared" si="22"/>
        <v>42556.583368055552</v>
      </c>
      <c r="T206" s="10">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0">
        <f t="shared" si="22"/>
        <v>42248.632199074069</v>
      </c>
      <c r="T207" s="10">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str">
        <f t="shared" si="19"/>
        <v>No Backers</v>
      </c>
      <c r="Q208" t="str">
        <f t="shared" si="20"/>
        <v>film &amp; video</v>
      </c>
      <c r="R208" t="str">
        <f t="shared" si="21"/>
        <v>drama</v>
      </c>
      <c r="S208" s="10">
        <f t="shared" si="22"/>
        <v>42567.004432870366</v>
      </c>
      <c r="T208" s="10">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0">
        <f t="shared" si="22"/>
        <v>41978.197199074071</v>
      </c>
      <c r="T209" s="10">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str">
        <f t="shared" si="19"/>
        <v>No Backers</v>
      </c>
      <c r="Q210" t="str">
        <f t="shared" si="20"/>
        <v>film &amp; video</v>
      </c>
      <c r="R210" t="str">
        <f t="shared" si="21"/>
        <v>drama</v>
      </c>
      <c r="S210" s="10">
        <f t="shared" si="22"/>
        <v>41959.369988425926</v>
      </c>
      <c r="T210" s="10">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str">
        <f t="shared" si="19"/>
        <v>No Backers</v>
      </c>
      <c r="Q211" t="str">
        <f t="shared" si="20"/>
        <v>film &amp; video</v>
      </c>
      <c r="R211" t="str">
        <f t="shared" si="21"/>
        <v>drama</v>
      </c>
      <c r="S211" s="10">
        <f t="shared" si="22"/>
        <v>42165.922858796301</v>
      </c>
      <c r="T211" s="10">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0">
        <f t="shared" si="22"/>
        <v>42249.064722222218</v>
      </c>
      <c r="T212" s="10">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0">
        <f t="shared" si="22"/>
        <v>42236.159918981488</v>
      </c>
      <c r="T213" s="10">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0">
        <f t="shared" si="22"/>
        <v>42416.881018518514</v>
      </c>
      <c r="T214" s="10">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0">
        <f t="shared" si="22"/>
        <v>42202.594293981485</v>
      </c>
      <c r="T215" s="10">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0">
        <f t="shared" si="22"/>
        <v>42009.64061342593</v>
      </c>
      <c r="T216" s="10">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0">
        <f t="shared" si="22"/>
        <v>42375.230115740742</v>
      </c>
      <c r="T217" s="10">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0">
        <f t="shared" si="22"/>
        <v>42066.958761574075</v>
      </c>
      <c r="T218" s="10">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0">
        <f t="shared" si="22"/>
        <v>41970.64061342593</v>
      </c>
      <c r="T219" s="10">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0">
        <f t="shared" si="22"/>
        <v>42079.628344907411</v>
      </c>
      <c r="T220" s="10">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0">
        <f t="shared" si="22"/>
        <v>42429.326678240745</v>
      </c>
      <c r="T221" s="10">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0">
        <f t="shared" si="22"/>
        <v>42195.643865740742</v>
      </c>
      <c r="T222" s="10">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str">
        <f t="shared" si="19"/>
        <v>No Backers</v>
      </c>
      <c r="Q223" t="str">
        <f t="shared" si="20"/>
        <v>film &amp; video</v>
      </c>
      <c r="R223" t="str">
        <f t="shared" si="21"/>
        <v>drama</v>
      </c>
      <c r="S223" s="10">
        <f t="shared" si="22"/>
        <v>42031.837546296301</v>
      </c>
      <c r="T223" s="10">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0">
        <f t="shared" si="22"/>
        <v>42031.769884259258</v>
      </c>
      <c r="T224" s="10">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str">
        <f t="shared" si="19"/>
        <v>No Backers</v>
      </c>
      <c r="Q225" t="str">
        <f t="shared" si="20"/>
        <v>film &amp; video</v>
      </c>
      <c r="R225" t="str">
        <f t="shared" si="21"/>
        <v>drama</v>
      </c>
      <c r="S225" s="10">
        <f t="shared" si="22"/>
        <v>42482.048032407409</v>
      </c>
      <c r="T225" s="10">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str">
        <f t="shared" si="19"/>
        <v>No Backers</v>
      </c>
      <c r="Q226" t="str">
        <f t="shared" si="20"/>
        <v>film &amp; video</v>
      </c>
      <c r="R226" t="str">
        <f t="shared" si="21"/>
        <v>drama</v>
      </c>
      <c r="S226" s="10">
        <f t="shared" si="22"/>
        <v>42135.235254629632</v>
      </c>
      <c r="T226" s="10">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str">
        <f t="shared" si="19"/>
        <v>No Backers</v>
      </c>
      <c r="Q227" t="str">
        <f t="shared" si="20"/>
        <v>film &amp; video</v>
      </c>
      <c r="R227" t="str">
        <f t="shared" si="21"/>
        <v>drama</v>
      </c>
      <c r="S227" s="10">
        <f t="shared" si="22"/>
        <v>42438.961273148147</v>
      </c>
      <c r="T227" s="10">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0">
        <f t="shared" si="22"/>
        <v>42106.666018518517</v>
      </c>
      <c r="T228" s="10">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str">
        <f t="shared" si="19"/>
        <v>No Backers</v>
      </c>
      <c r="Q229" t="str">
        <f t="shared" si="20"/>
        <v>film &amp; video</v>
      </c>
      <c r="R229" t="str">
        <f t="shared" si="21"/>
        <v>drama</v>
      </c>
      <c r="S229" s="10">
        <f t="shared" si="22"/>
        <v>42164.893993055557</v>
      </c>
      <c r="T229" s="10">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str">
        <f t="shared" si="19"/>
        <v>No Backers</v>
      </c>
      <c r="Q230" t="str">
        <f t="shared" si="20"/>
        <v>film &amp; video</v>
      </c>
      <c r="R230" t="str">
        <f t="shared" si="21"/>
        <v>drama</v>
      </c>
      <c r="S230" s="10">
        <f t="shared" si="22"/>
        <v>42096.686400462961</v>
      </c>
      <c r="T230" s="10">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str">
        <f t="shared" si="19"/>
        <v>No Backers</v>
      </c>
      <c r="Q231" t="str">
        <f t="shared" si="20"/>
        <v>film &amp; video</v>
      </c>
      <c r="R231" t="str">
        <f t="shared" si="21"/>
        <v>drama</v>
      </c>
      <c r="S231" s="10">
        <f t="shared" si="22"/>
        <v>42383.933993055558</v>
      </c>
      <c r="T231" s="10">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0">
        <f t="shared" si="22"/>
        <v>42129.777210648142</v>
      </c>
      <c r="T232" s="10">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str">
        <f t="shared" si="19"/>
        <v>No Backers</v>
      </c>
      <c r="Q233" t="str">
        <f t="shared" si="20"/>
        <v>film &amp; video</v>
      </c>
      <c r="R233" t="str">
        <f t="shared" si="21"/>
        <v>drama</v>
      </c>
      <c r="S233" s="10">
        <f t="shared" si="22"/>
        <v>42341.958923611113</v>
      </c>
      <c r="T233" s="10">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0">
        <f t="shared" si="22"/>
        <v>42032.82576388889</v>
      </c>
      <c r="T234" s="10">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str">
        <f t="shared" si="19"/>
        <v>No Backers</v>
      </c>
      <c r="Q235" t="str">
        <f t="shared" si="20"/>
        <v>film &amp; video</v>
      </c>
      <c r="R235" t="str">
        <f t="shared" si="21"/>
        <v>drama</v>
      </c>
      <c r="S235" s="10">
        <f t="shared" si="22"/>
        <v>42612.911712962959</v>
      </c>
      <c r="T235" s="10">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0">
        <f t="shared" si="22"/>
        <v>42136.035405092596</v>
      </c>
      <c r="T236" s="10">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str">
        <f t="shared" si="19"/>
        <v>No Backers</v>
      </c>
      <c r="Q237" t="str">
        <f t="shared" si="20"/>
        <v>film &amp; video</v>
      </c>
      <c r="R237" t="str">
        <f t="shared" si="21"/>
        <v>drama</v>
      </c>
      <c r="S237" s="10">
        <f t="shared" si="22"/>
        <v>42164.908530092594</v>
      </c>
      <c r="T237" s="10">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str">
        <f t="shared" si="19"/>
        <v>No Backers</v>
      </c>
      <c r="Q238" t="str">
        <f t="shared" si="20"/>
        <v>film &amp; video</v>
      </c>
      <c r="R238" t="str">
        <f t="shared" si="21"/>
        <v>drama</v>
      </c>
      <c r="S238" s="10">
        <f t="shared" si="22"/>
        <v>42321.08447916666</v>
      </c>
      <c r="T238" s="10">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0">
        <f t="shared" si="22"/>
        <v>42377.577187499999</v>
      </c>
      <c r="T239" s="10">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str">
        <f t="shared" si="19"/>
        <v>No Backers</v>
      </c>
      <c r="Q240" t="str">
        <f t="shared" si="20"/>
        <v>film &amp; video</v>
      </c>
      <c r="R240" t="str">
        <f t="shared" si="21"/>
        <v>drama</v>
      </c>
      <c r="S240" s="10">
        <f t="shared" si="22"/>
        <v>42713.962499999994</v>
      </c>
      <c r="T240" s="10">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0">
        <f t="shared" si="22"/>
        <v>42297.110300925924</v>
      </c>
      <c r="T241" s="10">
        <f t="shared" si="23"/>
        <v>42316.5</v>
      </c>
    </row>
    <row r="242" spans="1:20" ht="57.6" hidden="1"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0">
        <f t="shared" si="22"/>
        <v>41354.708460648151</v>
      </c>
      <c r="T242" s="10">
        <f t="shared" si="23"/>
        <v>41399.708460648151</v>
      </c>
    </row>
    <row r="243" spans="1:20" ht="43.2" hidden="1"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0">
        <f t="shared" si="22"/>
        <v>41949.697962962964</v>
      </c>
      <c r="T243" s="10">
        <f t="shared" si="23"/>
        <v>41994.697962962964</v>
      </c>
    </row>
    <row r="244" spans="1:20" ht="43.2" hidden="1"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0">
        <f t="shared" si="22"/>
        <v>40862.492939814816</v>
      </c>
      <c r="T244" s="10">
        <f t="shared" si="23"/>
        <v>40897.492939814816</v>
      </c>
    </row>
    <row r="245" spans="1:20" ht="43.2" hidden="1"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0">
        <f t="shared" si="22"/>
        <v>41662.047500000001</v>
      </c>
      <c r="T245" s="10">
        <f t="shared" si="23"/>
        <v>41692.047500000001</v>
      </c>
    </row>
    <row r="246" spans="1:20" ht="57.6" hidden="1"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0">
        <f t="shared" si="22"/>
        <v>40213.323599537034</v>
      </c>
      <c r="T246" s="10">
        <f t="shared" si="23"/>
        <v>40253.29583333333</v>
      </c>
    </row>
    <row r="247" spans="1:20" ht="43.2" hidden="1"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0">
        <f t="shared" si="22"/>
        <v>41107.053067129629</v>
      </c>
      <c r="T247" s="10">
        <f t="shared" si="23"/>
        <v>41137.053067129629</v>
      </c>
    </row>
    <row r="248" spans="1:20" ht="43.2" hidden="1"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0">
        <f t="shared" si="22"/>
        <v>40480.363483796296</v>
      </c>
      <c r="T248" s="10">
        <f t="shared" si="23"/>
        <v>40530.405150462961</v>
      </c>
    </row>
    <row r="249" spans="1:20" ht="57.6" hidden="1"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0">
        <f t="shared" si="22"/>
        <v>40430.604328703703</v>
      </c>
      <c r="T249" s="10">
        <f t="shared" si="23"/>
        <v>40467.152083333334</v>
      </c>
    </row>
    <row r="250" spans="1:20" ht="43.2" hidden="1"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0">
        <f t="shared" si="22"/>
        <v>40870.774409722224</v>
      </c>
      <c r="T250" s="10">
        <f t="shared" si="23"/>
        <v>40915.774409722224</v>
      </c>
    </row>
    <row r="251" spans="1:20" ht="57.6" hidden="1"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0">
        <f t="shared" si="22"/>
        <v>40332.923842592594</v>
      </c>
      <c r="T251" s="10">
        <f t="shared" si="23"/>
        <v>40412.736111111109</v>
      </c>
    </row>
    <row r="252" spans="1:20" ht="43.2" hidden="1"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0">
        <f t="shared" si="22"/>
        <v>41401.565868055557</v>
      </c>
      <c r="T252" s="10">
        <f t="shared" si="23"/>
        <v>41431.565868055557</v>
      </c>
    </row>
    <row r="253" spans="1:20" ht="43.2" hidden="1"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0">
        <f t="shared" si="22"/>
        <v>41013.787569444445</v>
      </c>
      <c r="T253" s="10">
        <f t="shared" si="23"/>
        <v>41045.791666666664</v>
      </c>
    </row>
    <row r="254" spans="1:20" ht="43.2" hidden="1"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0">
        <f t="shared" si="22"/>
        <v>40266.662708333337</v>
      </c>
      <c r="T254" s="10">
        <f t="shared" si="23"/>
        <v>40330.165972222225</v>
      </c>
    </row>
    <row r="255" spans="1:20" ht="57.6" hidden="1"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0">
        <f t="shared" si="22"/>
        <v>40924.650868055556</v>
      </c>
      <c r="T255" s="10">
        <f t="shared" si="23"/>
        <v>40954.650868055556</v>
      </c>
    </row>
    <row r="256" spans="1:20" ht="43.2" hidden="1"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0">
        <f t="shared" si="22"/>
        <v>42263.952662037031</v>
      </c>
      <c r="T256" s="10">
        <f t="shared" si="23"/>
        <v>42294.083333333328</v>
      </c>
    </row>
    <row r="257" spans="1:20" ht="28.8" hidden="1"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0">
        <f t="shared" si="22"/>
        <v>40588.526412037041</v>
      </c>
      <c r="T257" s="10">
        <f t="shared" si="23"/>
        <v>40618.48474537037</v>
      </c>
    </row>
    <row r="258" spans="1:20" ht="43.2" hidden="1"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0">
        <f t="shared" si="22"/>
        <v>41319.769293981481</v>
      </c>
      <c r="T258" s="10">
        <f t="shared" si="23"/>
        <v>41349.769293981481</v>
      </c>
    </row>
    <row r="259" spans="1:20" ht="43.2" hidden="1"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IFERROR(E259/L259,"No Backers")</f>
        <v>66.70405357142856</v>
      </c>
      <c r="Q259" t="str">
        <f t="shared" ref="Q259:Q322" si="26">MID(N259,1,FIND("/",N259,1)-1)</f>
        <v>film &amp; video</v>
      </c>
      <c r="R259" t="str">
        <f t="shared" ref="R259:R322" si="27">MID(N259,FIND("/",N259,1)+1,LEN(N259))</f>
        <v>documentary</v>
      </c>
      <c r="S259" s="10">
        <f t="shared" ref="S259:S322" si="28">(((J259/60)/60)/24)+DATE(1970,1,1)</f>
        <v>42479.626875000002</v>
      </c>
      <c r="T259" s="10">
        <f t="shared" ref="T259:T322" si="29">(((I259/60)/60)/24)+DATE(1970,1,1)</f>
        <v>42509.626875000002</v>
      </c>
    </row>
    <row r="260" spans="1:20" ht="43.2" hidden="1"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0">
        <f t="shared" si="28"/>
        <v>40682.051689814813</v>
      </c>
      <c r="T260" s="10">
        <f t="shared" si="29"/>
        <v>40712.051689814813</v>
      </c>
    </row>
    <row r="261" spans="1:20" ht="57.6" hidden="1"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0">
        <f t="shared" si="28"/>
        <v>42072.738067129627</v>
      </c>
      <c r="T261" s="10">
        <f t="shared" si="29"/>
        <v>42102.738067129627</v>
      </c>
    </row>
    <row r="262" spans="1:20" ht="43.2" hidden="1"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0">
        <f t="shared" si="28"/>
        <v>40330.755543981482</v>
      </c>
      <c r="T262" s="10">
        <f t="shared" si="29"/>
        <v>40376.415972222225</v>
      </c>
    </row>
    <row r="263" spans="1:20" ht="28.8" hidden="1"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0">
        <f t="shared" si="28"/>
        <v>41017.885462962964</v>
      </c>
      <c r="T263" s="10">
        <f t="shared" si="29"/>
        <v>41067.621527777781</v>
      </c>
    </row>
    <row r="264" spans="1:20" ht="28.8" hidden="1"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0">
        <f t="shared" si="28"/>
        <v>40555.24800925926</v>
      </c>
      <c r="T264" s="10">
        <f t="shared" si="29"/>
        <v>40600.24800925926</v>
      </c>
    </row>
    <row r="265" spans="1:20" ht="57.6" hidden="1"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0">
        <f t="shared" si="28"/>
        <v>41149.954791666663</v>
      </c>
      <c r="T265" s="10">
        <f t="shared" si="29"/>
        <v>41179.954791666663</v>
      </c>
    </row>
    <row r="266" spans="1:20" ht="57.6" hidden="1"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0">
        <f t="shared" si="28"/>
        <v>41010.620312500003</v>
      </c>
      <c r="T266" s="10">
        <f t="shared" si="29"/>
        <v>41040.620312500003</v>
      </c>
    </row>
    <row r="267" spans="1:20" ht="57.6" hidden="1"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0">
        <f t="shared" si="28"/>
        <v>40267.245717592588</v>
      </c>
      <c r="T267" s="10">
        <f t="shared" si="29"/>
        <v>40308.844444444447</v>
      </c>
    </row>
    <row r="268" spans="1:20" ht="57.6" hidden="1"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0">
        <f t="shared" si="28"/>
        <v>40205.174849537041</v>
      </c>
      <c r="T268" s="10">
        <f t="shared" si="29"/>
        <v>40291.160416666666</v>
      </c>
    </row>
    <row r="269" spans="1:20" ht="43.2" hidden="1"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0">
        <f t="shared" si="28"/>
        <v>41785.452534722222</v>
      </c>
      <c r="T269" s="10">
        <f t="shared" si="29"/>
        <v>41815.452534722222</v>
      </c>
    </row>
    <row r="270" spans="1:20" ht="43.2" hidden="1"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0">
        <f t="shared" si="28"/>
        <v>40809.15252314815</v>
      </c>
      <c r="T270" s="10">
        <f t="shared" si="29"/>
        <v>40854.194189814814</v>
      </c>
    </row>
    <row r="271" spans="1:20" ht="43.2" hidden="1"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0">
        <f t="shared" si="28"/>
        <v>42758.197013888886</v>
      </c>
      <c r="T271" s="10">
        <f t="shared" si="29"/>
        <v>42788.197013888886</v>
      </c>
    </row>
    <row r="272" spans="1:20" ht="43.2" hidden="1"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0">
        <f t="shared" si="28"/>
        <v>40637.866550925923</v>
      </c>
      <c r="T272" s="10">
        <f t="shared" si="29"/>
        <v>40688.166666666664</v>
      </c>
    </row>
    <row r="273" spans="1:20" ht="43.2" hidden="1"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0">
        <f t="shared" si="28"/>
        <v>41612.10024305556</v>
      </c>
      <c r="T273" s="10">
        <f t="shared" si="29"/>
        <v>41641.333333333336</v>
      </c>
    </row>
    <row r="274" spans="1:20" ht="43.2" hidden="1"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0">
        <f t="shared" si="28"/>
        <v>40235.900358796294</v>
      </c>
      <c r="T274" s="10">
        <f t="shared" si="29"/>
        <v>40296.78402777778</v>
      </c>
    </row>
    <row r="275" spans="1:20" ht="43.2" hidden="1"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0">
        <f t="shared" si="28"/>
        <v>40697.498449074075</v>
      </c>
      <c r="T275" s="10">
        <f t="shared" si="29"/>
        <v>40727.498449074075</v>
      </c>
    </row>
    <row r="276" spans="1:20" ht="43.2" hidden="1"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0">
        <f t="shared" si="28"/>
        <v>40969.912372685183</v>
      </c>
      <c r="T276" s="10">
        <f t="shared" si="29"/>
        <v>41004.290972222225</v>
      </c>
    </row>
    <row r="277" spans="1:20" ht="43.2" hidden="1"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0">
        <f t="shared" si="28"/>
        <v>41193.032013888893</v>
      </c>
      <c r="T277" s="10">
        <f t="shared" si="29"/>
        <v>41223.073680555557</v>
      </c>
    </row>
    <row r="278" spans="1:20" ht="43.2" hidden="1"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0">
        <f t="shared" si="28"/>
        <v>40967.081874999996</v>
      </c>
      <c r="T278" s="10">
        <f t="shared" si="29"/>
        <v>41027.040208333332</v>
      </c>
    </row>
    <row r="279" spans="1:20" ht="43.2" hidden="1"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0">
        <f t="shared" si="28"/>
        <v>42117.891423611116</v>
      </c>
      <c r="T279" s="10">
        <f t="shared" si="29"/>
        <v>42147.891423611116</v>
      </c>
    </row>
    <row r="280" spans="1:20" ht="28.8" hidden="1"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0">
        <f t="shared" si="28"/>
        <v>41164.040960648148</v>
      </c>
      <c r="T280" s="10">
        <f t="shared" si="29"/>
        <v>41194.040960648148</v>
      </c>
    </row>
    <row r="281" spans="1:20" ht="43.2" hidden="1"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0">
        <f t="shared" si="28"/>
        <v>42759.244166666671</v>
      </c>
      <c r="T281" s="10">
        <f t="shared" si="29"/>
        <v>42793.084027777775</v>
      </c>
    </row>
    <row r="282" spans="1:20" ht="43.2" hidden="1"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0">
        <f t="shared" si="28"/>
        <v>41744.590682870366</v>
      </c>
      <c r="T282" s="10">
        <f t="shared" si="29"/>
        <v>41789.590682870366</v>
      </c>
    </row>
    <row r="283" spans="1:20" ht="43.2" hidden="1"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0">
        <f t="shared" si="28"/>
        <v>39950.163344907407</v>
      </c>
      <c r="T283" s="10">
        <f t="shared" si="29"/>
        <v>40035.80972222222</v>
      </c>
    </row>
    <row r="284" spans="1:20" ht="43.2" hidden="1"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0">
        <f t="shared" si="28"/>
        <v>40194.920046296298</v>
      </c>
      <c r="T284" s="10">
        <f t="shared" si="29"/>
        <v>40231.916666666664</v>
      </c>
    </row>
    <row r="285" spans="1:20" ht="28.8" hidden="1"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0">
        <f t="shared" si="28"/>
        <v>40675.71</v>
      </c>
      <c r="T285" s="10">
        <f t="shared" si="29"/>
        <v>40695.207638888889</v>
      </c>
    </row>
    <row r="286" spans="1:20" ht="43.2" hidden="1"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0">
        <f t="shared" si="28"/>
        <v>40904.738194444442</v>
      </c>
      <c r="T286" s="10">
        <f t="shared" si="29"/>
        <v>40929.738194444442</v>
      </c>
    </row>
    <row r="287" spans="1:20" ht="43.2" hidden="1"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0">
        <f t="shared" si="28"/>
        <v>41506.756111111114</v>
      </c>
      <c r="T287" s="10">
        <f t="shared" si="29"/>
        <v>41536.756111111114</v>
      </c>
    </row>
    <row r="288" spans="1:20" ht="43.2" hidden="1"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0">
        <f t="shared" si="28"/>
        <v>41313.816249999996</v>
      </c>
      <c r="T288" s="10">
        <f t="shared" si="29"/>
        <v>41358.774583333332</v>
      </c>
    </row>
    <row r="289" spans="1:20" ht="28.8" hidden="1"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0">
        <f t="shared" si="28"/>
        <v>41184.277986111112</v>
      </c>
      <c r="T289" s="10">
        <f t="shared" si="29"/>
        <v>41215.166666666664</v>
      </c>
    </row>
    <row r="290" spans="1:20" ht="57.6" hidden="1"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0">
        <f t="shared" si="28"/>
        <v>41051.168900462959</v>
      </c>
      <c r="T290" s="10">
        <f t="shared" si="29"/>
        <v>41086.168900462959</v>
      </c>
    </row>
    <row r="291" spans="1:20" ht="43.2" hidden="1"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0">
        <f t="shared" si="28"/>
        <v>41550.456412037034</v>
      </c>
      <c r="T291" s="10">
        <f t="shared" si="29"/>
        <v>41580.456412037034</v>
      </c>
    </row>
    <row r="292" spans="1:20" ht="28.8" hidden="1"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0">
        <f t="shared" si="28"/>
        <v>40526.36917824074</v>
      </c>
      <c r="T292" s="10">
        <f t="shared" si="29"/>
        <v>40576.332638888889</v>
      </c>
    </row>
    <row r="293" spans="1:20" ht="43.2" hidden="1"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0">
        <f t="shared" si="28"/>
        <v>41376.769050925926</v>
      </c>
      <c r="T293" s="10">
        <f t="shared" si="29"/>
        <v>41395.000694444447</v>
      </c>
    </row>
    <row r="294" spans="1:20" ht="57.6" hidden="1"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0">
        <f t="shared" si="28"/>
        <v>40812.803229166668</v>
      </c>
      <c r="T294" s="10">
        <f t="shared" si="29"/>
        <v>40845.165972222225</v>
      </c>
    </row>
    <row r="295" spans="1:20" ht="43.2" hidden="1"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0">
        <f t="shared" si="28"/>
        <v>41719.667986111112</v>
      </c>
      <c r="T295" s="10">
        <f t="shared" si="29"/>
        <v>41749.667986111112</v>
      </c>
    </row>
    <row r="296" spans="1:20" ht="72" hidden="1"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0">
        <f t="shared" si="28"/>
        <v>40343.084421296298</v>
      </c>
      <c r="T296" s="10">
        <f t="shared" si="29"/>
        <v>40378.666666666664</v>
      </c>
    </row>
    <row r="297" spans="1:20" ht="43.2" hidden="1"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0">
        <f t="shared" si="28"/>
        <v>41519.004733796297</v>
      </c>
      <c r="T297" s="10">
        <f t="shared" si="29"/>
        <v>41579</v>
      </c>
    </row>
    <row r="298" spans="1:20" ht="43.2" hidden="1"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0">
        <f t="shared" si="28"/>
        <v>41134.475497685184</v>
      </c>
      <c r="T298" s="10">
        <f t="shared" si="29"/>
        <v>41159.475497685184</v>
      </c>
    </row>
    <row r="299" spans="1:20" ht="43.2" hidden="1"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0">
        <f t="shared" si="28"/>
        <v>42089.72802083334</v>
      </c>
      <c r="T299" s="10">
        <f t="shared" si="29"/>
        <v>42125.165972222225</v>
      </c>
    </row>
    <row r="300" spans="1:20" ht="28.8" hidden="1"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0">
        <f t="shared" si="28"/>
        <v>41709.463518518518</v>
      </c>
      <c r="T300" s="10">
        <f t="shared" si="29"/>
        <v>41768.875</v>
      </c>
    </row>
    <row r="301" spans="1:20" ht="57.6" hidden="1"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0">
        <f t="shared" si="28"/>
        <v>40469.225231481483</v>
      </c>
      <c r="T301" s="10">
        <f t="shared" si="29"/>
        <v>40499.266898148147</v>
      </c>
    </row>
    <row r="302" spans="1:20" ht="43.2" hidden="1"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0">
        <f t="shared" si="28"/>
        <v>40626.959930555553</v>
      </c>
      <c r="T302" s="10">
        <f t="shared" si="29"/>
        <v>40657.959930555553</v>
      </c>
    </row>
    <row r="303" spans="1:20" ht="43.2" hidden="1"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0">
        <f t="shared" si="28"/>
        <v>41312.737673611111</v>
      </c>
      <c r="T303" s="10">
        <f t="shared" si="29"/>
        <v>41352.696006944447</v>
      </c>
    </row>
    <row r="304" spans="1:20" ht="57.6" hidden="1"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0">
        <f t="shared" si="28"/>
        <v>40933.856921296298</v>
      </c>
      <c r="T304" s="10">
        <f t="shared" si="29"/>
        <v>40963.856921296298</v>
      </c>
    </row>
    <row r="305" spans="1:20" ht="43.2" hidden="1"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0">
        <f t="shared" si="28"/>
        <v>41032.071134259262</v>
      </c>
      <c r="T305" s="10">
        <f t="shared" si="29"/>
        <v>41062.071134259262</v>
      </c>
    </row>
    <row r="306" spans="1:20" ht="28.8" hidden="1"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0">
        <f t="shared" si="28"/>
        <v>41114.094872685186</v>
      </c>
      <c r="T306" s="10">
        <f t="shared" si="29"/>
        <v>41153.083333333336</v>
      </c>
    </row>
    <row r="307" spans="1:20" ht="43.2" hidden="1"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0">
        <f t="shared" si="28"/>
        <v>40948.630196759259</v>
      </c>
      <c r="T307" s="10">
        <f t="shared" si="29"/>
        <v>40978.630196759259</v>
      </c>
    </row>
    <row r="308" spans="1:20" ht="28.8" hidden="1"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0">
        <f t="shared" si="28"/>
        <v>41333.837187500001</v>
      </c>
      <c r="T308" s="10">
        <f t="shared" si="29"/>
        <v>41353.795520833337</v>
      </c>
    </row>
    <row r="309" spans="1:20" hidden="1"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0">
        <f t="shared" si="28"/>
        <v>41282.944456018515</v>
      </c>
      <c r="T309" s="10">
        <f t="shared" si="29"/>
        <v>41312.944456018515</v>
      </c>
    </row>
    <row r="310" spans="1:20" ht="43.2" hidden="1"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0">
        <f t="shared" si="28"/>
        <v>40567.694560185184</v>
      </c>
      <c r="T310" s="10">
        <f t="shared" si="29"/>
        <v>40612.694560185184</v>
      </c>
    </row>
    <row r="311" spans="1:20" ht="43.2" hidden="1"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0">
        <f t="shared" si="28"/>
        <v>41134.751550925925</v>
      </c>
      <c r="T311" s="10">
        <f t="shared" si="29"/>
        <v>41155.751550925925</v>
      </c>
    </row>
    <row r="312" spans="1:20" ht="43.2" hidden="1"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0">
        <f t="shared" si="28"/>
        <v>40821.183136574073</v>
      </c>
      <c r="T312" s="10">
        <f t="shared" si="29"/>
        <v>40836.083333333336</v>
      </c>
    </row>
    <row r="313" spans="1:20" ht="43.2" hidden="1"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0">
        <f t="shared" si="28"/>
        <v>40868.219814814816</v>
      </c>
      <c r="T313" s="10">
        <f t="shared" si="29"/>
        <v>40909.332638888889</v>
      </c>
    </row>
    <row r="314" spans="1:20" ht="57.6" hidden="1"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0">
        <f t="shared" si="28"/>
        <v>41348.877685185187</v>
      </c>
      <c r="T314" s="10">
        <f t="shared" si="29"/>
        <v>41378.877685185187</v>
      </c>
    </row>
    <row r="315" spans="1:20" ht="57.6" hidden="1"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0">
        <f t="shared" si="28"/>
        <v>40357.227939814817</v>
      </c>
      <c r="T315" s="10">
        <f t="shared" si="29"/>
        <v>40401.665972222225</v>
      </c>
    </row>
    <row r="316" spans="1:20" ht="43.2" hidden="1"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0">
        <f t="shared" si="28"/>
        <v>41304.833194444444</v>
      </c>
      <c r="T316" s="10">
        <f t="shared" si="29"/>
        <v>41334.833194444444</v>
      </c>
    </row>
    <row r="317" spans="1:20" ht="43.2" hidden="1"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0">
        <f t="shared" si="28"/>
        <v>41113.77238425926</v>
      </c>
      <c r="T317" s="10">
        <f t="shared" si="29"/>
        <v>41143.77238425926</v>
      </c>
    </row>
    <row r="318" spans="1:20" ht="28.8" hidden="1"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0">
        <f t="shared" si="28"/>
        <v>41950.923576388886</v>
      </c>
      <c r="T318" s="10">
        <f t="shared" si="29"/>
        <v>41984.207638888889</v>
      </c>
    </row>
    <row r="319" spans="1:20" ht="43.2" hidden="1"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0">
        <f t="shared" si="28"/>
        <v>41589.676886574074</v>
      </c>
      <c r="T319" s="10">
        <f t="shared" si="29"/>
        <v>41619.676886574074</v>
      </c>
    </row>
    <row r="320" spans="1:20" ht="43.2" hidden="1"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0">
        <f t="shared" si="28"/>
        <v>41330.038784722223</v>
      </c>
      <c r="T320" s="10">
        <f t="shared" si="29"/>
        <v>41359.997118055559</v>
      </c>
    </row>
    <row r="321" spans="1:20" ht="57.6" hidden="1"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0">
        <f t="shared" si="28"/>
        <v>40123.83829861111</v>
      </c>
      <c r="T321" s="10">
        <f t="shared" si="29"/>
        <v>40211.332638888889</v>
      </c>
    </row>
    <row r="322" spans="1:20" ht="43.2" hidden="1"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0">
        <f t="shared" si="28"/>
        <v>42331.551307870366</v>
      </c>
      <c r="T322" s="10">
        <f t="shared" si="29"/>
        <v>42360.958333333328</v>
      </c>
    </row>
    <row r="323" spans="1:20" ht="43.2" hidden="1"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IFERROR(E323/L323,"No Backers")</f>
        <v>106.62314540059347</v>
      </c>
      <c r="Q323" t="str">
        <f t="shared" ref="Q323:Q386" si="32">MID(N323,1,FIND("/",N323,1)-1)</f>
        <v>film &amp; video</v>
      </c>
      <c r="R323" t="str">
        <f t="shared" ref="R323:R386" si="33">MID(N323,FIND("/",N323,1)+1,LEN(N323))</f>
        <v>documentary</v>
      </c>
      <c r="S323" s="10">
        <f t="shared" ref="S323:S386" si="34">(((J323/60)/60)/24)+DATE(1970,1,1)</f>
        <v>42647.446597222224</v>
      </c>
      <c r="T323" s="10">
        <f t="shared" ref="T323:T386" si="35">(((I323/60)/60)/24)+DATE(1970,1,1)</f>
        <v>42682.488263888896</v>
      </c>
    </row>
    <row r="324" spans="1:20" ht="43.2" hidden="1"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0">
        <f t="shared" si="34"/>
        <v>42473.57</v>
      </c>
      <c r="T324" s="10">
        <f t="shared" si="35"/>
        <v>42503.57</v>
      </c>
    </row>
    <row r="325" spans="1:20" ht="43.2" hidden="1"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0">
        <f t="shared" si="34"/>
        <v>42697.32136574074</v>
      </c>
      <c r="T325" s="10">
        <f t="shared" si="35"/>
        <v>42725.332638888889</v>
      </c>
    </row>
    <row r="326" spans="1:20" ht="43.2" hidden="1"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0">
        <f t="shared" si="34"/>
        <v>42184.626250000001</v>
      </c>
      <c r="T326" s="10">
        <f t="shared" si="35"/>
        <v>42217.626250000001</v>
      </c>
    </row>
    <row r="327" spans="1:20" ht="43.2" hidden="1"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0">
        <f t="shared" si="34"/>
        <v>42689.187881944439</v>
      </c>
      <c r="T327" s="10">
        <f t="shared" si="35"/>
        <v>42724.187881944439</v>
      </c>
    </row>
    <row r="328" spans="1:20" ht="43.2" hidden="1"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0">
        <f t="shared" si="34"/>
        <v>42775.314884259264</v>
      </c>
      <c r="T328" s="10">
        <f t="shared" si="35"/>
        <v>42808.956250000003</v>
      </c>
    </row>
    <row r="329" spans="1:20" ht="43.2" hidden="1"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0">
        <f t="shared" si="34"/>
        <v>42058.235289351855</v>
      </c>
      <c r="T329" s="10">
        <f t="shared" si="35"/>
        <v>42085.333333333328</v>
      </c>
    </row>
    <row r="330" spans="1:20" ht="43.2" hidden="1"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0">
        <f t="shared" si="34"/>
        <v>42278.946620370371</v>
      </c>
      <c r="T330" s="10">
        <f t="shared" si="35"/>
        <v>42309.166666666672</v>
      </c>
    </row>
    <row r="331" spans="1:20" ht="43.2" hidden="1"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0">
        <f t="shared" si="34"/>
        <v>42291.46674768519</v>
      </c>
      <c r="T331" s="10">
        <f t="shared" si="35"/>
        <v>42315.166666666672</v>
      </c>
    </row>
    <row r="332" spans="1:20" ht="43.2" hidden="1"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0">
        <f t="shared" si="34"/>
        <v>41379.515775462962</v>
      </c>
      <c r="T332" s="10">
        <f t="shared" si="35"/>
        <v>41411.165972222225</v>
      </c>
    </row>
    <row r="333" spans="1:20" ht="43.2" hidden="1"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0">
        <f t="shared" si="34"/>
        <v>42507.581412037034</v>
      </c>
      <c r="T333" s="10">
        <f t="shared" si="35"/>
        <v>42538.581412037034</v>
      </c>
    </row>
    <row r="334" spans="1:20" ht="43.2" hidden="1"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0">
        <f t="shared" si="34"/>
        <v>42263.680289351847</v>
      </c>
      <c r="T334" s="10">
        <f t="shared" si="35"/>
        <v>42305.333333333328</v>
      </c>
    </row>
    <row r="335" spans="1:20" ht="43.2" hidden="1"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0">
        <f t="shared" si="34"/>
        <v>42437.636469907404</v>
      </c>
      <c r="T335" s="10">
        <f t="shared" si="35"/>
        <v>42467.59480324074</v>
      </c>
    </row>
    <row r="336" spans="1:20" ht="57.6" hidden="1"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0">
        <f t="shared" si="34"/>
        <v>42101.682372685187</v>
      </c>
      <c r="T336" s="10">
        <f t="shared" si="35"/>
        <v>42139.791666666672</v>
      </c>
    </row>
    <row r="337" spans="1:20" ht="43.2" hidden="1"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0">
        <f t="shared" si="34"/>
        <v>42101.737442129626</v>
      </c>
      <c r="T337" s="10">
        <f t="shared" si="35"/>
        <v>42132.916666666672</v>
      </c>
    </row>
    <row r="338" spans="1:20" ht="43.2" hidden="1"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0">
        <f t="shared" si="34"/>
        <v>42291.596273148149</v>
      </c>
      <c r="T338" s="10">
        <f t="shared" si="35"/>
        <v>42321.637939814813</v>
      </c>
    </row>
    <row r="339" spans="1:20" ht="43.2" hidden="1"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0">
        <f t="shared" si="34"/>
        <v>42047.128564814819</v>
      </c>
      <c r="T339" s="10">
        <f t="shared" si="35"/>
        <v>42077.086898148147</v>
      </c>
    </row>
    <row r="340" spans="1:20" ht="43.2" hidden="1"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0">
        <f t="shared" si="34"/>
        <v>42559.755671296298</v>
      </c>
      <c r="T340" s="10">
        <f t="shared" si="35"/>
        <v>42616.041666666672</v>
      </c>
    </row>
    <row r="341" spans="1:20" ht="43.2" hidden="1"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0">
        <f t="shared" si="34"/>
        <v>42093.760046296295</v>
      </c>
      <c r="T341" s="10">
        <f t="shared" si="35"/>
        <v>42123.760046296295</v>
      </c>
    </row>
    <row r="342" spans="1:20" ht="43.2" hidden="1"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0">
        <f t="shared" si="34"/>
        <v>42772.669062500005</v>
      </c>
      <c r="T342" s="10">
        <f t="shared" si="35"/>
        <v>42802.875</v>
      </c>
    </row>
    <row r="343" spans="1:20" ht="43.2" hidden="1"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0">
        <f t="shared" si="34"/>
        <v>41894.879606481481</v>
      </c>
      <c r="T343" s="10">
        <f t="shared" si="35"/>
        <v>41913.165972222225</v>
      </c>
    </row>
    <row r="344" spans="1:20" ht="28.8" hidden="1"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0">
        <f t="shared" si="34"/>
        <v>42459.780844907407</v>
      </c>
      <c r="T344" s="10">
        <f t="shared" si="35"/>
        <v>42489.780844907407</v>
      </c>
    </row>
    <row r="345" spans="1:20" ht="43.2" hidden="1"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0">
        <f t="shared" si="34"/>
        <v>41926.73778935185</v>
      </c>
      <c r="T345" s="10">
        <f t="shared" si="35"/>
        <v>41957.125</v>
      </c>
    </row>
    <row r="346" spans="1:20" ht="43.2" hidden="1"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0">
        <f t="shared" si="34"/>
        <v>42111.970995370371</v>
      </c>
      <c r="T346" s="10">
        <f t="shared" si="35"/>
        <v>42156.097222222219</v>
      </c>
    </row>
    <row r="347" spans="1:20" ht="43.2" hidden="1"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0">
        <f t="shared" si="34"/>
        <v>42114.944328703699</v>
      </c>
      <c r="T347" s="10">
        <f t="shared" si="35"/>
        <v>42144.944328703699</v>
      </c>
    </row>
    <row r="348" spans="1:20" ht="43.2" hidden="1"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0">
        <f t="shared" si="34"/>
        <v>42261.500243055561</v>
      </c>
      <c r="T348" s="10">
        <f t="shared" si="35"/>
        <v>42291.500243055561</v>
      </c>
    </row>
    <row r="349" spans="1:20" ht="43.2" hidden="1"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0">
        <f t="shared" si="34"/>
        <v>42292.495474537034</v>
      </c>
      <c r="T349" s="10">
        <f t="shared" si="35"/>
        <v>42322.537141203706</v>
      </c>
    </row>
    <row r="350" spans="1:20" ht="43.2" hidden="1"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0">
        <f t="shared" si="34"/>
        <v>42207.58699074074</v>
      </c>
      <c r="T350" s="10">
        <f t="shared" si="35"/>
        <v>42237.58699074074</v>
      </c>
    </row>
    <row r="351" spans="1:20" ht="43.2" hidden="1"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0">
        <f t="shared" si="34"/>
        <v>42760.498935185184</v>
      </c>
      <c r="T351" s="10">
        <f t="shared" si="35"/>
        <v>42790.498935185184</v>
      </c>
    </row>
    <row r="352" spans="1:20" ht="43.2" hidden="1"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0">
        <f t="shared" si="34"/>
        <v>42586.066076388888</v>
      </c>
      <c r="T352" s="10">
        <f t="shared" si="35"/>
        <v>42624.165972222225</v>
      </c>
    </row>
    <row r="353" spans="1:20" ht="43.2" hidden="1"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0">
        <f t="shared" si="34"/>
        <v>42427.964745370366</v>
      </c>
      <c r="T353" s="10">
        <f t="shared" si="35"/>
        <v>42467.923078703709</v>
      </c>
    </row>
    <row r="354" spans="1:20" ht="43.2" hidden="1"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0">
        <f t="shared" si="34"/>
        <v>41890.167453703703</v>
      </c>
      <c r="T354" s="10">
        <f t="shared" si="35"/>
        <v>41920.167453703703</v>
      </c>
    </row>
    <row r="355" spans="1:20" ht="43.2" hidden="1"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0">
        <f t="shared" si="34"/>
        <v>42297.791886574079</v>
      </c>
      <c r="T355" s="10">
        <f t="shared" si="35"/>
        <v>42327.833553240736</v>
      </c>
    </row>
    <row r="356" spans="1:20" ht="43.2" hidden="1"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0">
        <f t="shared" si="34"/>
        <v>42438.827789351853</v>
      </c>
      <c r="T356" s="10">
        <f t="shared" si="35"/>
        <v>42468.786122685182</v>
      </c>
    </row>
    <row r="357" spans="1:20" ht="43.2" hidden="1"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0">
        <f t="shared" si="34"/>
        <v>41943.293912037036</v>
      </c>
      <c r="T357" s="10">
        <f t="shared" si="35"/>
        <v>41974.3355787037</v>
      </c>
    </row>
    <row r="358" spans="1:20" ht="43.2" hidden="1"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0">
        <f t="shared" si="34"/>
        <v>42415.803159722222</v>
      </c>
      <c r="T358" s="10">
        <f t="shared" si="35"/>
        <v>42445.761493055557</v>
      </c>
    </row>
    <row r="359" spans="1:20" ht="43.2" hidden="1"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0">
        <f t="shared" si="34"/>
        <v>42078.222187499996</v>
      </c>
      <c r="T359" s="10">
        <f t="shared" si="35"/>
        <v>42118.222187499996</v>
      </c>
    </row>
    <row r="360" spans="1:20" ht="43.2" hidden="1"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0">
        <f t="shared" si="34"/>
        <v>42507.860196759255</v>
      </c>
      <c r="T360" s="10">
        <f t="shared" si="35"/>
        <v>42536.625</v>
      </c>
    </row>
    <row r="361" spans="1:20" ht="43.2" hidden="1"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0">
        <f t="shared" si="34"/>
        <v>41935.070486111108</v>
      </c>
      <c r="T361" s="10">
        <f t="shared" si="35"/>
        <v>41957.216666666667</v>
      </c>
    </row>
    <row r="362" spans="1:20" ht="43.2" hidden="1"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0">
        <f t="shared" si="34"/>
        <v>42163.897916666669</v>
      </c>
      <c r="T362" s="10">
        <f t="shared" si="35"/>
        <v>42208.132638888885</v>
      </c>
    </row>
    <row r="363" spans="1:20" ht="43.2" hidden="1"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0">
        <f t="shared" si="34"/>
        <v>41936.001226851848</v>
      </c>
      <c r="T363" s="10">
        <f t="shared" si="35"/>
        <v>41966.042893518519</v>
      </c>
    </row>
    <row r="364" spans="1:20" ht="57.6" hidden="1"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0">
        <f t="shared" si="34"/>
        <v>41837.210543981484</v>
      </c>
      <c r="T364" s="10">
        <f t="shared" si="35"/>
        <v>41859</v>
      </c>
    </row>
    <row r="365" spans="1:20" ht="57.6" hidden="1"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0">
        <f t="shared" si="34"/>
        <v>40255.744629629626</v>
      </c>
      <c r="T365" s="10">
        <f t="shared" si="35"/>
        <v>40300.806944444441</v>
      </c>
    </row>
    <row r="366" spans="1:20" ht="43.2" hidden="1"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0">
        <f t="shared" si="34"/>
        <v>41780.859629629631</v>
      </c>
      <c r="T366" s="10">
        <f t="shared" si="35"/>
        <v>41811.165972222225</v>
      </c>
    </row>
    <row r="367" spans="1:20" ht="43.2" hidden="1"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0">
        <f t="shared" si="34"/>
        <v>41668.606469907405</v>
      </c>
      <c r="T367" s="10">
        <f t="shared" si="35"/>
        <v>41698.606469907405</v>
      </c>
    </row>
    <row r="368" spans="1:20" ht="43.2" hidden="1"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0">
        <f t="shared" si="34"/>
        <v>41019.793032407404</v>
      </c>
      <c r="T368" s="10">
        <f t="shared" si="35"/>
        <v>41049.793032407404</v>
      </c>
    </row>
    <row r="369" spans="1:20" ht="43.2" hidden="1"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0">
        <f t="shared" si="34"/>
        <v>41355.577291666668</v>
      </c>
      <c r="T369" s="10">
        <f t="shared" si="35"/>
        <v>41395.207638888889</v>
      </c>
    </row>
    <row r="370" spans="1:20" ht="43.2" hidden="1"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0">
        <f t="shared" si="34"/>
        <v>42043.605578703704</v>
      </c>
      <c r="T370" s="10">
        <f t="shared" si="35"/>
        <v>42078.563912037032</v>
      </c>
    </row>
    <row r="371" spans="1:20" ht="43.2" hidden="1"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0">
        <f t="shared" si="34"/>
        <v>40893.551724537036</v>
      </c>
      <c r="T371" s="10">
        <f t="shared" si="35"/>
        <v>40923.551724537036</v>
      </c>
    </row>
    <row r="372" spans="1:20" ht="43.2" hidden="1"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0">
        <f t="shared" si="34"/>
        <v>42711.795138888891</v>
      </c>
      <c r="T372" s="10">
        <f t="shared" si="35"/>
        <v>42741.795138888891</v>
      </c>
    </row>
    <row r="373" spans="1:20" ht="43.2" hidden="1"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0">
        <f t="shared" si="34"/>
        <v>41261.767812500002</v>
      </c>
      <c r="T373" s="10">
        <f t="shared" si="35"/>
        <v>41306.767812500002</v>
      </c>
    </row>
    <row r="374" spans="1:20" ht="28.8" hidden="1"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0">
        <f t="shared" si="34"/>
        <v>42425.576898148152</v>
      </c>
      <c r="T374" s="10">
        <f t="shared" si="35"/>
        <v>42465.666666666672</v>
      </c>
    </row>
    <row r="375" spans="1:20" ht="43.2" hidden="1"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0">
        <f t="shared" si="34"/>
        <v>41078.91201388889</v>
      </c>
      <c r="T375" s="10">
        <f t="shared" si="35"/>
        <v>41108.91201388889</v>
      </c>
    </row>
    <row r="376" spans="1:20" ht="43.2" hidden="1"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0">
        <f t="shared" si="34"/>
        <v>40757.889247685183</v>
      </c>
      <c r="T376" s="10">
        <f t="shared" si="35"/>
        <v>40802.889247685183</v>
      </c>
    </row>
    <row r="377" spans="1:20" ht="43.2" hidden="1"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0">
        <f t="shared" si="34"/>
        <v>41657.985081018516</v>
      </c>
      <c r="T377" s="10">
        <f t="shared" si="35"/>
        <v>41699.720833333333</v>
      </c>
    </row>
    <row r="378" spans="1:20" ht="43.2" hidden="1"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0">
        <f t="shared" si="34"/>
        <v>42576.452731481477</v>
      </c>
      <c r="T378" s="10">
        <f t="shared" si="35"/>
        <v>42607.452731481477</v>
      </c>
    </row>
    <row r="379" spans="1:20" ht="43.2" hidden="1"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0">
        <f t="shared" si="34"/>
        <v>42292.250787037032</v>
      </c>
      <c r="T379" s="10">
        <f t="shared" si="35"/>
        <v>42322.292361111111</v>
      </c>
    </row>
    <row r="380" spans="1:20" ht="57.6" hidden="1"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0">
        <f t="shared" si="34"/>
        <v>42370.571851851855</v>
      </c>
      <c r="T380" s="10">
        <f t="shared" si="35"/>
        <v>42394.994444444441</v>
      </c>
    </row>
    <row r="381" spans="1:20" ht="43.2" hidden="1"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0">
        <f t="shared" si="34"/>
        <v>40987.688333333332</v>
      </c>
      <c r="T381" s="10">
        <f t="shared" si="35"/>
        <v>41032.688333333332</v>
      </c>
    </row>
    <row r="382" spans="1:20" ht="57.6" hidden="1"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0">
        <f t="shared" si="34"/>
        <v>42367.719814814816</v>
      </c>
      <c r="T382" s="10">
        <f t="shared" si="35"/>
        <v>42392.719814814816</v>
      </c>
    </row>
    <row r="383" spans="1:20" ht="43.2" hidden="1"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0">
        <f t="shared" si="34"/>
        <v>41085.698113425926</v>
      </c>
      <c r="T383" s="10">
        <f t="shared" si="35"/>
        <v>41120.208333333336</v>
      </c>
    </row>
    <row r="384" spans="1:20" ht="57.6" hidden="1"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0">
        <f t="shared" si="34"/>
        <v>41144.709490740745</v>
      </c>
      <c r="T384" s="10">
        <f t="shared" si="35"/>
        <v>41158.709490740745</v>
      </c>
    </row>
    <row r="385" spans="1:20" ht="43.2" hidden="1"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0">
        <f t="shared" si="34"/>
        <v>41755.117581018516</v>
      </c>
      <c r="T385" s="10">
        <f t="shared" si="35"/>
        <v>41778.117581018516</v>
      </c>
    </row>
    <row r="386" spans="1:20" ht="43.2" hidden="1"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0">
        <f t="shared" si="34"/>
        <v>41980.781793981485</v>
      </c>
      <c r="T386" s="10">
        <f t="shared" si="35"/>
        <v>42010.781793981485</v>
      </c>
    </row>
    <row r="387" spans="1:20" ht="43.2" hidden="1"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IFERROR(E387/L387,"No Backers")</f>
        <v>111.79535864978902</v>
      </c>
      <c r="Q387" t="str">
        <f t="shared" ref="Q387:Q450" si="38">MID(N387,1,FIND("/",N387,1)-1)</f>
        <v>film &amp; video</v>
      </c>
      <c r="R387" t="str">
        <f t="shared" ref="R387:R450" si="39">MID(N387,FIND("/",N387,1)+1,LEN(N387))</f>
        <v>documentary</v>
      </c>
      <c r="S387" s="10">
        <f t="shared" ref="S387:S450" si="40">(((J387/60)/60)/24)+DATE(1970,1,1)</f>
        <v>41934.584502314814</v>
      </c>
      <c r="T387" s="10">
        <f t="shared" ref="T387:T450" si="41">(((I387/60)/60)/24)+DATE(1970,1,1)</f>
        <v>41964.626168981486</v>
      </c>
    </row>
    <row r="388" spans="1:20" ht="43.2" hidden="1"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0">
        <f t="shared" si="40"/>
        <v>42211.951284722221</v>
      </c>
      <c r="T388" s="10">
        <f t="shared" si="41"/>
        <v>42226.951284722221</v>
      </c>
    </row>
    <row r="389" spans="1:20" ht="57.6" hidden="1"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0">
        <f t="shared" si="40"/>
        <v>42200.67659722222</v>
      </c>
      <c r="T389" s="10">
        <f t="shared" si="41"/>
        <v>42231.25</v>
      </c>
    </row>
    <row r="390" spans="1:20" ht="43.2" hidden="1"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0">
        <f t="shared" si="40"/>
        <v>42549.076157407413</v>
      </c>
      <c r="T390" s="10">
        <f t="shared" si="41"/>
        <v>42579.076157407413</v>
      </c>
    </row>
    <row r="391" spans="1:20" ht="57.6" hidden="1"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0">
        <f t="shared" si="40"/>
        <v>41674.063078703701</v>
      </c>
      <c r="T391" s="10">
        <f t="shared" si="41"/>
        <v>41705.957638888889</v>
      </c>
    </row>
    <row r="392" spans="1:20" ht="43.2" hidden="1"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0">
        <f t="shared" si="40"/>
        <v>42112.036712962959</v>
      </c>
      <c r="T392" s="10">
        <f t="shared" si="41"/>
        <v>42132.036712962959</v>
      </c>
    </row>
    <row r="393" spans="1:20" ht="43.2" hidden="1"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0">
        <f t="shared" si="40"/>
        <v>40865.042256944449</v>
      </c>
      <c r="T393" s="10">
        <f t="shared" si="41"/>
        <v>40895.040972222225</v>
      </c>
    </row>
    <row r="394" spans="1:20" ht="43.2" hidden="1"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0">
        <f t="shared" si="40"/>
        <v>40763.717256944445</v>
      </c>
      <c r="T394" s="10">
        <f t="shared" si="41"/>
        <v>40794.125</v>
      </c>
    </row>
    <row r="395" spans="1:20" ht="43.2" hidden="1"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0">
        <f t="shared" si="40"/>
        <v>41526.708935185183</v>
      </c>
      <c r="T395" s="10">
        <f t="shared" si="41"/>
        <v>41557.708935185183</v>
      </c>
    </row>
    <row r="396" spans="1:20" ht="43.2" hidden="1"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0">
        <f t="shared" si="40"/>
        <v>42417.818078703705</v>
      </c>
      <c r="T396" s="10">
        <f t="shared" si="41"/>
        <v>42477.776412037041</v>
      </c>
    </row>
    <row r="397" spans="1:20" ht="43.2" hidden="1"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0">
        <f t="shared" si="40"/>
        <v>40990.909259259257</v>
      </c>
      <c r="T397" s="10">
        <f t="shared" si="41"/>
        <v>41026.897222222222</v>
      </c>
    </row>
    <row r="398" spans="1:20" ht="43.2" hidden="1"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0">
        <f t="shared" si="40"/>
        <v>41082.564884259256</v>
      </c>
      <c r="T398" s="10">
        <f t="shared" si="41"/>
        <v>41097.564884259256</v>
      </c>
    </row>
    <row r="399" spans="1:20" ht="57.6" hidden="1"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0">
        <f t="shared" si="40"/>
        <v>40379.776435185187</v>
      </c>
      <c r="T399" s="10">
        <f t="shared" si="41"/>
        <v>40422.155555555553</v>
      </c>
    </row>
    <row r="400" spans="1:20" ht="43.2" hidden="1"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0">
        <f t="shared" si="40"/>
        <v>42078.793124999997</v>
      </c>
      <c r="T400" s="10">
        <f t="shared" si="41"/>
        <v>42123.793124999997</v>
      </c>
    </row>
    <row r="401" spans="1:20" ht="43.2" hidden="1"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0">
        <f t="shared" si="40"/>
        <v>42687.875775462962</v>
      </c>
      <c r="T401" s="10">
        <f t="shared" si="41"/>
        <v>42718.5</v>
      </c>
    </row>
    <row r="402" spans="1:20" ht="43.2" hidden="1"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0">
        <f t="shared" si="40"/>
        <v>41745.635960648149</v>
      </c>
      <c r="T402" s="10">
        <f t="shared" si="41"/>
        <v>41776.145833333336</v>
      </c>
    </row>
    <row r="403" spans="1:20" ht="43.2" hidden="1"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0">
        <f t="shared" si="40"/>
        <v>40732.842245370368</v>
      </c>
      <c r="T403" s="10">
        <f t="shared" si="41"/>
        <v>40762.842245370368</v>
      </c>
    </row>
    <row r="404" spans="1:20" ht="43.2" hidden="1"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0">
        <f t="shared" si="40"/>
        <v>42292.539548611108</v>
      </c>
      <c r="T404" s="10">
        <f t="shared" si="41"/>
        <v>42313.58121527778</v>
      </c>
    </row>
    <row r="405" spans="1:20" ht="43.2" hidden="1"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0">
        <f t="shared" si="40"/>
        <v>40718.310659722221</v>
      </c>
      <c r="T405" s="10">
        <f t="shared" si="41"/>
        <v>40765.297222222223</v>
      </c>
    </row>
    <row r="406" spans="1:20" ht="43.2" hidden="1"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0">
        <f t="shared" si="40"/>
        <v>41646.628032407411</v>
      </c>
      <c r="T406" s="10">
        <f t="shared" si="41"/>
        <v>41675.961111111108</v>
      </c>
    </row>
    <row r="407" spans="1:20" ht="28.8" hidden="1"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0">
        <f t="shared" si="40"/>
        <v>41674.08494212963</v>
      </c>
      <c r="T407" s="10">
        <f t="shared" si="41"/>
        <v>41704.08494212963</v>
      </c>
    </row>
    <row r="408" spans="1:20" ht="43.2" hidden="1"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0">
        <f t="shared" si="40"/>
        <v>40638.162465277775</v>
      </c>
      <c r="T408" s="10">
        <f t="shared" si="41"/>
        <v>40672.249305555553</v>
      </c>
    </row>
    <row r="409" spans="1:20" ht="43.2" hidden="1"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0">
        <f t="shared" si="40"/>
        <v>40806.870949074073</v>
      </c>
      <c r="T409" s="10">
        <f t="shared" si="41"/>
        <v>40866.912615740745</v>
      </c>
    </row>
    <row r="410" spans="1:20" ht="43.2" hidden="1"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0">
        <f t="shared" si="40"/>
        <v>41543.735995370371</v>
      </c>
      <c r="T410" s="10">
        <f t="shared" si="41"/>
        <v>41583.777662037035</v>
      </c>
    </row>
    <row r="411" spans="1:20" ht="43.2" hidden="1"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0">
        <f t="shared" si="40"/>
        <v>42543.862777777773</v>
      </c>
      <c r="T411" s="10">
        <f t="shared" si="41"/>
        <v>42573.862777777773</v>
      </c>
    </row>
    <row r="412" spans="1:20" ht="43.2" hidden="1"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0">
        <f t="shared" si="40"/>
        <v>42113.981446759266</v>
      </c>
      <c r="T412" s="10">
        <f t="shared" si="41"/>
        <v>42173.981446759266</v>
      </c>
    </row>
    <row r="413" spans="1:20" ht="43.2" hidden="1"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0">
        <f t="shared" si="40"/>
        <v>41598.17597222222</v>
      </c>
      <c r="T413" s="10">
        <f t="shared" si="41"/>
        <v>41630.208333333336</v>
      </c>
    </row>
    <row r="414" spans="1:20" ht="43.2" hidden="1"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0">
        <f t="shared" si="40"/>
        <v>41099.742800925924</v>
      </c>
      <c r="T414" s="10">
        <f t="shared" si="41"/>
        <v>41115.742800925924</v>
      </c>
    </row>
    <row r="415" spans="1:20" ht="43.2" hidden="1"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0">
        <f t="shared" si="40"/>
        <v>41079.877442129626</v>
      </c>
      <c r="T415" s="10">
        <f t="shared" si="41"/>
        <v>41109.877442129626</v>
      </c>
    </row>
    <row r="416" spans="1:20" ht="43.2" hidden="1"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0">
        <f t="shared" si="40"/>
        <v>41529.063252314816</v>
      </c>
      <c r="T416" s="10">
        <f t="shared" si="41"/>
        <v>41559.063252314816</v>
      </c>
    </row>
    <row r="417" spans="1:20" ht="57.6" hidden="1"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0">
        <f t="shared" si="40"/>
        <v>41904.851875</v>
      </c>
      <c r="T417" s="10">
        <f t="shared" si="41"/>
        <v>41929.5</v>
      </c>
    </row>
    <row r="418" spans="1:20" ht="43.2" hidden="1"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0">
        <f t="shared" si="40"/>
        <v>41648.396192129629</v>
      </c>
      <c r="T418" s="10">
        <f t="shared" si="41"/>
        <v>41678.396192129629</v>
      </c>
    </row>
    <row r="419" spans="1:20" ht="43.2" hidden="1"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0">
        <f t="shared" si="40"/>
        <v>41360.970601851855</v>
      </c>
      <c r="T419" s="10">
        <f t="shared" si="41"/>
        <v>41372.189583333333</v>
      </c>
    </row>
    <row r="420" spans="1:20" ht="43.2" hidden="1"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0">
        <f t="shared" si="40"/>
        <v>42178.282372685186</v>
      </c>
      <c r="T420" s="10">
        <f t="shared" si="41"/>
        <v>42208.282372685186</v>
      </c>
    </row>
    <row r="421" spans="1:20" ht="43.2" hidden="1"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0">
        <f t="shared" si="40"/>
        <v>41394.842442129629</v>
      </c>
      <c r="T421" s="10">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0">
        <f t="shared" si="40"/>
        <v>41682.23646990741</v>
      </c>
      <c r="T422" s="10">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0">
        <f t="shared" si="40"/>
        <v>42177.491388888884</v>
      </c>
      <c r="T423" s="10">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0">
        <f t="shared" si="40"/>
        <v>41863.260381944441</v>
      </c>
      <c r="T424" s="10">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0">
        <f t="shared" si="40"/>
        <v>41400.92627314815</v>
      </c>
      <c r="T425" s="10">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0">
        <f t="shared" si="40"/>
        <v>40934.376145833332</v>
      </c>
      <c r="T426" s="10">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0">
        <f t="shared" si="40"/>
        <v>42275.861157407402</v>
      </c>
      <c r="T427" s="10">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0">
        <f t="shared" si="40"/>
        <v>42400.711967592593</v>
      </c>
      <c r="T428" s="10">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str">
        <f t="shared" si="37"/>
        <v>No Backers</v>
      </c>
      <c r="Q429" t="str">
        <f t="shared" si="38"/>
        <v>film &amp; video</v>
      </c>
      <c r="R429" t="str">
        <f t="shared" si="39"/>
        <v>animation</v>
      </c>
      <c r="S429" s="10">
        <f t="shared" si="40"/>
        <v>42285.909027777772</v>
      </c>
      <c r="T429" s="10">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0">
        <f t="shared" si="40"/>
        <v>41778.766724537039</v>
      </c>
      <c r="T430" s="10">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str">
        <f t="shared" si="37"/>
        <v>No Backers</v>
      </c>
      <c r="Q431" t="str">
        <f t="shared" si="38"/>
        <v>film &amp; video</v>
      </c>
      <c r="R431" t="str">
        <f t="shared" si="39"/>
        <v>animation</v>
      </c>
      <c r="S431" s="10">
        <f t="shared" si="40"/>
        <v>40070.901412037041</v>
      </c>
      <c r="T431" s="10">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0">
        <f t="shared" si="40"/>
        <v>41513.107256944444</v>
      </c>
      <c r="T432" s="10">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0">
        <f t="shared" si="40"/>
        <v>42526.871331018512</v>
      </c>
      <c r="T433" s="10">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0">
        <f t="shared" si="40"/>
        <v>42238.726631944446</v>
      </c>
      <c r="T434" s="10">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str">
        <f t="shared" si="37"/>
        <v>No Backers</v>
      </c>
      <c r="Q435" t="str">
        <f t="shared" si="38"/>
        <v>film &amp; video</v>
      </c>
      <c r="R435" t="str">
        <f t="shared" si="39"/>
        <v>animation</v>
      </c>
      <c r="S435" s="10">
        <f t="shared" si="40"/>
        <v>42228.629884259266</v>
      </c>
      <c r="T435" s="10">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0">
        <f t="shared" si="40"/>
        <v>41576.834513888891</v>
      </c>
      <c r="T436" s="10">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0">
        <f t="shared" si="40"/>
        <v>41500.747453703705</v>
      </c>
      <c r="T437" s="10">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str">
        <f t="shared" si="37"/>
        <v>No Backers</v>
      </c>
      <c r="Q438" t="str">
        <f t="shared" si="38"/>
        <v>film &amp; video</v>
      </c>
      <c r="R438" t="str">
        <f t="shared" si="39"/>
        <v>animation</v>
      </c>
      <c r="S438" s="10">
        <f t="shared" si="40"/>
        <v>41456.36241898148</v>
      </c>
      <c r="T438" s="10">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str">
        <f t="shared" si="37"/>
        <v>No Backers</v>
      </c>
      <c r="Q439" t="str">
        <f t="shared" si="38"/>
        <v>film &amp; video</v>
      </c>
      <c r="R439" t="str">
        <f t="shared" si="39"/>
        <v>animation</v>
      </c>
      <c r="S439" s="10">
        <f t="shared" si="40"/>
        <v>42591.31858796296</v>
      </c>
      <c r="T439" s="10">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0">
        <f t="shared" si="40"/>
        <v>42296.261087962965</v>
      </c>
      <c r="T440" s="10">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str">
        <f t="shared" si="37"/>
        <v>No Backers</v>
      </c>
      <c r="Q441" t="str">
        <f t="shared" si="38"/>
        <v>film &amp; video</v>
      </c>
      <c r="R441" t="str">
        <f t="shared" si="39"/>
        <v>animation</v>
      </c>
      <c r="S441" s="10">
        <f t="shared" si="40"/>
        <v>41919.761782407404</v>
      </c>
      <c r="T441" s="10">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0">
        <f t="shared" si="40"/>
        <v>42423.985567129625</v>
      </c>
      <c r="T442" s="10">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str">
        <f t="shared" si="37"/>
        <v>No Backers</v>
      </c>
      <c r="Q443" t="str">
        <f t="shared" si="38"/>
        <v>film &amp; video</v>
      </c>
      <c r="R443" t="str">
        <f t="shared" si="39"/>
        <v>animation</v>
      </c>
      <c r="S443" s="10">
        <f t="shared" si="40"/>
        <v>41550.793935185182</v>
      </c>
      <c r="T443" s="10">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0">
        <f t="shared" si="40"/>
        <v>42024.888692129629</v>
      </c>
      <c r="T444" s="10">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0">
        <f t="shared" si="40"/>
        <v>41650.015057870369</v>
      </c>
      <c r="T445" s="10">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0">
        <f t="shared" si="40"/>
        <v>40894.906956018516</v>
      </c>
      <c r="T446" s="10">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0">
        <f t="shared" si="40"/>
        <v>42130.335358796292</v>
      </c>
      <c r="T447" s="10">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0">
        <f t="shared" si="40"/>
        <v>42037.083564814813</v>
      </c>
      <c r="T448" s="10">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0">
        <f t="shared" si="40"/>
        <v>41331.555127314816</v>
      </c>
      <c r="T449" s="10">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0">
        <f t="shared" si="40"/>
        <v>41753.758043981477</v>
      </c>
      <c r="T450" s="10">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IFERROR(E451/L451,"No Backers")</f>
        <v>9</v>
      </c>
      <c r="Q451" t="str">
        <f t="shared" ref="Q451:Q514" si="44">MID(N451,1,FIND("/",N451,1)-1)</f>
        <v>film &amp; video</v>
      </c>
      <c r="R451" t="str">
        <f t="shared" ref="R451:R514" si="45">MID(N451,FIND("/",N451,1)+1,LEN(N451))</f>
        <v>animation</v>
      </c>
      <c r="S451" s="10">
        <f t="shared" ref="S451:S514" si="46">(((J451/60)/60)/24)+DATE(1970,1,1)</f>
        <v>41534.568113425928</v>
      </c>
      <c r="T451" s="10">
        <f t="shared" ref="T451:T514" si="47">(((I451/60)/60)/24)+DATE(1970,1,1)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0">
        <f t="shared" si="46"/>
        <v>41654.946759259255</v>
      </c>
      <c r="T452" s="10">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str">
        <f t="shared" si="43"/>
        <v>No Backers</v>
      </c>
      <c r="Q453" t="str">
        <f t="shared" si="44"/>
        <v>film &amp; video</v>
      </c>
      <c r="R453" t="str">
        <f t="shared" si="45"/>
        <v>animation</v>
      </c>
      <c r="S453" s="10">
        <f t="shared" si="46"/>
        <v>41634.715173611112</v>
      </c>
      <c r="T453" s="10">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0">
        <f t="shared" si="46"/>
        <v>42107.703877314809</v>
      </c>
      <c r="T454" s="10">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0">
        <f t="shared" si="46"/>
        <v>42038.824988425928</v>
      </c>
      <c r="T455" s="10">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0">
        <f t="shared" si="46"/>
        <v>41938.717256944445</v>
      </c>
      <c r="T456" s="10">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0">
        <f t="shared" si="46"/>
        <v>40971.002569444441</v>
      </c>
      <c r="T457" s="10">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0">
        <f t="shared" si="46"/>
        <v>41547.694456018515</v>
      </c>
      <c r="T458" s="10">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str">
        <f t="shared" si="43"/>
        <v>No Backers</v>
      </c>
      <c r="Q459" t="str">
        <f t="shared" si="44"/>
        <v>film &amp; video</v>
      </c>
      <c r="R459" t="str">
        <f t="shared" si="45"/>
        <v>animation</v>
      </c>
      <c r="S459" s="10">
        <f t="shared" si="46"/>
        <v>41837.767500000002</v>
      </c>
      <c r="T459" s="10">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0">
        <f t="shared" si="46"/>
        <v>41378.69976851852</v>
      </c>
      <c r="T460" s="10">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0">
        <f t="shared" si="46"/>
        <v>40800.6403587963</v>
      </c>
      <c r="T461" s="10">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0">
        <f t="shared" si="46"/>
        <v>41759.542534722219</v>
      </c>
      <c r="T462" s="10">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str">
        <f t="shared" si="43"/>
        <v>No Backers</v>
      </c>
      <c r="Q463" t="str">
        <f t="shared" si="44"/>
        <v>film &amp; video</v>
      </c>
      <c r="R463" t="str">
        <f t="shared" si="45"/>
        <v>animation</v>
      </c>
      <c r="S463" s="10">
        <f t="shared" si="46"/>
        <v>41407.84684027778</v>
      </c>
      <c r="T463" s="10">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str">
        <f t="shared" si="43"/>
        <v>No Backers</v>
      </c>
      <c r="Q464" t="str">
        <f t="shared" si="44"/>
        <v>film &amp; video</v>
      </c>
      <c r="R464" t="str">
        <f t="shared" si="45"/>
        <v>animation</v>
      </c>
      <c r="S464" s="10">
        <f t="shared" si="46"/>
        <v>40705.126631944448</v>
      </c>
      <c r="T464" s="10">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0">
        <f t="shared" si="46"/>
        <v>40750.710104166668</v>
      </c>
      <c r="T465" s="10">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0">
        <f t="shared" si="46"/>
        <v>42488.848784722228</v>
      </c>
      <c r="T466" s="10">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0">
        <f t="shared" si="46"/>
        <v>41801.120069444441</v>
      </c>
      <c r="T467" s="10">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0">
        <f t="shared" si="46"/>
        <v>41129.942870370374</v>
      </c>
      <c r="T468" s="10">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0">
        <f t="shared" si="46"/>
        <v>41135.679791666669</v>
      </c>
      <c r="T469" s="10">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str">
        <f t="shared" si="43"/>
        <v>No Backers</v>
      </c>
      <c r="Q470" t="str">
        <f t="shared" si="44"/>
        <v>film &amp; video</v>
      </c>
      <c r="R470" t="str">
        <f t="shared" si="45"/>
        <v>animation</v>
      </c>
      <c r="S470" s="10">
        <f t="shared" si="46"/>
        <v>41041.167627314811</v>
      </c>
      <c r="T470" s="10">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str">
        <f t="shared" si="43"/>
        <v>No Backers</v>
      </c>
      <c r="Q471" t="str">
        <f t="shared" si="44"/>
        <v>film &amp; video</v>
      </c>
      <c r="R471" t="str">
        <f t="shared" si="45"/>
        <v>animation</v>
      </c>
      <c r="S471" s="10">
        <f t="shared" si="46"/>
        <v>41827.989861111113</v>
      </c>
      <c r="T471" s="10">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0">
        <f t="shared" si="46"/>
        <v>41605.167696759258</v>
      </c>
      <c r="T472" s="10">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0">
        <f t="shared" si="46"/>
        <v>41703.721979166665</v>
      </c>
      <c r="T473" s="10">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0">
        <f t="shared" si="46"/>
        <v>41844.922662037039</v>
      </c>
      <c r="T474" s="10">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0">
        <f t="shared" si="46"/>
        <v>41869.698136574072</v>
      </c>
      <c r="T475" s="10">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0">
        <f t="shared" si="46"/>
        <v>42753.329039351855</v>
      </c>
      <c r="T476" s="10">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str">
        <f t="shared" si="43"/>
        <v>No Backers</v>
      </c>
      <c r="Q477" t="str">
        <f t="shared" si="44"/>
        <v>film &amp; video</v>
      </c>
      <c r="R477" t="str">
        <f t="shared" si="45"/>
        <v>animation</v>
      </c>
      <c r="S477" s="10">
        <f t="shared" si="46"/>
        <v>42100.086145833338</v>
      </c>
      <c r="T477" s="10">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0">
        <f t="shared" si="46"/>
        <v>41757.975011574075</v>
      </c>
      <c r="T478" s="10">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str">
        <f t="shared" si="43"/>
        <v>No Backers</v>
      </c>
      <c r="Q479" t="str">
        <f t="shared" si="44"/>
        <v>film &amp; video</v>
      </c>
      <c r="R479" t="str">
        <f t="shared" si="45"/>
        <v>animation</v>
      </c>
      <c r="S479" s="10">
        <f t="shared" si="46"/>
        <v>40987.83488425926</v>
      </c>
      <c r="T479" s="10">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str">
        <f t="shared" si="43"/>
        <v>No Backers</v>
      </c>
      <c r="Q480" t="str">
        <f t="shared" si="44"/>
        <v>film &amp; video</v>
      </c>
      <c r="R480" t="str">
        <f t="shared" si="45"/>
        <v>animation</v>
      </c>
      <c r="S480" s="10">
        <f t="shared" si="46"/>
        <v>42065.910983796297</v>
      </c>
      <c r="T480" s="10">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0">
        <f t="shared" si="46"/>
        <v>41904.407812500001</v>
      </c>
      <c r="T481" s="10">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0">
        <f t="shared" si="46"/>
        <v>41465.500173611108</v>
      </c>
      <c r="T482" s="10">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0">
        <f t="shared" si="46"/>
        <v>41162.672326388885</v>
      </c>
      <c r="T483" s="10">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0">
        <f t="shared" si="46"/>
        <v>42447.896875000006</v>
      </c>
      <c r="T484" s="10">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0">
        <f t="shared" si="46"/>
        <v>41243.197592592594</v>
      </c>
      <c r="T485" s="10">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0">
        <f t="shared" si="46"/>
        <v>42272.93949074074</v>
      </c>
      <c r="T486" s="10">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0">
        <f t="shared" si="46"/>
        <v>41381.50577546296</v>
      </c>
      <c r="T487" s="10">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0">
        <f t="shared" si="46"/>
        <v>41761.94258101852</v>
      </c>
      <c r="T488" s="10">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str">
        <f t="shared" si="43"/>
        <v>No Backers</v>
      </c>
      <c r="Q489" t="str">
        <f t="shared" si="44"/>
        <v>film &amp; video</v>
      </c>
      <c r="R489" t="str">
        <f t="shared" si="45"/>
        <v>animation</v>
      </c>
      <c r="S489" s="10">
        <f t="shared" si="46"/>
        <v>42669.594837962963</v>
      </c>
      <c r="T489" s="10">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str">
        <f t="shared" si="43"/>
        <v>No Backers</v>
      </c>
      <c r="Q490" t="str">
        <f t="shared" si="44"/>
        <v>film &amp; video</v>
      </c>
      <c r="R490" t="str">
        <f t="shared" si="45"/>
        <v>animation</v>
      </c>
      <c r="S490" s="10">
        <f t="shared" si="46"/>
        <v>42714.054398148146</v>
      </c>
      <c r="T490" s="10">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0">
        <f t="shared" si="46"/>
        <v>40882.481666666667</v>
      </c>
      <c r="T491" s="10">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str">
        <f t="shared" si="43"/>
        <v>No Backers</v>
      </c>
      <c r="Q492" t="str">
        <f t="shared" si="44"/>
        <v>film &amp; video</v>
      </c>
      <c r="R492" t="str">
        <f t="shared" si="45"/>
        <v>animation</v>
      </c>
      <c r="S492" s="10">
        <f t="shared" si="46"/>
        <v>41113.968576388892</v>
      </c>
      <c r="T492" s="10">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str">
        <f t="shared" si="43"/>
        <v>No Backers</v>
      </c>
      <c r="Q493" t="str">
        <f t="shared" si="44"/>
        <v>film &amp; video</v>
      </c>
      <c r="R493" t="str">
        <f t="shared" si="45"/>
        <v>animation</v>
      </c>
      <c r="S493" s="10">
        <f t="shared" si="46"/>
        <v>42366.982627314821</v>
      </c>
      <c r="T493" s="10">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str">
        <f t="shared" si="43"/>
        <v>No Backers</v>
      </c>
      <c r="Q494" t="str">
        <f t="shared" si="44"/>
        <v>film &amp; video</v>
      </c>
      <c r="R494" t="str">
        <f t="shared" si="45"/>
        <v>animation</v>
      </c>
      <c r="S494" s="10">
        <f t="shared" si="46"/>
        <v>42596.03506944445</v>
      </c>
      <c r="T494" s="10">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str">
        <f t="shared" si="43"/>
        <v>No Backers</v>
      </c>
      <c r="Q495" t="str">
        <f t="shared" si="44"/>
        <v>film &amp; video</v>
      </c>
      <c r="R495" t="str">
        <f t="shared" si="45"/>
        <v>animation</v>
      </c>
      <c r="S495" s="10">
        <f t="shared" si="46"/>
        <v>42114.726134259254</v>
      </c>
      <c r="T495" s="10">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0">
        <f t="shared" si="46"/>
        <v>41799.830613425926</v>
      </c>
      <c r="T496" s="10">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str">
        <f t="shared" si="43"/>
        <v>No Backers</v>
      </c>
      <c r="Q497" t="str">
        <f t="shared" si="44"/>
        <v>film &amp; video</v>
      </c>
      <c r="R497" t="str">
        <f t="shared" si="45"/>
        <v>animation</v>
      </c>
      <c r="S497" s="10">
        <f t="shared" si="46"/>
        <v>42171.827604166669</v>
      </c>
      <c r="T497" s="10">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0">
        <f t="shared" si="46"/>
        <v>41620.93141203704</v>
      </c>
      <c r="T498" s="10">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0">
        <f t="shared" si="46"/>
        <v>41945.037789351853</v>
      </c>
      <c r="T499" s="10">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0">
        <f t="shared" si="46"/>
        <v>40858.762141203704</v>
      </c>
      <c r="T500" s="10">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0">
        <f t="shared" si="46"/>
        <v>40043.895462962959</v>
      </c>
      <c r="T501" s="10">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0">
        <f t="shared" si="46"/>
        <v>40247.886006944449</v>
      </c>
      <c r="T502" s="10">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str">
        <f t="shared" si="43"/>
        <v>No Backers</v>
      </c>
      <c r="Q503" t="str">
        <f t="shared" si="44"/>
        <v>film &amp; video</v>
      </c>
      <c r="R503" t="str">
        <f t="shared" si="45"/>
        <v>animation</v>
      </c>
      <c r="S503" s="10">
        <f t="shared" si="46"/>
        <v>40703.234386574077</v>
      </c>
      <c r="T503" s="10">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0">
        <f t="shared" si="46"/>
        <v>40956.553530092591</v>
      </c>
      <c r="T504" s="10">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0">
        <f t="shared" si="46"/>
        <v>41991.526655092588</v>
      </c>
      <c r="T505" s="10">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0">
        <f t="shared" si="46"/>
        <v>40949.98364583333</v>
      </c>
      <c r="T506" s="10">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0">
        <f t="shared" si="46"/>
        <v>42318.098217592589</v>
      </c>
      <c r="T507" s="10">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0">
        <f t="shared" si="46"/>
        <v>41466.552314814813</v>
      </c>
      <c r="T508" s="10">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0">
        <f t="shared" si="46"/>
        <v>41156.958993055552</v>
      </c>
      <c r="T509" s="10">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0">
        <f t="shared" si="46"/>
        <v>40995.024317129632</v>
      </c>
      <c r="T510" s="10">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0">
        <f t="shared" si="46"/>
        <v>42153.631597222222</v>
      </c>
      <c r="T511" s="10">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str">
        <f t="shared" si="43"/>
        <v>No Backers</v>
      </c>
      <c r="Q512" t="str">
        <f t="shared" si="44"/>
        <v>film &amp; video</v>
      </c>
      <c r="R512" t="str">
        <f t="shared" si="45"/>
        <v>animation</v>
      </c>
      <c r="S512" s="10">
        <f t="shared" si="46"/>
        <v>42400.176377314812</v>
      </c>
      <c r="T512" s="10">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0">
        <f t="shared" si="46"/>
        <v>41340.303032407406</v>
      </c>
      <c r="T513" s="10">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0">
        <f t="shared" si="46"/>
        <v>42649.742210648154</v>
      </c>
      <c r="T514" s="10">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IFERROR(E515/L515,"No Backers")</f>
        <v>102.38235294117646</v>
      </c>
      <c r="Q515" t="str">
        <f t="shared" ref="Q515:Q578" si="50">MID(N515,1,FIND("/",N515,1)-1)</f>
        <v>film &amp; video</v>
      </c>
      <c r="R515" t="str">
        <f t="shared" ref="R515:R578" si="51">MID(N515,FIND("/",N515,1)+1,LEN(N515))</f>
        <v>animation</v>
      </c>
      <c r="S515" s="10">
        <f t="shared" ref="S515:S578" si="52">(((J515/60)/60)/24)+DATE(1970,1,1)</f>
        <v>42552.653993055559</v>
      </c>
      <c r="T515" s="10">
        <f t="shared" ref="T515:T578" si="53">(((I515/60)/60)/24)+DATE(1970,1,1)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0">
        <f t="shared" si="52"/>
        <v>41830.613969907405</v>
      </c>
      <c r="T516" s="10">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0">
        <f t="shared" si="52"/>
        <v>42327.490752314814</v>
      </c>
      <c r="T517" s="10">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str">
        <f t="shared" si="49"/>
        <v>No Backers</v>
      </c>
      <c r="Q518" t="str">
        <f t="shared" si="50"/>
        <v>film &amp; video</v>
      </c>
      <c r="R518" t="str">
        <f t="shared" si="51"/>
        <v>animation</v>
      </c>
      <c r="S518" s="10">
        <f t="shared" si="52"/>
        <v>42091.778703703705</v>
      </c>
      <c r="T518" s="10">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0">
        <f t="shared" si="52"/>
        <v>42738.615289351852</v>
      </c>
      <c r="T519" s="10">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str">
        <f t="shared" si="49"/>
        <v>No Backers</v>
      </c>
      <c r="Q520" t="str">
        <f t="shared" si="50"/>
        <v>film &amp; video</v>
      </c>
      <c r="R520" t="str">
        <f t="shared" si="51"/>
        <v>animation</v>
      </c>
      <c r="S520" s="10">
        <f t="shared" si="52"/>
        <v>42223.616018518514</v>
      </c>
      <c r="T520" s="10">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0">
        <f t="shared" si="52"/>
        <v>41218.391446759262</v>
      </c>
      <c r="T521" s="10">
        <f t="shared" si="53"/>
        <v>41248.391446759262</v>
      </c>
    </row>
    <row r="522" spans="1:20" ht="43.2" hidden="1"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0">
        <f t="shared" si="52"/>
        <v>42318.702094907407</v>
      </c>
      <c r="T522" s="10">
        <f t="shared" si="53"/>
        <v>42348.702094907407</v>
      </c>
    </row>
    <row r="523" spans="1:20" ht="43.2" hidden="1"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0">
        <f t="shared" si="52"/>
        <v>42646.092812499999</v>
      </c>
      <c r="T523" s="10">
        <f t="shared" si="53"/>
        <v>42675.207638888889</v>
      </c>
    </row>
    <row r="524" spans="1:20" ht="43.2" hidden="1"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0">
        <f t="shared" si="52"/>
        <v>42430.040798611109</v>
      </c>
      <c r="T524" s="10">
        <f t="shared" si="53"/>
        <v>42449.999131944445</v>
      </c>
    </row>
    <row r="525" spans="1:20" ht="43.2" hidden="1"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0">
        <f t="shared" si="52"/>
        <v>42238.13282407407</v>
      </c>
      <c r="T525" s="10">
        <f t="shared" si="53"/>
        <v>42268.13282407407</v>
      </c>
    </row>
    <row r="526" spans="1:20" ht="43.2" hidden="1"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0">
        <f t="shared" si="52"/>
        <v>42492.717233796298</v>
      </c>
      <c r="T526" s="10">
        <f t="shared" si="53"/>
        <v>42522.717233796298</v>
      </c>
    </row>
    <row r="527" spans="1:20" ht="57.6" hidden="1"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0">
        <f t="shared" si="52"/>
        <v>41850.400937500002</v>
      </c>
      <c r="T527" s="10">
        <f t="shared" si="53"/>
        <v>41895.400937500002</v>
      </c>
    </row>
    <row r="528" spans="1:20" ht="43.2" hidden="1"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0">
        <f t="shared" si="52"/>
        <v>42192.591944444444</v>
      </c>
      <c r="T528" s="10">
        <f t="shared" si="53"/>
        <v>42223.708333333328</v>
      </c>
    </row>
    <row r="529" spans="1:20" ht="57.6" hidden="1"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0">
        <f t="shared" si="52"/>
        <v>42753.205625000002</v>
      </c>
      <c r="T529" s="10">
        <f t="shared" si="53"/>
        <v>42783.670138888891</v>
      </c>
    </row>
    <row r="530" spans="1:20" ht="28.8" hidden="1"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0">
        <f t="shared" si="52"/>
        <v>42155.920219907406</v>
      </c>
      <c r="T530" s="10">
        <f t="shared" si="53"/>
        <v>42176.888888888891</v>
      </c>
    </row>
    <row r="531" spans="1:20" ht="43.2" hidden="1"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0">
        <f t="shared" si="52"/>
        <v>42725.031180555554</v>
      </c>
      <c r="T531" s="10">
        <f t="shared" si="53"/>
        <v>42746.208333333328</v>
      </c>
    </row>
    <row r="532" spans="1:20" ht="43.2" hidden="1"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0">
        <f t="shared" si="52"/>
        <v>42157.591064814813</v>
      </c>
      <c r="T532" s="10">
        <f t="shared" si="53"/>
        <v>42179.083333333328</v>
      </c>
    </row>
    <row r="533" spans="1:20" ht="43.2" hidden="1"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0">
        <f t="shared" si="52"/>
        <v>42676.065150462964</v>
      </c>
      <c r="T533" s="10">
        <f t="shared" si="53"/>
        <v>42721.290972222225</v>
      </c>
    </row>
    <row r="534" spans="1:20" ht="43.2" hidden="1"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0">
        <f t="shared" si="52"/>
        <v>42473.007037037038</v>
      </c>
      <c r="T534" s="10">
        <f t="shared" si="53"/>
        <v>42503.007037037038</v>
      </c>
    </row>
    <row r="535" spans="1:20" ht="43.2" hidden="1"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0">
        <f t="shared" si="52"/>
        <v>42482.43478009259</v>
      </c>
      <c r="T535" s="10">
        <f t="shared" si="53"/>
        <v>42506.43478009259</v>
      </c>
    </row>
    <row r="536" spans="1:20" ht="43.2" hidden="1"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0">
        <f t="shared" si="52"/>
        <v>42270.810995370368</v>
      </c>
      <c r="T536" s="10">
        <f t="shared" si="53"/>
        <v>42309.958333333328</v>
      </c>
    </row>
    <row r="537" spans="1:20" ht="43.2" hidden="1"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0">
        <f t="shared" si="52"/>
        <v>42711.545196759253</v>
      </c>
      <c r="T537" s="10">
        <f t="shared" si="53"/>
        <v>42741.545196759253</v>
      </c>
    </row>
    <row r="538" spans="1:20" ht="57.6" hidden="1"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0">
        <f t="shared" si="52"/>
        <v>42179.344988425932</v>
      </c>
      <c r="T538" s="10">
        <f t="shared" si="53"/>
        <v>42219.75</v>
      </c>
    </row>
    <row r="539" spans="1:20" ht="43.2" hidden="1"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0">
        <f t="shared" si="52"/>
        <v>42282.768414351856</v>
      </c>
      <c r="T539" s="10">
        <f t="shared" si="53"/>
        <v>42312.810081018513</v>
      </c>
    </row>
    <row r="540" spans="1:20" ht="43.2" hidden="1"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0">
        <f t="shared" si="52"/>
        <v>42473.794710648144</v>
      </c>
      <c r="T540" s="10">
        <f t="shared" si="53"/>
        <v>42503.794710648144</v>
      </c>
    </row>
    <row r="541" spans="1:20" ht="43.2" hidden="1"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0">
        <f t="shared" si="52"/>
        <v>42535.049849537041</v>
      </c>
      <c r="T541" s="10">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0">
        <f t="shared" si="52"/>
        <v>42009.817199074074</v>
      </c>
      <c r="T542" s="10">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0">
        <f t="shared" si="52"/>
        <v>42276.046689814815</v>
      </c>
      <c r="T543" s="10">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0">
        <f t="shared" si="52"/>
        <v>42433.737453703703</v>
      </c>
      <c r="T544" s="10">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0">
        <f t="shared" si="52"/>
        <v>41914.092152777775</v>
      </c>
      <c r="T545" s="10">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0">
        <f t="shared" si="52"/>
        <v>42525.656944444447</v>
      </c>
      <c r="T546" s="10">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0">
        <f t="shared" si="52"/>
        <v>42283.592465277776</v>
      </c>
      <c r="T547" s="10">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0">
        <f t="shared" si="52"/>
        <v>42249.667997685188</v>
      </c>
      <c r="T548" s="10">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str">
        <f t="shared" si="49"/>
        <v>No Backers</v>
      </c>
      <c r="Q549" t="str">
        <f t="shared" si="50"/>
        <v>technology</v>
      </c>
      <c r="R549" t="str">
        <f t="shared" si="51"/>
        <v>web</v>
      </c>
      <c r="S549" s="10">
        <f t="shared" si="52"/>
        <v>42380.696342592593</v>
      </c>
      <c r="T549" s="10">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0">
        <f t="shared" si="52"/>
        <v>42276.903333333335</v>
      </c>
      <c r="T550" s="10">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0">
        <f t="shared" si="52"/>
        <v>42163.636828703704</v>
      </c>
      <c r="T551" s="10">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0">
        <f t="shared" si="52"/>
        <v>42753.678761574076</v>
      </c>
      <c r="T552" s="10">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0">
        <f t="shared" si="52"/>
        <v>42173.275740740741</v>
      </c>
      <c r="T553" s="10">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str">
        <f t="shared" si="49"/>
        <v>No Backers</v>
      </c>
      <c r="Q554" t="str">
        <f t="shared" si="50"/>
        <v>technology</v>
      </c>
      <c r="R554" t="str">
        <f t="shared" si="51"/>
        <v>web</v>
      </c>
      <c r="S554" s="10">
        <f t="shared" si="52"/>
        <v>42318.616851851853</v>
      </c>
      <c r="T554" s="10">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0">
        <f t="shared" si="52"/>
        <v>41927.71980324074</v>
      </c>
      <c r="T555" s="10">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0">
        <f t="shared" si="52"/>
        <v>41901.684861111113</v>
      </c>
      <c r="T556" s="10">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str">
        <f t="shared" si="49"/>
        <v>No Backers</v>
      </c>
      <c r="Q557" t="str">
        <f t="shared" si="50"/>
        <v>technology</v>
      </c>
      <c r="R557" t="str">
        <f t="shared" si="51"/>
        <v>web</v>
      </c>
      <c r="S557" s="10">
        <f t="shared" si="52"/>
        <v>42503.353506944448</v>
      </c>
      <c r="T557" s="10">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0">
        <f t="shared" si="52"/>
        <v>42345.860150462962</v>
      </c>
      <c r="T558" s="10">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0">
        <f t="shared" si="52"/>
        <v>42676.942164351851</v>
      </c>
      <c r="T559" s="10">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str">
        <f t="shared" si="49"/>
        <v>No Backers</v>
      </c>
      <c r="Q560" t="str">
        <f t="shared" si="50"/>
        <v>technology</v>
      </c>
      <c r="R560" t="str">
        <f t="shared" si="51"/>
        <v>web</v>
      </c>
      <c r="S560" s="10">
        <f t="shared" si="52"/>
        <v>42057.883159722223</v>
      </c>
      <c r="T560" s="10">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0">
        <f t="shared" si="52"/>
        <v>42321.283101851848</v>
      </c>
      <c r="T561" s="10">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0">
        <f t="shared" si="52"/>
        <v>41960.771354166667</v>
      </c>
      <c r="T562" s="10">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0">
        <f t="shared" si="52"/>
        <v>42268.658715277779</v>
      </c>
      <c r="T563" s="10">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str">
        <f t="shared" si="49"/>
        <v>No Backers</v>
      </c>
      <c r="Q564" t="str">
        <f t="shared" si="50"/>
        <v>technology</v>
      </c>
      <c r="R564" t="str">
        <f t="shared" si="51"/>
        <v>web</v>
      </c>
      <c r="S564" s="10">
        <f t="shared" si="52"/>
        <v>42692.389062500006</v>
      </c>
      <c r="T564" s="10">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0">
        <f t="shared" si="52"/>
        <v>42022.069988425923</v>
      </c>
      <c r="T565" s="10">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0">
        <f t="shared" si="52"/>
        <v>42411.942997685182</v>
      </c>
      <c r="T566" s="10">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str">
        <f t="shared" si="49"/>
        <v>No Backers</v>
      </c>
      <c r="Q567" t="str">
        <f t="shared" si="50"/>
        <v>technology</v>
      </c>
      <c r="R567" t="str">
        <f t="shared" si="51"/>
        <v>web</v>
      </c>
      <c r="S567" s="10">
        <f t="shared" si="52"/>
        <v>42165.785289351858</v>
      </c>
      <c r="T567" s="10">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0">
        <f t="shared" si="52"/>
        <v>42535.68440972222</v>
      </c>
      <c r="T568" s="10">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str">
        <f t="shared" si="49"/>
        <v>No Backers</v>
      </c>
      <c r="Q569" t="str">
        <f t="shared" si="50"/>
        <v>technology</v>
      </c>
      <c r="R569" t="str">
        <f t="shared" si="51"/>
        <v>web</v>
      </c>
      <c r="S569" s="10">
        <f t="shared" si="52"/>
        <v>41975.842523148152</v>
      </c>
      <c r="T569" s="10">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0">
        <f t="shared" si="52"/>
        <v>42348.9215625</v>
      </c>
      <c r="T570" s="10">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0">
        <f t="shared" si="52"/>
        <v>42340.847361111111</v>
      </c>
      <c r="T571" s="10">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0">
        <f t="shared" si="52"/>
        <v>42388.798252314817</v>
      </c>
      <c r="T572" s="10">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0">
        <f t="shared" si="52"/>
        <v>42192.816238425927</v>
      </c>
      <c r="T573" s="10">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str">
        <f t="shared" si="49"/>
        <v>No Backers</v>
      </c>
      <c r="Q574" t="str">
        <f t="shared" si="50"/>
        <v>technology</v>
      </c>
      <c r="R574" t="str">
        <f t="shared" si="51"/>
        <v>web</v>
      </c>
      <c r="S574" s="10">
        <f t="shared" si="52"/>
        <v>42282.71629629629</v>
      </c>
      <c r="T574" s="10">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0">
        <f t="shared" si="52"/>
        <v>41963.050127314811</v>
      </c>
      <c r="T575" s="10">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0">
        <f t="shared" si="52"/>
        <v>42632.443368055552</v>
      </c>
      <c r="T576" s="10">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0">
        <f t="shared" si="52"/>
        <v>42138.692627314813</v>
      </c>
      <c r="T577" s="10">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0">
        <f t="shared" si="52"/>
        <v>42031.471666666665</v>
      </c>
      <c r="T578" s="10">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IFERROR(E579/L579,"No Backers")</f>
        <v>10</v>
      </c>
      <c r="Q579" t="str">
        <f t="shared" ref="Q579:Q642" si="56">MID(N579,1,FIND("/",N579,1)-1)</f>
        <v>technology</v>
      </c>
      <c r="R579" t="str">
        <f t="shared" ref="R579:R642" si="57">MID(N579,FIND("/",N579,1)+1,LEN(N579))</f>
        <v>web</v>
      </c>
      <c r="S579" s="10">
        <f t="shared" ref="S579:S642" si="58">(((J579/60)/60)/24)+DATE(1970,1,1)</f>
        <v>42450.589143518519</v>
      </c>
      <c r="T579" s="10">
        <f t="shared" ref="T579:T642" si="5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0">
        <f t="shared" si="58"/>
        <v>42230.578622685185</v>
      </c>
      <c r="T580" s="10">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0">
        <f t="shared" si="58"/>
        <v>41968.852118055554</v>
      </c>
      <c r="T581" s="10">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0">
        <f t="shared" si="58"/>
        <v>42605.908182870371</v>
      </c>
      <c r="T582" s="10">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str">
        <f t="shared" si="55"/>
        <v>No Backers</v>
      </c>
      <c r="Q583" t="str">
        <f t="shared" si="56"/>
        <v>technology</v>
      </c>
      <c r="R583" t="str">
        <f t="shared" si="57"/>
        <v>web</v>
      </c>
      <c r="S583" s="10">
        <f t="shared" si="58"/>
        <v>42188.012777777782</v>
      </c>
      <c r="T583" s="10">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str">
        <f t="shared" si="55"/>
        <v>No Backers</v>
      </c>
      <c r="Q584" t="str">
        <f t="shared" si="56"/>
        <v>technology</v>
      </c>
      <c r="R584" t="str">
        <f t="shared" si="57"/>
        <v>web</v>
      </c>
      <c r="S584" s="10">
        <f t="shared" si="58"/>
        <v>42055.739803240736</v>
      </c>
      <c r="T584" s="10">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0">
        <f t="shared" si="58"/>
        <v>42052.93850694444</v>
      </c>
      <c r="T585" s="10">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0">
        <f t="shared" si="58"/>
        <v>42049.716620370367</v>
      </c>
      <c r="T586" s="10">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str">
        <f t="shared" si="55"/>
        <v>No Backers</v>
      </c>
      <c r="Q587" t="str">
        <f t="shared" si="56"/>
        <v>technology</v>
      </c>
      <c r="R587" t="str">
        <f t="shared" si="57"/>
        <v>web</v>
      </c>
      <c r="S587" s="10">
        <f t="shared" si="58"/>
        <v>42283.3909375</v>
      </c>
      <c r="T587" s="10">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0">
        <f t="shared" si="58"/>
        <v>42020.854247685187</v>
      </c>
      <c r="T588" s="10">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0">
        <f t="shared" si="58"/>
        <v>42080.757326388892</v>
      </c>
      <c r="T589" s="10">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0">
        <f t="shared" si="58"/>
        <v>42631.769513888896</v>
      </c>
      <c r="T590" s="10">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0">
        <f t="shared" si="58"/>
        <v>42178.614571759259</v>
      </c>
      <c r="T591" s="10">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0">
        <f t="shared" si="58"/>
        <v>42377.554756944446</v>
      </c>
      <c r="T592" s="10">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0">
        <f t="shared" si="58"/>
        <v>42177.543171296296</v>
      </c>
      <c r="T593" s="10">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0">
        <f t="shared" si="58"/>
        <v>41946.232175925928</v>
      </c>
      <c r="T594" s="10">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0">
        <f t="shared" si="58"/>
        <v>42070.677604166667</v>
      </c>
      <c r="T595" s="10">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0">
        <f t="shared" si="58"/>
        <v>42446.780162037037</v>
      </c>
      <c r="T596" s="10">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0">
        <f t="shared" si="58"/>
        <v>42083.069884259254</v>
      </c>
      <c r="T597" s="10">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0">
        <f t="shared" si="58"/>
        <v>42646.896898148145</v>
      </c>
      <c r="T598" s="10">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0">
        <f t="shared" si="58"/>
        <v>42545.705266203702</v>
      </c>
      <c r="T599" s="10">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0">
        <f t="shared" si="58"/>
        <v>41948.00209490741</v>
      </c>
      <c r="T600" s="10">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0">
        <f t="shared" si="58"/>
        <v>42047.812523148154</v>
      </c>
      <c r="T601" s="10">
        <f t="shared" si="59"/>
        <v>42071.636111111111</v>
      </c>
    </row>
    <row r="602" spans="1:20" ht="28.8" hidden="1"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0">
        <f t="shared" si="58"/>
        <v>42073.798171296294</v>
      </c>
      <c r="T602" s="10">
        <f t="shared" si="59"/>
        <v>42133.798171296294</v>
      </c>
    </row>
    <row r="603" spans="1:20" ht="43.2" hidden="1"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0">
        <f t="shared" si="58"/>
        <v>41969.858090277776</v>
      </c>
      <c r="T603" s="10">
        <f t="shared" si="59"/>
        <v>41999.858090277776</v>
      </c>
    </row>
    <row r="604" spans="1:20" ht="43.2" hidden="1"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str">
        <f t="shared" si="55"/>
        <v>No Backers</v>
      </c>
      <c r="Q604" t="str">
        <f t="shared" si="56"/>
        <v>technology</v>
      </c>
      <c r="R604" t="str">
        <f t="shared" si="57"/>
        <v>web</v>
      </c>
      <c r="S604" s="10">
        <f t="shared" si="58"/>
        <v>42143.79415509259</v>
      </c>
      <c r="T604" s="10">
        <f t="shared" si="59"/>
        <v>42173.79415509259</v>
      </c>
    </row>
    <row r="605" spans="1:20" ht="43.2" hidden="1"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0">
        <f t="shared" si="58"/>
        <v>41835.639155092591</v>
      </c>
      <c r="T605" s="10">
        <f t="shared" si="59"/>
        <v>41865.639155092591</v>
      </c>
    </row>
    <row r="606" spans="1:20" ht="43.2" hidden="1"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str">
        <f t="shared" si="55"/>
        <v>No Backers</v>
      </c>
      <c r="Q606" t="str">
        <f t="shared" si="56"/>
        <v>technology</v>
      </c>
      <c r="R606" t="str">
        <f t="shared" si="57"/>
        <v>web</v>
      </c>
      <c r="S606" s="10">
        <f t="shared" si="58"/>
        <v>41849.035370370373</v>
      </c>
      <c r="T606" s="10">
        <f t="shared" si="59"/>
        <v>41879.035370370373</v>
      </c>
    </row>
    <row r="607" spans="1:20" ht="28.8" hidden="1"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0">
        <f t="shared" si="58"/>
        <v>42194.357731481476</v>
      </c>
      <c r="T607" s="10">
        <f t="shared" si="59"/>
        <v>42239.357731481476</v>
      </c>
    </row>
    <row r="608" spans="1:20" ht="57.6" hidden="1"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0">
        <f t="shared" si="58"/>
        <v>42102.650567129633</v>
      </c>
      <c r="T608" s="10">
        <f t="shared" si="59"/>
        <v>42148.625</v>
      </c>
    </row>
    <row r="609" spans="1:20" ht="43.2" hidden="1"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str">
        <f t="shared" si="55"/>
        <v>No Backers</v>
      </c>
      <c r="Q609" t="str">
        <f t="shared" si="56"/>
        <v>technology</v>
      </c>
      <c r="R609" t="str">
        <f t="shared" si="57"/>
        <v>web</v>
      </c>
      <c r="S609" s="10">
        <f t="shared" si="58"/>
        <v>42300.825648148151</v>
      </c>
      <c r="T609" s="10">
        <f t="shared" si="59"/>
        <v>42330.867314814815</v>
      </c>
    </row>
    <row r="610" spans="1:20" ht="43.2" hidden="1"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0">
        <f t="shared" si="58"/>
        <v>42140.921064814815</v>
      </c>
      <c r="T610" s="10">
        <f t="shared" si="59"/>
        <v>42170.921064814815</v>
      </c>
    </row>
    <row r="611" spans="1:20" ht="43.2" hidden="1"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0">
        <f t="shared" si="58"/>
        <v>42307.034074074079</v>
      </c>
      <c r="T611" s="10">
        <f t="shared" si="59"/>
        <v>42337.075740740736</v>
      </c>
    </row>
    <row r="612" spans="1:20" ht="43.2" hidden="1"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str">
        <f t="shared" si="55"/>
        <v>No Backers</v>
      </c>
      <c r="Q612" t="str">
        <f t="shared" si="56"/>
        <v>technology</v>
      </c>
      <c r="R612" t="str">
        <f t="shared" si="57"/>
        <v>web</v>
      </c>
      <c r="S612" s="10">
        <f t="shared" si="58"/>
        <v>42086.83085648148</v>
      </c>
      <c r="T612" s="10">
        <f t="shared" si="59"/>
        <v>42116.83085648148</v>
      </c>
    </row>
    <row r="613" spans="1:20" ht="43.2" hidden="1"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str">
        <f t="shared" si="55"/>
        <v>No Backers</v>
      </c>
      <c r="Q613" t="str">
        <f t="shared" si="56"/>
        <v>technology</v>
      </c>
      <c r="R613" t="str">
        <f t="shared" si="57"/>
        <v>web</v>
      </c>
      <c r="S613" s="10">
        <f t="shared" si="58"/>
        <v>42328.560613425929</v>
      </c>
      <c r="T613" s="10">
        <f t="shared" si="59"/>
        <v>42388.560613425929</v>
      </c>
    </row>
    <row r="614" spans="1:20" ht="28.8" hidden="1"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str">
        <f t="shared" si="55"/>
        <v>No Backers</v>
      </c>
      <c r="Q614" t="str">
        <f t="shared" si="56"/>
        <v>technology</v>
      </c>
      <c r="R614" t="str">
        <f t="shared" si="57"/>
        <v>web</v>
      </c>
      <c r="S614" s="10">
        <f t="shared" si="58"/>
        <v>42585.031782407401</v>
      </c>
      <c r="T614" s="10">
        <f t="shared" si="59"/>
        <v>42615.031782407401</v>
      </c>
    </row>
    <row r="615" spans="1:20" ht="43.2" hidden="1"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0">
        <f t="shared" si="58"/>
        <v>42247.496759259258</v>
      </c>
      <c r="T615" s="10">
        <f t="shared" si="59"/>
        <v>42278.207638888889</v>
      </c>
    </row>
    <row r="616" spans="1:20" ht="43.2" hidden="1"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str">
        <f t="shared" si="55"/>
        <v>No Backers</v>
      </c>
      <c r="Q616" t="str">
        <f t="shared" si="56"/>
        <v>technology</v>
      </c>
      <c r="R616" t="str">
        <f t="shared" si="57"/>
        <v>web</v>
      </c>
      <c r="S616" s="10">
        <f t="shared" si="58"/>
        <v>42515.061805555553</v>
      </c>
      <c r="T616" s="10">
        <f t="shared" si="59"/>
        <v>42545.061805555553</v>
      </c>
    </row>
    <row r="617" spans="1:20" ht="43.2" hidden="1"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str">
        <f t="shared" si="55"/>
        <v>No Backers</v>
      </c>
      <c r="Q617" t="str">
        <f t="shared" si="56"/>
        <v>technology</v>
      </c>
      <c r="R617" t="str">
        <f t="shared" si="57"/>
        <v>web</v>
      </c>
      <c r="S617" s="10">
        <f t="shared" si="58"/>
        <v>42242.122210648144</v>
      </c>
      <c r="T617" s="10">
        <f t="shared" si="59"/>
        <v>42272.122210648144</v>
      </c>
    </row>
    <row r="618" spans="1:20" ht="43.2" hidden="1"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str">
        <f t="shared" si="55"/>
        <v>No Backers</v>
      </c>
      <c r="Q618" t="str">
        <f t="shared" si="56"/>
        <v>technology</v>
      </c>
      <c r="R618" t="str">
        <f t="shared" si="57"/>
        <v>web</v>
      </c>
      <c r="S618" s="10">
        <f t="shared" si="58"/>
        <v>42761.376238425932</v>
      </c>
      <c r="T618" s="10">
        <f t="shared" si="59"/>
        <v>42791.376238425932</v>
      </c>
    </row>
    <row r="619" spans="1:20" ht="57.6" hidden="1"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0">
        <f t="shared" si="58"/>
        <v>42087.343090277776</v>
      </c>
      <c r="T619" s="10">
        <f t="shared" si="59"/>
        <v>42132.343090277776</v>
      </c>
    </row>
    <row r="620" spans="1:20" ht="43.2" hidden="1"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str">
        <f t="shared" si="55"/>
        <v>No Backers</v>
      </c>
      <c r="Q620" t="str">
        <f t="shared" si="56"/>
        <v>technology</v>
      </c>
      <c r="R620" t="str">
        <f t="shared" si="57"/>
        <v>web</v>
      </c>
      <c r="S620" s="10">
        <f t="shared" si="58"/>
        <v>42317.810219907406</v>
      </c>
      <c r="T620" s="10">
        <f t="shared" si="59"/>
        <v>42347.810219907406</v>
      </c>
    </row>
    <row r="621" spans="1:20" ht="28.8" hidden="1"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0">
        <f t="shared" si="58"/>
        <v>41908.650347222225</v>
      </c>
      <c r="T621" s="10">
        <f t="shared" si="59"/>
        <v>41968.692013888889</v>
      </c>
    </row>
    <row r="622" spans="1:20" ht="43.2" hidden="1"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0">
        <f t="shared" si="58"/>
        <v>41831.716874999998</v>
      </c>
      <c r="T622" s="10">
        <f t="shared" si="59"/>
        <v>41876.716874999998</v>
      </c>
    </row>
    <row r="623" spans="1:20" ht="43.2" hidden="1"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0">
        <f t="shared" si="58"/>
        <v>42528.987696759257</v>
      </c>
      <c r="T623" s="10">
        <f t="shared" si="59"/>
        <v>42558.987696759257</v>
      </c>
    </row>
    <row r="624" spans="1:20" ht="43.2" hidden="1"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0">
        <f t="shared" si="58"/>
        <v>42532.774745370371</v>
      </c>
      <c r="T624" s="10">
        <f t="shared" si="59"/>
        <v>42552.774745370371</v>
      </c>
    </row>
    <row r="625" spans="1:20" ht="57.6" hidden="1"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str">
        <f t="shared" si="55"/>
        <v>No Backers</v>
      </c>
      <c r="Q625" t="str">
        <f t="shared" si="56"/>
        <v>technology</v>
      </c>
      <c r="R625" t="str">
        <f t="shared" si="57"/>
        <v>web</v>
      </c>
      <c r="S625" s="10">
        <f t="shared" si="58"/>
        <v>42122.009224537032</v>
      </c>
      <c r="T625" s="10">
        <f t="shared" si="59"/>
        <v>42152.009224537032</v>
      </c>
    </row>
    <row r="626" spans="1:20" ht="43.2" hidden="1"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str">
        <f t="shared" si="55"/>
        <v>No Backers</v>
      </c>
      <c r="Q626" t="str">
        <f t="shared" si="56"/>
        <v>technology</v>
      </c>
      <c r="R626" t="str">
        <f t="shared" si="57"/>
        <v>web</v>
      </c>
      <c r="S626" s="10">
        <f t="shared" si="58"/>
        <v>42108.988900462966</v>
      </c>
      <c r="T626" s="10">
        <f t="shared" si="59"/>
        <v>42138.988900462966</v>
      </c>
    </row>
    <row r="627" spans="1:20" ht="43.2" hidden="1"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str">
        <f t="shared" si="55"/>
        <v>No Backers</v>
      </c>
      <c r="Q627" t="str">
        <f t="shared" si="56"/>
        <v>technology</v>
      </c>
      <c r="R627" t="str">
        <f t="shared" si="57"/>
        <v>web</v>
      </c>
      <c r="S627" s="10">
        <f t="shared" si="58"/>
        <v>42790.895567129628</v>
      </c>
      <c r="T627" s="10">
        <f t="shared" si="59"/>
        <v>42820.853900462964</v>
      </c>
    </row>
    <row r="628" spans="1:20" ht="43.2" hidden="1"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0">
        <f t="shared" si="58"/>
        <v>42198.559479166666</v>
      </c>
      <c r="T628" s="10">
        <f t="shared" si="59"/>
        <v>42231.556944444441</v>
      </c>
    </row>
    <row r="629" spans="1:20" ht="43.2" hidden="1"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0">
        <f t="shared" si="58"/>
        <v>42384.306840277779</v>
      </c>
      <c r="T629" s="10">
        <f t="shared" si="59"/>
        <v>42443.958333333328</v>
      </c>
    </row>
    <row r="630" spans="1:20" ht="43.2" hidden="1"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str">
        <f t="shared" si="55"/>
        <v>No Backers</v>
      </c>
      <c r="Q630" t="str">
        <f t="shared" si="56"/>
        <v>technology</v>
      </c>
      <c r="R630" t="str">
        <f t="shared" si="57"/>
        <v>web</v>
      </c>
      <c r="S630" s="10">
        <f t="shared" si="58"/>
        <v>41803.692789351851</v>
      </c>
      <c r="T630" s="10">
        <f t="shared" si="59"/>
        <v>41833.692789351851</v>
      </c>
    </row>
    <row r="631" spans="1:20" ht="43.2" hidden="1"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0">
        <f t="shared" si="58"/>
        <v>42474.637824074074</v>
      </c>
      <c r="T631" s="10">
        <f t="shared" si="59"/>
        <v>42504.637824074074</v>
      </c>
    </row>
    <row r="632" spans="1:20" ht="57.6" hidden="1"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0">
        <f t="shared" si="58"/>
        <v>42223.619456018518</v>
      </c>
      <c r="T632" s="10">
        <f t="shared" si="59"/>
        <v>42253.215277777781</v>
      </c>
    </row>
    <row r="633" spans="1:20" ht="28.8" hidden="1"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0">
        <f t="shared" si="58"/>
        <v>42489.772326388891</v>
      </c>
      <c r="T633" s="10">
        <f t="shared" si="59"/>
        <v>42518.772326388891</v>
      </c>
    </row>
    <row r="634" spans="1:20" ht="28.8" hidden="1"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str">
        <f t="shared" si="55"/>
        <v>No Backers</v>
      </c>
      <c r="Q634" t="str">
        <f t="shared" si="56"/>
        <v>technology</v>
      </c>
      <c r="R634" t="str">
        <f t="shared" si="57"/>
        <v>web</v>
      </c>
      <c r="S634" s="10">
        <f t="shared" si="58"/>
        <v>42303.659317129626</v>
      </c>
      <c r="T634" s="10">
        <f t="shared" si="59"/>
        <v>42333.700983796298</v>
      </c>
    </row>
    <row r="635" spans="1:20" ht="43.2" hidden="1"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0">
        <f t="shared" si="58"/>
        <v>42507.29932870371</v>
      </c>
      <c r="T635" s="10">
        <f t="shared" si="59"/>
        <v>42538.958333333328</v>
      </c>
    </row>
    <row r="636" spans="1:20" ht="28.8" hidden="1"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0">
        <f t="shared" si="58"/>
        <v>42031.928576388891</v>
      </c>
      <c r="T636" s="10">
        <f t="shared" si="59"/>
        <v>42061.928576388891</v>
      </c>
    </row>
    <row r="637" spans="1:20" ht="28.8" hidden="1"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0">
        <f t="shared" si="58"/>
        <v>42076.092152777783</v>
      </c>
      <c r="T637" s="10">
        <f t="shared" si="59"/>
        <v>42106.092152777783</v>
      </c>
    </row>
    <row r="638" spans="1:20" ht="43.2" hidden="1"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0">
        <f t="shared" si="58"/>
        <v>42131.455439814818</v>
      </c>
      <c r="T638" s="10">
        <f t="shared" si="59"/>
        <v>42161.44930555555</v>
      </c>
    </row>
    <row r="639" spans="1:20" ht="43.2" hidden="1"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str">
        <f t="shared" si="55"/>
        <v>No Backers</v>
      </c>
      <c r="Q639" t="str">
        <f t="shared" si="56"/>
        <v>technology</v>
      </c>
      <c r="R639" t="str">
        <f t="shared" si="57"/>
        <v>web</v>
      </c>
      <c r="S639" s="10">
        <f t="shared" si="58"/>
        <v>42762.962013888886</v>
      </c>
      <c r="T639" s="10">
        <f t="shared" si="59"/>
        <v>42791.961111111115</v>
      </c>
    </row>
    <row r="640" spans="1:20" hidden="1"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0">
        <f t="shared" si="58"/>
        <v>42759.593310185184</v>
      </c>
      <c r="T640" s="10">
        <f t="shared" si="59"/>
        <v>42819.55164351852</v>
      </c>
    </row>
    <row r="641" spans="1:20" ht="28.8" hidden="1"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0">
        <f t="shared" si="58"/>
        <v>41865.583275462966</v>
      </c>
      <c r="T641" s="10">
        <f t="shared" si="59"/>
        <v>41925.583275462966</v>
      </c>
    </row>
    <row r="642" spans="1:20" ht="43.2" hidden="1"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0">
        <f t="shared" si="58"/>
        <v>42683.420312500006</v>
      </c>
      <c r="T642" s="10">
        <f t="shared" si="59"/>
        <v>42698.958333333328</v>
      </c>
    </row>
    <row r="643" spans="1:20" ht="43.2" hidden="1"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IFERROR(E643/L643,"No Backers")</f>
        <v>151.31746031746033</v>
      </c>
      <c r="Q643" t="str">
        <f t="shared" ref="Q643:Q706" si="62">MID(N643,1,FIND("/",N643,1)-1)</f>
        <v>technology</v>
      </c>
      <c r="R643" t="str">
        <f t="shared" ref="R643:R706" si="63">MID(N643,FIND("/",N643,1)+1,LEN(N643))</f>
        <v>wearables</v>
      </c>
      <c r="S643" s="10">
        <f t="shared" ref="S643:S706" si="64">(((J643/60)/60)/24)+DATE(1970,1,1)</f>
        <v>42199.57</v>
      </c>
      <c r="T643" s="10">
        <f t="shared" ref="T643:T706" si="65">(((I643/60)/60)/24)+DATE(1970,1,1)</f>
        <v>42229.57</v>
      </c>
    </row>
    <row r="644" spans="1:20" ht="43.2" hidden="1"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0">
        <f t="shared" si="64"/>
        <v>42199.651319444441</v>
      </c>
      <c r="T644" s="10">
        <f t="shared" si="65"/>
        <v>42235.651319444441</v>
      </c>
    </row>
    <row r="645" spans="1:20" ht="43.2" hidden="1"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0">
        <f t="shared" si="64"/>
        <v>42100.642071759255</v>
      </c>
      <c r="T645" s="10">
        <f t="shared" si="65"/>
        <v>42155.642071759255</v>
      </c>
    </row>
    <row r="646" spans="1:20" ht="43.2" hidden="1"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0">
        <f t="shared" si="64"/>
        <v>41898.665960648148</v>
      </c>
      <c r="T646" s="10">
        <f t="shared" si="65"/>
        <v>41941.041666666664</v>
      </c>
    </row>
    <row r="647" spans="1:20" ht="28.8" hidden="1"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0">
        <f t="shared" si="64"/>
        <v>42564.026319444441</v>
      </c>
      <c r="T647" s="10">
        <f t="shared" si="65"/>
        <v>42594.026319444441</v>
      </c>
    </row>
    <row r="648" spans="1:20" ht="43.2" hidden="1"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0">
        <f t="shared" si="64"/>
        <v>41832.852627314816</v>
      </c>
      <c r="T648" s="10">
        <f t="shared" si="65"/>
        <v>41862.852627314816</v>
      </c>
    </row>
    <row r="649" spans="1:20" ht="43.2" hidden="1"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0">
        <f t="shared" si="64"/>
        <v>42416.767928240741</v>
      </c>
      <c r="T649" s="10">
        <f t="shared" si="65"/>
        <v>42446.726261574076</v>
      </c>
    </row>
    <row r="650" spans="1:20" ht="28.8" hidden="1"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0">
        <f t="shared" si="64"/>
        <v>41891.693379629629</v>
      </c>
      <c r="T650" s="10">
        <f t="shared" si="65"/>
        <v>41926.693379629629</v>
      </c>
    </row>
    <row r="651" spans="1:20" ht="43.2" hidden="1"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0">
        <f t="shared" si="64"/>
        <v>41877.912187499998</v>
      </c>
      <c r="T651" s="10">
        <f t="shared" si="65"/>
        <v>41898.912187499998</v>
      </c>
    </row>
    <row r="652" spans="1:20" ht="43.2" hidden="1"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0">
        <f t="shared" si="64"/>
        <v>41932.036851851852</v>
      </c>
      <c r="T652" s="10">
        <f t="shared" si="65"/>
        <v>41992.078518518523</v>
      </c>
    </row>
    <row r="653" spans="1:20" ht="43.2" hidden="1"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0">
        <f t="shared" si="64"/>
        <v>41956.017488425925</v>
      </c>
      <c r="T653" s="10">
        <f t="shared" si="65"/>
        <v>41986.017488425925</v>
      </c>
    </row>
    <row r="654" spans="1:20" ht="57.6" hidden="1"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0">
        <f t="shared" si="64"/>
        <v>42675.690393518518</v>
      </c>
      <c r="T654" s="10">
        <f t="shared" si="65"/>
        <v>42705.732060185182</v>
      </c>
    </row>
    <row r="655" spans="1:20" ht="57.6" hidden="1"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0">
        <f t="shared" si="64"/>
        <v>42199.618518518517</v>
      </c>
      <c r="T655" s="10">
        <f t="shared" si="65"/>
        <v>42236.618518518517</v>
      </c>
    </row>
    <row r="656" spans="1:20" ht="43.2" hidden="1"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0">
        <f t="shared" si="64"/>
        <v>42163.957326388889</v>
      </c>
      <c r="T656" s="10">
        <f t="shared" si="65"/>
        <v>42193.957326388889</v>
      </c>
    </row>
    <row r="657" spans="1:20" ht="43.2" hidden="1"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0">
        <f t="shared" si="64"/>
        <v>42045.957314814819</v>
      </c>
      <c r="T657" s="10">
        <f t="shared" si="65"/>
        <v>42075.915648148148</v>
      </c>
    </row>
    <row r="658" spans="1:20" ht="43.2" hidden="1"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0">
        <f t="shared" si="64"/>
        <v>42417.804618055554</v>
      </c>
      <c r="T658" s="10">
        <f t="shared" si="65"/>
        <v>42477.762951388882</v>
      </c>
    </row>
    <row r="659" spans="1:20" ht="43.2" hidden="1"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0">
        <f t="shared" si="64"/>
        <v>42331.84574074074</v>
      </c>
      <c r="T659" s="10">
        <f t="shared" si="65"/>
        <v>42361.84574074074</v>
      </c>
    </row>
    <row r="660" spans="1:20" ht="43.2" hidden="1"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0">
        <f t="shared" si="64"/>
        <v>42179.160752314812</v>
      </c>
      <c r="T660" s="10">
        <f t="shared" si="65"/>
        <v>42211.75</v>
      </c>
    </row>
    <row r="661" spans="1:20" hidden="1"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0">
        <f t="shared" si="64"/>
        <v>42209.593692129631</v>
      </c>
      <c r="T661" s="10">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0">
        <f t="shared" si="64"/>
        <v>41922.741655092592</v>
      </c>
      <c r="T662" s="10">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0">
        <f t="shared" si="64"/>
        <v>42636.645358796297</v>
      </c>
      <c r="T663" s="10">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0">
        <f t="shared" si="64"/>
        <v>41990.438043981485</v>
      </c>
      <c r="T664" s="10">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0">
        <f t="shared" si="64"/>
        <v>42173.843240740738</v>
      </c>
      <c r="T665" s="10">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0">
        <f t="shared" si="64"/>
        <v>42077.666377314818</v>
      </c>
      <c r="T666" s="10">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0">
        <f t="shared" si="64"/>
        <v>42688.711354166662</v>
      </c>
      <c r="T667" s="10">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0">
        <f t="shared" si="64"/>
        <v>41838.832152777781</v>
      </c>
      <c r="T668" s="10">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0">
        <f t="shared" si="64"/>
        <v>42632.373414351852</v>
      </c>
      <c r="T669" s="10">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0">
        <f t="shared" si="64"/>
        <v>42090.831273148149</v>
      </c>
      <c r="T670" s="10">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0">
        <f t="shared" si="64"/>
        <v>42527.625671296293</v>
      </c>
      <c r="T671" s="10">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0">
        <f t="shared" si="64"/>
        <v>42506.709722222222</v>
      </c>
      <c r="T672" s="10">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0">
        <f t="shared" si="64"/>
        <v>41984.692731481482</v>
      </c>
      <c r="T673" s="10">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0">
        <f t="shared" si="64"/>
        <v>41974.219490740739</v>
      </c>
      <c r="T674" s="10">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0">
        <f t="shared" si="64"/>
        <v>41838.840474537035</v>
      </c>
      <c r="T675" s="10">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0">
        <f t="shared" si="64"/>
        <v>41803.116053240738</v>
      </c>
      <c r="T676" s="10">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0">
        <f t="shared" si="64"/>
        <v>41975.930601851855</v>
      </c>
      <c r="T677" s="10">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0">
        <f t="shared" si="64"/>
        <v>42012.768298611118</v>
      </c>
      <c r="T678" s="10">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0">
        <f t="shared" si="64"/>
        <v>42504.403877314813</v>
      </c>
      <c r="T679" s="10">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0">
        <f t="shared" si="64"/>
        <v>42481.376597222217</v>
      </c>
      <c r="T680" s="10">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0">
        <f t="shared" si="64"/>
        <v>42556.695706018523</v>
      </c>
      <c r="T681" s="10">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0">
        <f t="shared" si="64"/>
        <v>41864.501516203702</v>
      </c>
      <c r="T682" s="10">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0">
        <f t="shared" si="64"/>
        <v>42639.805601851855</v>
      </c>
      <c r="T683" s="10">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0">
        <f t="shared" si="64"/>
        <v>42778.765300925923</v>
      </c>
      <c r="T684" s="10">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0">
        <f t="shared" si="64"/>
        <v>42634.900046296301</v>
      </c>
      <c r="T685" s="10">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0">
        <f t="shared" si="64"/>
        <v>41809.473275462966</v>
      </c>
      <c r="T686" s="10">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0">
        <f t="shared" si="64"/>
        <v>41971.866574074069</v>
      </c>
      <c r="T687" s="10">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str">
        <f t="shared" si="61"/>
        <v>No Backers</v>
      </c>
      <c r="Q688" t="str">
        <f t="shared" si="62"/>
        <v>technology</v>
      </c>
      <c r="R688" t="str">
        <f t="shared" si="63"/>
        <v>wearables</v>
      </c>
      <c r="S688" s="10">
        <f t="shared" si="64"/>
        <v>42189.673263888893</v>
      </c>
      <c r="T688" s="10">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0">
        <f t="shared" si="64"/>
        <v>42711.750613425931</v>
      </c>
      <c r="T689" s="10">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0">
        <f t="shared" si="64"/>
        <v>42262.104780092588</v>
      </c>
      <c r="T690" s="10">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0">
        <f t="shared" si="64"/>
        <v>42675.66778935185</v>
      </c>
      <c r="T691" s="10">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0">
        <f t="shared" si="64"/>
        <v>42579.634733796294</v>
      </c>
      <c r="T692" s="10">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0">
        <f t="shared" si="64"/>
        <v>42158.028310185182</v>
      </c>
      <c r="T693" s="10">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0">
        <f t="shared" si="64"/>
        <v>42696.37572916667</v>
      </c>
      <c r="T694" s="10">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0">
        <f t="shared" si="64"/>
        <v>42094.808182870373</v>
      </c>
      <c r="T695" s="10">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0">
        <f t="shared" si="64"/>
        <v>42737.663877314815</v>
      </c>
      <c r="T696" s="10">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0">
        <f t="shared" si="64"/>
        <v>41913.521064814813</v>
      </c>
      <c r="T697" s="10">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0">
        <f t="shared" si="64"/>
        <v>41815.927106481482</v>
      </c>
      <c r="T698" s="10">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0">
        <f t="shared" si="64"/>
        <v>42388.523020833338</v>
      </c>
      <c r="T699" s="10">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0">
        <f t="shared" si="64"/>
        <v>41866.931076388886</v>
      </c>
      <c r="T700" s="10">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0">
        <f t="shared" si="64"/>
        <v>41563.485509259262</v>
      </c>
      <c r="T701" s="10">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0">
        <f t="shared" si="64"/>
        <v>42715.688437500001</v>
      </c>
      <c r="T702" s="10">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0">
        <f t="shared" si="64"/>
        <v>41813.662962962961</v>
      </c>
      <c r="T703" s="10">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0">
        <f t="shared" si="64"/>
        <v>42668.726701388892</v>
      </c>
      <c r="T704" s="10">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0">
        <f t="shared" si="64"/>
        <v>42711.950798611113</v>
      </c>
      <c r="T705" s="10">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0">
        <f t="shared" si="64"/>
        <v>42726.192916666667</v>
      </c>
      <c r="T706" s="10">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IFERROR(E707/L707,"No Backers")</f>
        <v>195.4</v>
      </c>
      <c r="Q707" t="str">
        <f t="shared" ref="Q707:Q770" si="68">MID(N707,1,FIND("/",N707,1)-1)</f>
        <v>technology</v>
      </c>
      <c r="R707" t="str">
        <f t="shared" ref="R707:R770" si="69">MID(N707,FIND("/",N707,1)+1,LEN(N707))</f>
        <v>wearables</v>
      </c>
      <c r="S707" s="10">
        <f t="shared" ref="S707:S770" si="70">(((J707/60)/60)/24)+DATE(1970,1,1)</f>
        <v>42726.491643518515</v>
      </c>
      <c r="T707" s="10">
        <f t="shared" ref="T707:T770" si="71">(((I707/60)/60)/24)+DATE(1970,1,1)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str">
        <f t="shared" si="67"/>
        <v>No Backers</v>
      </c>
      <c r="Q708" t="str">
        <f t="shared" si="68"/>
        <v>technology</v>
      </c>
      <c r="R708" t="str">
        <f t="shared" si="69"/>
        <v>wearables</v>
      </c>
      <c r="S708" s="10">
        <f t="shared" si="70"/>
        <v>42676.995173611111</v>
      </c>
      <c r="T708" s="10">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0">
        <f t="shared" si="70"/>
        <v>42696.663506944446</v>
      </c>
      <c r="T709" s="10">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0">
        <f t="shared" si="70"/>
        <v>41835.581018518518</v>
      </c>
      <c r="T710" s="10">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0">
        <f t="shared" si="70"/>
        <v>41948.041192129633</v>
      </c>
      <c r="T711" s="10">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str">
        <f t="shared" si="67"/>
        <v>No Backers</v>
      </c>
      <c r="Q712" t="str">
        <f t="shared" si="68"/>
        <v>technology</v>
      </c>
      <c r="R712" t="str">
        <f t="shared" si="69"/>
        <v>wearables</v>
      </c>
      <c r="S712" s="10">
        <f t="shared" si="70"/>
        <v>41837.984976851854</v>
      </c>
      <c r="T712" s="10">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0">
        <f t="shared" si="70"/>
        <v>42678.459120370375</v>
      </c>
      <c r="T713" s="10">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0">
        <f t="shared" si="70"/>
        <v>42384.680925925932</v>
      </c>
      <c r="T714" s="10">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0">
        <f t="shared" si="70"/>
        <v>42496.529305555552</v>
      </c>
      <c r="T715" s="10">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0">
        <f t="shared" si="70"/>
        <v>42734.787986111114</v>
      </c>
      <c r="T716" s="10">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0">
        <f t="shared" si="70"/>
        <v>42273.090740740736</v>
      </c>
      <c r="T717" s="10">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0">
        <f t="shared" si="70"/>
        <v>41940.658645833333</v>
      </c>
      <c r="T718" s="10">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0">
        <f t="shared" si="70"/>
        <v>41857.854189814818</v>
      </c>
      <c r="T719" s="10">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0">
        <f t="shared" si="70"/>
        <v>42752.845451388886</v>
      </c>
      <c r="T720" s="10">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0">
        <f t="shared" si="70"/>
        <v>42409.040231481486</v>
      </c>
      <c r="T721" s="10">
        <f t="shared" si="71"/>
        <v>42423.040231481486</v>
      </c>
    </row>
    <row r="722" spans="1:20" ht="43.2" hidden="1"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0">
        <f t="shared" si="70"/>
        <v>40909.649201388893</v>
      </c>
      <c r="T722" s="10">
        <f t="shared" si="71"/>
        <v>40937.649201388893</v>
      </c>
    </row>
    <row r="723" spans="1:20" ht="57.6" hidden="1"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0">
        <f t="shared" si="70"/>
        <v>41807.571840277778</v>
      </c>
      <c r="T723" s="10">
        <f t="shared" si="71"/>
        <v>41852.571840277778</v>
      </c>
    </row>
    <row r="724" spans="1:20" ht="43.2" hidden="1"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0">
        <f t="shared" si="70"/>
        <v>40977.805300925924</v>
      </c>
      <c r="T724" s="10">
        <f t="shared" si="71"/>
        <v>41007.76363425926</v>
      </c>
    </row>
    <row r="725" spans="1:20" ht="28.8" hidden="1"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0">
        <f t="shared" si="70"/>
        <v>42184.816539351858</v>
      </c>
      <c r="T725" s="10">
        <f t="shared" si="71"/>
        <v>42215.165972222225</v>
      </c>
    </row>
    <row r="726" spans="1:20" ht="43.2" hidden="1"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0">
        <f t="shared" si="70"/>
        <v>40694.638460648144</v>
      </c>
      <c r="T726" s="10">
        <f t="shared" si="71"/>
        <v>40724.638460648144</v>
      </c>
    </row>
    <row r="727" spans="1:20" ht="43.2" hidden="1"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0">
        <f t="shared" si="70"/>
        <v>42321.626296296294</v>
      </c>
      <c r="T727" s="10">
        <f t="shared" si="71"/>
        <v>42351.626296296294</v>
      </c>
    </row>
    <row r="728" spans="1:20" ht="43.2" hidden="1"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0">
        <f t="shared" si="70"/>
        <v>41346.042673611111</v>
      </c>
      <c r="T728" s="10">
        <f t="shared" si="71"/>
        <v>41376.042673611111</v>
      </c>
    </row>
    <row r="729" spans="1:20" ht="57.6" hidden="1"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0">
        <f t="shared" si="70"/>
        <v>41247.020243055551</v>
      </c>
      <c r="T729" s="10">
        <f t="shared" si="71"/>
        <v>41288.888888888891</v>
      </c>
    </row>
    <row r="730" spans="1:20" ht="43.2" hidden="1"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0">
        <f t="shared" si="70"/>
        <v>40731.837465277778</v>
      </c>
      <c r="T730" s="10">
        <f t="shared" si="71"/>
        <v>40776.837465277778</v>
      </c>
    </row>
    <row r="731" spans="1:20" ht="43.2" hidden="1"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0">
        <f t="shared" si="70"/>
        <v>41111.185891203706</v>
      </c>
      <c r="T731" s="10">
        <f t="shared" si="71"/>
        <v>41171.185891203706</v>
      </c>
    </row>
    <row r="732" spans="1:20" ht="28.8" hidden="1"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0">
        <f t="shared" si="70"/>
        <v>40854.745266203703</v>
      </c>
      <c r="T732" s="10">
        <f t="shared" si="71"/>
        <v>40884.745266203703</v>
      </c>
    </row>
    <row r="733" spans="1:20" ht="43.2" hidden="1"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0">
        <f t="shared" si="70"/>
        <v>40879.795682870368</v>
      </c>
      <c r="T733" s="10">
        <f t="shared" si="71"/>
        <v>40930.25</v>
      </c>
    </row>
    <row r="734" spans="1:20" ht="43.2" hidden="1"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0">
        <f t="shared" si="70"/>
        <v>41486.424317129626</v>
      </c>
      <c r="T734" s="10">
        <f t="shared" si="71"/>
        <v>41546.424317129626</v>
      </c>
    </row>
    <row r="735" spans="1:20" ht="57.6" hidden="1"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0">
        <f t="shared" si="70"/>
        <v>41598.420046296298</v>
      </c>
      <c r="T735" s="10">
        <f t="shared" si="71"/>
        <v>41628.420046296298</v>
      </c>
    </row>
    <row r="736" spans="1:20" ht="43.2" hidden="1"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0">
        <f t="shared" si="70"/>
        <v>42102.164583333331</v>
      </c>
      <c r="T736" s="10">
        <f t="shared" si="71"/>
        <v>42133.208333333328</v>
      </c>
    </row>
    <row r="737" spans="1:20" ht="43.2" hidden="1"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0">
        <f t="shared" si="70"/>
        <v>41946.029467592591</v>
      </c>
      <c r="T737" s="10">
        <f t="shared" si="71"/>
        <v>41977.027083333334</v>
      </c>
    </row>
    <row r="738" spans="1:20" ht="43.2" hidden="1"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0">
        <f t="shared" si="70"/>
        <v>41579.734259259261</v>
      </c>
      <c r="T738" s="10">
        <f t="shared" si="71"/>
        <v>41599.207638888889</v>
      </c>
    </row>
    <row r="739" spans="1:20" ht="43.2" hidden="1"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0">
        <f t="shared" si="70"/>
        <v>41667.275312500002</v>
      </c>
      <c r="T739" s="10">
        <f t="shared" si="71"/>
        <v>41684.833333333336</v>
      </c>
    </row>
    <row r="740" spans="1:20" ht="28.8" hidden="1"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0">
        <f t="shared" si="70"/>
        <v>41943.604097222218</v>
      </c>
      <c r="T740" s="10">
        <f t="shared" si="71"/>
        <v>41974.207638888889</v>
      </c>
    </row>
    <row r="741" spans="1:20" ht="43.2" hidden="1"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0">
        <f t="shared" si="70"/>
        <v>41829.502650462964</v>
      </c>
      <c r="T741" s="10">
        <f t="shared" si="71"/>
        <v>41862.502650462964</v>
      </c>
    </row>
    <row r="742" spans="1:20" ht="57.6" hidden="1"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0">
        <f t="shared" si="70"/>
        <v>42162.146782407406</v>
      </c>
      <c r="T742" s="10">
        <f t="shared" si="71"/>
        <v>42176.146782407406</v>
      </c>
    </row>
    <row r="743" spans="1:20" ht="28.8" hidden="1"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0">
        <f t="shared" si="70"/>
        <v>41401.648217592592</v>
      </c>
      <c r="T743" s="10">
        <f t="shared" si="71"/>
        <v>41436.648217592592</v>
      </c>
    </row>
    <row r="744" spans="1:20" ht="57.6" hidden="1"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0">
        <f t="shared" si="70"/>
        <v>41689.917962962965</v>
      </c>
      <c r="T744" s="10">
        <f t="shared" si="71"/>
        <v>41719.876296296294</v>
      </c>
    </row>
    <row r="745" spans="1:20" ht="43.2" hidden="1"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0">
        <f t="shared" si="70"/>
        <v>40990.709317129629</v>
      </c>
      <c r="T745" s="10">
        <f t="shared" si="71"/>
        <v>41015.875</v>
      </c>
    </row>
    <row r="746" spans="1:20" ht="43.2" hidden="1"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0">
        <f t="shared" si="70"/>
        <v>41226.95721064815</v>
      </c>
      <c r="T746" s="10">
        <f t="shared" si="71"/>
        <v>41256.95721064815</v>
      </c>
    </row>
    <row r="747" spans="1:20" ht="43.2" hidden="1"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0">
        <f t="shared" si="70"/>
        <v>41367.572280092594</v>
      </c>
      <c r="T747" s="10">
        <f t="shared" si="71"/>
        <v>41397.572280092594</v>
      </c>
    </row>
    <row r="748" spans="1:20" ht="28.8" hidden="1"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0">
        <f t="shared" si="70"/>
        <v>41157.042928240742</v>
      </c>
      <c r="T748" s="10">
        <f t="shared" si="71"/>
        <v>41175.165972222225</v>
      </c>
    </row>
    <row r="749" spans="1:20" ht="43.2" hidden="1"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0">
        <f t="shared" si="70"/>
        <v>41988.548831018517</v>
      </c>
      <c r="T749" s="10">
        <f t="shared" si="71"/>
        <v>42019.454166666663</v>
      </c>
    </row>
    <row r="750" spans="1:20" ht="43.2" hidden="1"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0">
        <f t="shared" si="70"/>
        <v>41831.846828703703</v>
      </c>
      <c r="T750" s="10">
        <f t="shared" si="71"/>
        <v>41861.846828703703</v>
      </c>
    </row>
    <row r="751" spans="1:20" ht="43.2" hidden="1"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0">
        <f t="shared" si="70"/>
        <v>42733.94131944445</v>
      </c>
      <c r="T751" s="10">
        <f t="shared" si="71"/>
        <v>42763.94131944445</v>
      </c>
    </row>
    <row r="752" spans="1:20" ht="43.2" hidden="1"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0">
        <f t="shared" si="70"/>
        <v>41299.878148148149</v>
      </c>
      <c r="T752" s="10">
        <f t="shared" si="71"/>
        <v>41329.878148148149</v>
      </c>
    </row>
    <row r="753" spans="1:20" ht="43.2" hidden="1"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0">
        <f t="shared" si="70"/>
        <v>40713.630497685182</v>
      </c>
      <c r="T753" s="10">
        <f t="shared" si="71"/>
        <v>40759.630497685182</v>
      </c>
    </row>
    <row r="754" spans="1:20" ht="57.6" hidden="1"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0">
        <f t="shared" si="70"/>
        <v>42639.421493055561</v>
      </c>
      <c r="T754" s="10">
        <f t="shared" si="71"/>
        <v>42659.458333333328</v>
      </c>
    </row>
    <row r="755" spans="1:20" ht="43.2" hidden="1"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0">
        <f t="shared" si="70"/>
        <v>42019.590173611112</v>
      </c>
      <c r="T755" s="10">
        <f t="shared" si="71"/>
        <v>42049.590173611112</v>
      </c>
    </row>
    <row r="756" spans="1:20" ht="43.2" hidden="1"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0">
        <f t="shared" si="70"/>
        <v>41249.749085648145</v>
      </c>
      <c r="T756" s="10">
        <f t="shared" si="71"/>
        <v>41279.749085648145</v>
      </c>
    </row>
    <row r="757" spans="1:20" ht="43.2" hidden="1"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0">
        <f t="shared" si="70"/>
        <v>41383.605057870373</v>
      </c>
      <c r="T757" s="10">
        <f t="shared" si="71"/>
        <v>41414.02847222222</v>
      </c>
    </row>
    <row r="758" spans="1:20" ht="43.2" hidden="1"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0">
        <f t="shared" si="70"/>
        <v>40590.766886574071</v>
      </c>
      <c r="T758" s="10">
        <f t="shared" si="71"/>
        <v>40651.725219907406</v>
      </c>
    </row>
    <row r="759" spans="1:20" ht="43.2" hidden="1"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0">
        <f t="shared" si="70"/>
        <v>41235.054560185185</v>
      </c>
      <c r="T759" s="10">
        <f t="shared" si="71"/>
        <v>41249.054560185185</v>
      </c>
    </row>
    <row r="760" spans="1:20" ht="28.8" hidden="1"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0">
        <f t="shared" si="70"/>
        <v>40429.836435185185</v>
      </c>
      <c r="T760" s="10">
        <f t="shared" si="71"/>
        <v>40459.836435185185</v>
      </c>
    </row>
    <row r="761" spans="1:20" ht="43.2" hidden="1"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0">
        <f t="shared" si="70"/>
        <v>41789.330312500002</v>
      </c>
      <c r="T761" s="10">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str">
        <f t="shared" si="67"/>
        <v>No Backers</v>
      </c>
      <c r="Q762" t="str">
        <f t="shared" si="68"/>
        <v>publishing</v>
      </c>
      <c r="R762" t="str">
        <f t="shared" si="69"/>
        <v>fiction</v>
      </c>
      <c r="S762" s="10">
        <f t="shared" si="70"/>
        <v>42670.764039351852</v>
      </c>
      <c r="T762" s="10">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0">
        <f t="shared" si="70"/>
        <v>41642.751458333332</v>
      </c>
      <c r="T763" s="10">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str">
        <f t="shared" si="67"/>
        <v>No Backers</v>
      </c>
      <c r="Q764" t="str">
        <f t="shared" si="68"/>
        <v>publishing</v>
      </c>
      <c r="R764" t="str">
        <f t="shared" si="69"/>
        <v>fiction</v>
      </c>
      <c r="S764" s="10">
        <f t="shared" si="70"/>
        <v>42690.858449074076</v>
      </c>
      <c r="T764" s="10">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0">
        <f t="shared" si="70"/>
        <v>41471.446851851848</v>
      </c>
      <c r="T765" s="10">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str">
        <f t="shared" si="67"/>
        <v>No Backers</v>
      </c>
      <c r="Q766" t="str">
        <f t="shared" si="68"/>
        <v>publishing</v>
      </c>
      <c r="R766" t="str">
        <f t="shared" si="69"/>
        <v>fiction</v>
      </c>
      <c r="S766" s="10">
        <f t="shared" si="70"/>
        <v>42227.173159722224</v>
      </c>
      <c r="T766" s="10">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0">
        <f t="shared" si="70"/>
        <v>41901.542638888888</v>
      </c>
      <c r="T767" s="10">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str">
        <f t="shared" si="67"/>
        <v>No Backers</v>
      </c>
      <c r="Q768" t="str">
        <f t="shared" si="68"/>
        <v>publishing</v>
      </c>
      <c r="R768" t="str">
        <f t="shared" si="69"/>
        <v>fiction</v>
      </c>
      <c r="S768" s="10">
        <f t="shared" si="70"/>
        <v>42021.783368055556</v>
      </c>
      <c r="T768" s="10">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0">
        <f t="shared" si="70"/>
        <v>42115.143634259264</v>
      </c>
      <c r="T769" s="10">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str">
        <f t="shared" si="67"/>
        <v>No Backers</v>
      </c>
      <c r="Q770" t="str">
        <f t="shared" si="68"/>
        <v>publishing</v>
      </c>
      <c r="R770" t="str">
        <f t="shared" si="69"/>
        <v>fiction</v>
      </c>
      <c r="S770" s="10">
        <f t="shared" si="70"/>
        <v>41594.207060185188</v>
      </c>
      <c r="T770" s="10">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IFERROR(E771/L771,"No Backers")</f>
        <v>31.846153846153847</v>
      </c>
      <c r="Q771" t="str">
        <f t="shared" ref="Q771:Q834" si="74">MID(N771,1,FIND("/",N771,1)-1)</f>
        <v>publishing</v>
      </c>
      <c r="R771" t="str">
        <f t="shared" ref="R771:R834" si="75">MID(N771,FIND("/",N771,1)+1,LEN(N771))</f>
        <v>fiction</v>
      </c>
      <c r="S771" s="10">
        <f t="shared" ref="S771:S834" si="76">(((J771/60)/60)/24)+DATE(1970,1,1)</f>
        <v>41604.996458333335</v>
      </c>
      <c r="T771" s="10">
        <f t="shared" ref="T771:T834" si="77">(((I771/60)/60)/24)+DATE(1970,1,1)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str">
        <f t="shared" si="73"/>
        <v>No Backers</v>
      </c>
      <c r="Q772" t="str">
        <f t="shared" si="74"/>
        <v>publishing</v>
      </c>
      <c r="R772" t="str">
        <f t="shared" si="75"/>
        <v>fiction</v>
      </c>
      <c r="S772" s="10">
        <f t="shared" si="76"/>
        <v>41289.999641203707</v>
      </c>
      <c r="T772" s="10">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0">
        <f t="shared" si="76"/>
        <v>42349.824097222227</v>
      </c>
      <c r="T773" s="10">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0">
        <f t="shared" si="76"/>
        <v>40068.056932870371</v>
      </c>
      <c r="T774" s="10">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0">
        <f t="shared" si="76"/>
        <v>42100.735937499994</v>
      </c>
      <c r="T775" s="10">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0">
        <f t="shared" si="76"/>
        <v>41663.780300925922</v>
      </c>
      <c r="T776" s="10">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0">
        <f t="shared" si="76"/>
        <v>40863.060127314813</v>
      </c>
      <c r="T777" s="10">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0">
        <f t="shared" si="76"/>
        <v>42250.685706018514</v>
      </c>
      <c r="T778" s="10">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0">
        <f t="shared" si="76"/>
        <v>41456.981215277774</v>
      </c>
      <c r="T779" s="10">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0">
        <f t="shared" si="76"/>
        <v>41729.702314814815</v>
      </c>
      <c r="T780" s="10">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0">
        <f t="shared" si="76"/>
        <v>40436.68408564815</v>
      </c>
      <c r="T781" s="10">
        <f t="shared" si="77"/>
        <v>40466.166666666664</v>
      </c>
    </row>
    <row r="782" spans="1:20" ht="43.2" hidden="1"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0">
        <f t="shared" si="76"/>
        <v>40636.673900462964</v>
      </c>
      <c r="T782" s="10">
        <f t="shared" si="77"/>
        <v>40666.673900462964</v>
      </c>
    </row>
    <row r="783" spans="1:20" ht="43.2" hidden="1"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0">
        <f t="shared" si="76"/>
        <v>41403.000856481485</v>
      </c>
      <c r="T783" s="10">
        <f t="shared" si="77"/>
        <v>41433.000856481485</v>
      </c>
    </row>
    <row r="784" spans="1:20" ht="43.2" hidden="1"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0">
        <f t="shared" si="76"/>
        <v>41116.758125</v>
      </c>
      <c r="T784" s="10">
        <f t="shared" si="77"/>
        <v>41146.758125</v>
      </c>
    </row>
    <row r="785" spans="1:20" ht="43.2" hidden="1"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0">
        <f t="shared" si="76"/>
        <v>40987.773715277777</v>
      </c>
      <c r="T785" s="10">
        <f t="shared" si="77"/>
        <v>41026.916666666664</v>
      </c>
    </row>
    <row r="786" spans="1:20" ht="43.2" hidden="1"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0">
        <f t="shared" si="76"/>
        <v>41675.149525462963</v>
      </c>
      <c r="T786" s="10">
        <f t="shared" si="77"/>
        <v>41715.107858796298</v>
      </c>
    </row>
    <row r="787" spans="1:20" ht="43.2" hidden="1"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0">
        <f t="shared" si="76"/>
        <v>41303.593923611108</v>
      </c>
      <c r="T787" s="10">
        <f t="shared" si="77"/>
        <v>41333.593923611108</v>
      </c>
    </row>
    <row r="788" spans="1:20" ht="43.2" hidden="1"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0">
        <f t="shared" si="76"/>
        <v>40983.055949074071</v>
      </c>
      <c r="T788" s="10">
        <f t="shared" si="77"/>
        <v>41040.657638888886</v>
      </c>
    </row>
    <row r="789" spans="1:20" ht="43.2" hidden="1"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0">
        <f t="shared" si="76"/>
        <v>41549.627615740741</v>
      </c>
      <c r="T789" s="10">
        <f t="shared" si="77"/>
        <v>41579.627615740741</v>
      </c>
    </row>
    <row r="790" spans="1:20" ht="43.2" hidden="1"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0">
        <f t="shared" si="76"/>
        <v>41059.006805555553</v>
      </c>
      <c r="T790" s="10">
        <f t="shared" si="77"/>
        <v>41097.165972222225</v>
      </c>
    </row>
    <row r="791" spans="1:20" ht="43.2" hidden="1"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0">
        <f t="shared" si="76"/>
        <v>41277.186111111114</v>
      </c>
      <c r="T791" s="10">
        <f t="shared" si="77"/>
        <v>41295.332638888889</v>
      </c>
    </row>
    <row r="792" spans="1:20" ht="43.2" hidden="1"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0">
        <f t="shared" si="76"/>
        <v>41276.047905092593</v>
      </c>
      <c r="T792" s="10">
        <f t="shared" si="77"/>
        <v>41306.047905092593</v>
      </c>
    </row>
    <row r="793" spans="1:20" ht="43.2" hidden="1"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0">
        <f t="shared" si="76"/>
        <v>41557.780624999999</v>
      </c>
      <c r="T793" s="10">
        <f t="shared" si="77"/>
        <v>41591.249305555553</v>
      </c>
    </row>
    <row r="794" spans="1:20" ht="28.8" hidden="1"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0">
        <f t="shared" si="76"/>
        <v>41555.873645833337</v>
      </c>
      <c r="T794" s="10">
        <f t="shared" si="77"/>
        <v>41585.915312500001</v>
      </c>
    </row>
    <row r="795" spans="1:20" ht="43.2" hidden="1"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0">
        <f t="shared" si="76"/>
        <v>41442.741249999999</v>
      </c>
      <c r="T795" s="10">
        <f t="shared" si="77"/>
        <v>41458.207638888889</v>
      </c>
    </row>
    <row r="796" spans="1:20" ht="43.2" hidden="1"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0">
        <f t="shared" si="76"/>
        <v>40736.115011574075</v>
      </c>
      <c r="T796" s="10">
        <f t="shared" si="77"/>
        <v>40791.712500000001</v>
      </c>
    </row>
    <row r="797" spans="1:20" ht="43.2" hidden="1"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0">
        <f t="shared" si="76"/>
        <v>40963.613032407404</v>
      </c>
      <c r="T797" s="10">
        <f t="shared" si="77"/>
        <v>41006.207638888889</v>
      </c>
    </row>
    <row r="798" spans="1:20" ht="57.6" hidden="1"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0">
        <f t="shared" si="76"/>
        <v>41502.882928240739</v>
      </c>
      <c r="T798" s="10">
        <f t="shared" si="77"/>
        <v>41532.881944444445</v>
      </c>
    </row>
    <row r="799" spans="1:20" ht="43.2" hidden="1"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0">
        <f t="shared" si="76"/>
        <v>40996.994074074071</v>
      </c>
      <c r="T799" s="10">
        <f t="shared" si="77"/>
        <v>41028.166666666664</v>
      </c>
    </row>
    <row r="800" spans="1:20" ht="43.2" hidden="1"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0">
        <f t="shared" si="76"/>
        <v>41882.590127314819</v>
      </c>
      <c r="T800" s="10">
        <f t="shared" si="77"/>
        <v>41912.590127314819</v>
      </c>
    </row>
    <row r="801" spans="1:20" ht="43.2" hidden="1"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0">
        <f t="shared" si="76"/>
        <v>40996.667199074072</v>
      </c>
      <c r="T801" s="10">
        <f t="shared" si="77"/>
        <v>41026.667199074072</v>
      </c>
    </row>
    <row r="802" spans="1:20" ht="43.2" hidden="1"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0">
        <f t="shared" si="76"/>
        <v>41863.433495370373</v>
      </c>
      <c r="T802" s="10">
        <f t="shared" si="77"/>
        <v>41893.433495370373</v>
      </c>
    </row>
    <row r="803" spans="1:20" ht="43.2" hidden="1"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0">
        <f t="shared" si="76"/>
        <v>40695.795370370368</v>
      </c>
      <c r="T803" s="10">
        <f t="shared" si="77"/>
        <v>40725.795370370368</v>
      </c>
    </row>
    <row r="804" spans="1:20" ht="57.6" hidden="1"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0">
        <f t="shared" si="76"/>
        <v>41123.022268518522</v>
      </c>
      <c r="T804" s="10">
        <f t="shared" si="77"/>
        <v>41169.170138888891</v>
      </c>
    </row>
    <row r="805" spans="1:20" ht="43.2" hidden="1"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0">
        <f t="shared" si="76"/>
        <v>40665.949976851851</v>
      </c>
      <c r="T805" s="10">
        <f t="shared" si="77"/>
        <v>40692.041666666664</v>
      </c>
    </row>
    <row r="806" spans="1:20" ht="43.2" hidden="1"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0">
        <f t="shared" si="76"/>
        <v>40730.105625000004</v>
      </c>
      <c r="T806" s="10">
        <f t="shared" si="77"/>
        <v>40747.165972222225</v>
      </c>
    </row>
    <row r="807" spans="1:20" ht="43.2" hidden="1"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0">
        <f t="shared" si="76"/>
        <v>40690.823055555556</v>
      </c>
      <c r="T807" s="10">
        <f t="shared" si="77"/>
        <v>40740.958333333336</v>
      </c>
    </row>
    <row r="808" spans="1:20" hidden="1"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0">
        <f t="shared" si="76"/>
        <v>40763.691423611112</v>
      </c>
      <c r="T808" s="10">
        <f t="shared" si="77"/>
        <v>40793.691423611112</v>
      </c>
    </row>
    <row r="809" spans="1:20" ht="28.8" hidden="1"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0">
        <f t="shared" si="76"/>
        <v>42759.628599537042</v>
      </c>
      <c r="T809" s="10">
        <f t="shared" si="77"/>
        <v>42795.083333333328</v>
      </c>
    </row>
    <row r="810" spans="1:20" ht="43.2" hidden="1"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0">
        <f t="shared" si="76"/>
        <v>41962.100532407407</v>
      </c>
      <c r="T810" s="10">
        <f t="shared" si="77"/>
        <v>41995.207638888889</v>
      </c>
    </row>
    <row r="811" spans="1:20" ht="43.2" hidden="1"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0">
        <f t="shared" si="76"/>
        <v>41628.833680555559</v>
      </c>
      <c r="T811" s="10">
        <f t="shared" si="77"/>
        <v>41658.833680555559</v>
      </c>
    </row>
    <row r="812" spans="1:20" ht="43.2" hidden="1"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0">
        <f t="shared" si="76"/>
        <v>41123.056273148148</v>
      </c>
      <c r="T812" s="10">
        <f t="shared" si="77"/>
        <v>41153.056273148148</v>
      </c>
    </row>
    <row r="813" spans="1:20" ht="28.8" hidden="1"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0">
        <f t="shared" si="76"/>
        <v>41443.643541666665</v>
      </c>
      <c r="T813" s="10">
        <f t="shared" si="77"/>
        <v>41465.702777777777</v>
      </c>
    </row>
    <row r="814" spans="1:20" ht="43.2" hidden="1"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0">
        <f t="shared" si="76"/>
        <v>41282.017962962964</v>
      </c>
      <c r="T814" s="10">
        <f t="shared" si="77"/>
        <v>41334.581944444442</v>
      </c>
    </row>
    <row r="815" spans="1:20" ht="28.8" hidden="1"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0">
        <f t="shared" si="76"/>
        <v>41080.960243055553</v>
      </c>
      <c r="T815" s="10">
        <f t="shared" si="77"/>
        <v>41110.960243055553</v>
      </c>
    </row>
    <row r="816" spans="1:20" ht="43.2" hidden="1"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0">
        <f t="shared" si="76"/>
        <v>40679.743067129632</v>
      </c>
      <c r="T816" s="10">
        <f t="shared" si="77"/>
        <v>40694.75277777778</v>
      </c>
    </row>
    <row r="817" spans="1:20" ht="28.8" hidden="1"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0">
        <f t="shared" si="76"/>
        <v>41914.917858796296</v>
      </c>
      <c r="T817" s="10">
        <f t="shared" si="77"/>
        <v>41944.917858796296</v>
      </c>
    </row>
    <row r="818" spans="1:20" ht="28.8" hidden="1"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0">
        <f t="shared" si="76"/>
        <v>41341.870868055557</v>
      </c>
      <c r="T818" s="10">
        <f t="shared" si="77"/>
        <v>41373.270833333336</v>
      </c>
    </row>
    <row r="819" spans="1:20" ht="43.2" hidden="1"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0">
        <f t="shared" si="76"/>
        <v>40925.599664351852</v>
      </c>
      <c r="T819" s="10">
        <f t="shared" si="77"/>
        <v>40979.207638888889</v>
      </c>
    </row>
    <row r="820" spans="1:20" ht="43.2" hidden="1"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0">
        <f t="shared" si="76"/>
        <v>41120.882881944446</v>
      </c>
      <c r="T820" s="10">
        <f t="shared" si="77"/>
        <v>41128.709027777775</v>
      </c>
    </row>
    <row r="821" spans="1:20" ht="28.8" hidden="1"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0">
        <f t="shared" si="76"/>
        <v>41619.998310185183</v>
      </c>
      <c r="T821" s="10">
        <f t="shared" si="77"/>
        <v>41629.197222222225</v>
      </c>
    </row>
    <row r="822" spans="1:20" ht="43.2" hidden="1"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0">
        <f t="shared" si="76"/>
        <v>41768.841921296298</v>
      </c>
      <c r="T822" s="10">
        <f t="shared" si="77"/>
        <v>41799.208333333336</v>
      </c>
    </row>
    <row r="823" spans="1:20" ht="43.2" hidden="1"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0">
        <f t="shared" si="76"/>
        <v>42093.922048611115</v>
      </c>
      <c r="T823" s="10">
        <f t="shared" si="77"/>
        <v>42128.167361111111</v>
      </c>
    </row>
    <row r="824" spans="1:20" ht="43.2" hidden="1"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0">
        <f t="shared" si="76"/>
        <v>41157.947337962964</v>
      </c>
      <c r="T824" s="10">
        <f t="shared" si="77"/>
        <v>41187.947337962964</v>
      </c>
    </row>
    <row r="825" spans="1:20" ht="43.2" hidden="1"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0">
        <f t="shared" si="76"/>
        <v>42055.972824074073</v>
      </c>
      <c r="T825" s="10">
        <f t="shared" si="77"/>
        <v>42085.931157407409</v>
      </c>
    </row>
    <row r="826" spans="1:20" ht="57.6" hidden="1"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0">
        <f t="shared" si="76"/>
        <v>40250.242106481484</v>
      </c>
      <c r="T826" s="10">
        <f t="shared" si="77"/>
        <v>40286.290972222225</v>
      </c>
    </row>
    <row r="827" spans="1:20" ht="28.8" hidden="1"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0">
        <f t="shared" si="76"/>
        <v>41186.306527777779</v>
      </c>
      <c r="T827" s="10">
        <f t="shared" si="77"/>
        <v>41211.306527777779</v>
      </c>
    </row>
    <row r="828" spans="1:20" ht="43.2" hidden="1"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0">
        <f t="shared" si="76"/>
        <v>40973.038541666669</v>
      </c>
      <c r="T828" s="10">
        <f t="shared" si="77"/>
        <v>40993.996874999997</v>
      </c>
    </row>
    <row r="829" spans="1:20" ht="57.6" hidden="1"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0">
        <f t="shared" si="76"/>
        <v>40927.473460648151</v>
      </c>
      <c r="T829" s="10">
        <f t="shared" si="77"/>
        <v>40953.825694444444</v>
      </c>
    </row>
    <row r="830" spans="1:20" ht="57.6" hidden="1"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0">
        <f t="shared" si="76"/>
        <v>41073.050717592596</v>
      </c>
      <c r="T830" s="10">
        <f t="shared" si="77"/>
        <v>41085.683333333334</v>
      </c>
    </row>
    <row r="831" spans="1:20" ht="57.6" hidden="1"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0">
        <f t="shared" si="76"/>
        <v>42504.801388888889</v>
      </c>
      <c r="T831" s="10">
        <f t="shared" si="77"/>
        <v>42564.801388888889</v>
      </c>
    </row>
    <row r="832" spans="1:20" ht="43.2" hidden="1"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0">
        <f t="shared" si="76"/>
        <v>41325.525752314818</v>
      </c>
      <c r="T832" s="10">
        <f t="shared" si="77"/>
        <v>41355.484085648146</v>
      </c>
    </row>
    <row r="833" spans="1:20" ht="28.8" hidden="1"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0">
        <f t="shared" si="76"/>
        <v>40996.646921296298</v>
      </c>
      <c r="T833" s="10">
        <f t="shared" si="77"/>
        <v>41026.646921296298</v>
      </c>
    </row>
    <row r="834" spans="1:20" ht="43.2" hidden="1"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0">
        <f t="shared" si="76"/>
        <v>40869.675173611111</v>
      </c>
      <c r="T834" s="10">
        <f t="shared" si="77"/>
        <v>40929.342361111114</v>
      </c>
    </row>
    <row r="835" spans="1:20" hidden="1"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IFERROR(E835/L835,"No Backers")</f>
        <v>148.78048780487805</v>
      </c>
      <c r="Q835" t="str">
        <f t="shared" ref="Q835:Q898" si="80">MID(N835,1,FIND("/",N835,1)-1)</f>
        <v>music</v>
      </c>
      <c r="R835" t="str">
        <f t="shared" ref="R835:R898" si="81">MID(N835,FIND("/",N835,1)+1,LEN(N835))</f>
        <v>rock</v>
      </c>
      <c r="S835" s="10">
        <f t="shared" ref="S835:S898" si="82">(((J835/60)/60)/24)+DATE(1970,1,1)</f>
        <v>41718.878182870372</v>
      </c>
      <c r="T835" s="10">
        <f t="shared" ref="T835:T898" si="83">(((I835/60)/60)/24)+DATE(1970,1,1)</f>
        <v>41748.878182870372</v>
      </c>
    </row>
    <row r="836" spans="1:20" ht="57.6" hidden="1"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0">
        <f t="shared" si="82"/>
        <v>41422.822824074072</v>
      </c>
      <c r="T836" s="10">
        <f t="shared" si="83"/>
        <v>41456.165972222225</v>
      </c>
    </row>
    <row r="837" spans="1:20" ht="43.2" hidden="1"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0">
        <f t="shared" si="82"/>
        <v>41005.45784722222</v>
      </c>
      <c r="T837" s="10">
        <f t="shared" si="83"/>
        <v>41048.125</v>
      </c>
    </row>
    <row r="838" spans="1:20" hidden="1"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0">
        <f t="shared" si="82"/>
        <v>41524.056921296295</v>
      </c>
      <c r="T838" s="10">
        <f t="shared" si="83"/>
        <v>41554.056921296295</v>
      </c>
    </row>
    <row r="839" spans="1:20" ht="43.2" hidden="1"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0">
        <f t="shared" si="82"/>
        <v>41730.998402777775</v>
      </c>
      <c r="T839" s="10">
        <f t="shared" si="83"/>
        <v>41760.998402777775</v>
      </c>
    </row>
    <row r="840" spans="1:20" ht="43.2" hidden="1"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0">
        <f t="shared" si="82"/>
        <v>40895.897974537038</v>
      </c>
      <c r="T840" s="10">
        <f t="shared" si="83"/>
        <v>40925.897974537038</v>
      </c>
    </row>
    <row r="841" spans="1:20" ht="43.2" hidden="1"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0">
        <f t="shared" si="82"/>
        <v>41144.763379629629</v>
      </c>
      <c r="T841" s="10">
        <f t="shared" si="83"/>
        <v>41174.763379629629</v>
      </c>
    </row>
    <row r="842" spans="1:20" ht="43.2" hidden="1"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0">
        <f t="shared" si="82"/>
        <v>42607.226701388892</v>
      </c>
      <c r="T842" s="10">
        <f t="shared" si="83"/>
        <v>42637.226701388892</v>
      </c>
    </row>
    <row r="843" spans="1:20" ht="43.2" hidden="1"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0">
        <f t="shared" si="82"/>
        <v>41923.838692129626</v>
      </c>
      <c r="T843" s="10">
        <f t="shared" si="83"/>
        <v>41953.88035879629</v>
      </c>
    </row>
    <row r="844" spans="1:20" ht="43.2" hidden="1"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0">
        <f t="shared" si="82"/>
        <v>41526.592395833337</v>
      </c>
      <c r="T844" s="10">
        <f t="shared" si="83"/>
        <v>41561.165972222225</v>
      </c>
    </row>
    <row r="845" spans="1:20" ht="43.2" hidden="1"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0">
        <f t="shared" si="82"/>
        <v>42695.257870370369</v>
      </c>
      <c r="T845" s="10">
        <f t="shared" si="83"/>
        <v>42712.333333333328</v>
      </c>
    </row>
    <row r="846" spans="1:20" ht="57.6" hidden="1"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0">
        <f t="shared" si="82"/>
        <v>41905.684629629628</v>
      </c>
      <c r="T846" s="10">
        <f t="shared" si="83"/>
        <v>41944.207638888889</v>
      </c>
    </row>
    <row r="847" spans="1:20" ht="43.2" hidden="1"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0">
        <f t="shared" si="82"/>
        <v>42578.205972222218</v>
      </c>
      <c r="T847" s="10">
        <f t="shared" si="83"/>
        <v>42618.165972222225</v>
      </c>
    </row>
    <row r="848" spans="1:20" ht="43.2" hidden="1"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0">
        <f t="shared" si="82"/>
        <v>41694.391840277778</v>
      </c>
      <c r="T848" s="10">
        <f t="shared" si="83"/>
        <v>41708.583333333336</v>
      </c>
    </row>
    <row r="849" spans="1:20" ht="28.8" hidden="1"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0">
        <f t="shared" si="82"/>
        <v>42165.79833333334</v>
      </c>
      <c r="T849" s="10">
        <f t="shared" si="83"/>
        <v>42195.79833333334</v>
      </c>
    </row>
    <row r="850" spans="1:20" ht="43.2" hidden="1"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0">
        <f t="shared" si="82"/>
        <v>42078.792048611111</v>
      </c>
      <c r="T850" s="10">
        <f t="shared" si="83"/>
        <v>42108.792048611111</v>
      </c>
    </row>
    <row r="851" spans="1:20" ht="57.6" hidden="1"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0">
        <f t="shared" si="82"/>
        <v>42051.148888888885</v>
      </c>
      <c r="T851" s="10">
        <f t="shared" si="83"/>
        <v>42079.107222222221</v>
      </c>
    </row>
    <row r="852" spans="1:20" ht="43.2" hidden="1"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0">
        <f t="shared" si="82"/>
        <v>42452.827743055561</v>
      </c>
      <c r="T852" s="10">
        <f t="shared" si="83"/>
        <v>42485.207638888889</v>
      </c>
    </row>
    <row r="853" spans="1:20" ht="43.2" hidden="1"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0">
        <f t="shared" si="82"/>
        <v>42522.880243055552</v>
      </c>
      <c r="T853" s="10">
        <f t="shared" si="83"/>
        <v>42582.822916666672</v>
      </c>
    </row>
    <row r="854" spans="1:20" ht="28.8" hidden="1"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0">
        <f t="shared" si="82"/>
        <v>42656.805497685185</v>
      </c>
      <c r="T854" s="10">
        <f t="shared" si="83"/>
        <v>42667.875</v>
      </c>
    </row>
    <row r="855" spans="1:20" ht="43.2" hidden="1"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0">
        <f t="shared" si="82"/>
        <v>42021.832280092596</v>
      </c>
      <c r="T855" s="10">
        <f t="shared" si="83"/>
        <v>42051.832280092596</v>
      </c>
    </row>
    <row r="856" spans="1:20" ht="43.2" hidden="1"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0">
        <f t="shared" si="82"/>
        <v>42702.212337962963</v>
      </c>
      <c r="T856" s="10">
        <f t="shared" si="83"/>
        <v>42732.212337962963</v>
      </c>
    </row>
    <row r="857" spans="1:20" ht="28.8" hidden="1"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0">
        <f t="shared" si="82"/>
        <v>42545.125196759262</v>
      </c>
      <c r="T857" s="10">
        <f t="shared" si="83"/>
        <v>42575.125196759262</v>
      </c>
    </row>
    <row r="858" spans="1:20" ht="57.6" hidden="1"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0">
        <f t="shared" si="82"/>
        <v>42609.311990740738</v>
      </c>
      <c r="T858" s="10">
        <f t="shared" si="83"/>
        <v>42668.791666666672</v>
      </c>
    </row>
    <row r="859" spans="1:20" ht="43.2" hidden="1"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0">
        <f t="shared" si="82"/>
        <v>42291.581377314811</v>
      </c>
      <c r="T859" s="10">
        <f t="shared" si="83"/>
        <v>42333.623043981483</v>
      </c>
    </row>
    <row r="860" spans="1:20" ht="43.2" hidden="1"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0">
        <f t="shared" si="82"/>
        <v>42079.745578703703</v>
      </c>
      <c r="T860" s="10">
        <f t="shared" si="83"/>
        <v>42109.957638888889</v>
      </c>
    </row>
    <row r="861" spans="1:20" ht="43.2" hidden="1"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0">
        <f t="shared" si="82"/>
        <v>42128.820231481484</v>
      </c>
      <c r="T861" s="10">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0">
        <f t="shared" si="82"/>
        <v>41570.482789351852</v>
      </c>
      <c r="T862" s="10">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0">
        <f t="shared" si="82"/>
        <v>42599.965324074074</v>
      </c>
      <c r="T863" s="10">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0">
        <f t="shared" si="82"/>
        <v>41559.5549537037</v>
      </c>
      <c r="T864" s="10">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0">
        <f t="shared" si="82"/>
        <v>40921.117662037039</v>
      </c>
      <c r="T865" s="10">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0">
        <f t="shared" si="82"/>
        <v>41541.106921296298</v>
      </c>
      <c r="T866" s="10">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0">
        <f t="shared" si="82"/>
        <v>41230.77311342593</v>
      </c>
      <c r="T867" s="10">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0">
        <f t="shared" si="82"/>
        <v>42025.637939814813</v>
      </c>
      <c r="T868" s="10">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0">
        <f t="shared" si="82"/>
        <v>40088.105393518519</v>
      </c>
      <c r="T869" s="10">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0">
        <f t="shared" si="82"/>
        <v>41616.027754629627</v>
      </c>
      <c r="T870" s="10">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0">
        <f t="shared" si="82"/>
        <v>41342.845567129632</v>
      </c>
      <c r="T871" s="10">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0">
        <f t="shared" si="82"/>
        <v>41488.022256944445</v>
      </c>
      <c r="T872" s="10">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0">
        <f t="shared" si="82"/>
        <v>41577.561284722222</v>
      </c>
      <c r="T873" s="10">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0">
        <f t="shared" si="82"/>
        <v>40567.825543981482</v>
      </c>
      <c r="T874" s="10">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0">
        <f t="shared" si="82"/>
        <v>41184.167129629634</v>
      </c>
      <c r="T875" s="10">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0">
        <f t="shared" si="82"/>
        <v>41368.583726851852</v>
      </c>
      <c r="T876" s="10">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str">
        <f t="shared" si="79"/>
        <v>No Backers</v>
      </c>
      <c r="Q877" t="str">
        <f t="shared" si="80"/>
        <v>music</v>
      </c>
      <c r="R877" t="str">
        <f t="shared" si="81"/>
        <v>jazz</v>
      </c>
      <c r="S877" s="10">
        <f t="shared" si="82"/>
        <v>42248.723738425921</v>
      </c>
      <c r="T877" s="10">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0">
        <f t="shared" si="82"/>
        <v>41276.496840277774</v>
      </c>
      <c r="T878" s="10">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0">
        <f t="shared" si="82"/>
        <v>41597.788888888892</v>
      </c>
      <c r="T879" s="10">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0">
        <f t="shared" si="82"/>
        <v>40505.232916666668</v>
      </c>
      <c r="T880" s="10">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0">
        <f t="shared" si="82"/>
        <v>41037.829918981479</v>
      </c>
      <c r="T881" s="10">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0">
        <f t="shared" si="82"/>
        <v>41179.32104166667</v>
      </c>
      <c r="T882" s="10">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0">
        <f t="shared" si="82"/>
        <v>40877.25099537037</v>
      </c>
      <c r="T883" s="10">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0">
        <f t="shared" si="82"/>
        <v>40759.860532407409</v>
      </c>
      <c r="T884" s="10">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0">
        <f t="shared" si="82"/>
        <v>42371.935590277775</v>
      </c>
      <c r="T885" s="10">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0">
        <f t="shared" si="82"/>
        <v>40981.802615740737</v>
      </c>
      <c r="T886" s="10">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0">
        <f t="shared" si="82"/>
        <v>42713.941099537042</v>
      </c>
      <c r="T887" s="10">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0">
        <f t="shared" si="82"/>
        <v>42603.870520833334</v>
      </c>
      <c r="T888" s="10">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str">
        <f t="shared" si="79"/>
        <v>No Backers</v>
      </c>
      <c r="Q889" t="str">
        <f t="shared" si="80"/>
        <v>music</v>
      </c>
      <c r="R889" t="str">
        <f t="shared" si="81"/>
        <v>indie rock</v>
      </c>
      <c r="S889" s="10">
        <f t="shared" si="82"/>
        <v>41026.958969907406</v>
      </c>
      <c r="T889" s="10">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0">
        <f t="shared" si="82"/>
        <v>40751.753298611111</v>
      </c>
      <c r="T890" s="10">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0">
        <f t="shared" si="82"/>
        <v>41887.784062500003</v>
      </c>
      <c r="T891" s="10">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0">
        <f t="shared" si="82"/>
        <v>41569.698831018519</v>
      </c>
      <c r="T892" s="10">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0">
        <f t="shared" si="82"/>
        <v>41842.031597222223</v>
      </c>
      <c r="T893" s="10">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0">
        <f t="shared" si="82"/>
        <v>40304.20003472222</v>
      </c>
      <c r="T894" s="10">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0">
        <f t="shared" si="82"/>
        <v>42065.897719907407</v>
      </c>
      <c r="T895" s="10">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0">
        <f t="shared" si="82"/>
        <v>42496.981597222228</v>
      </c>
      <c r="T896" s="10">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0">
        <f t="shared" si="82"/>
        <v>40431.127650462964</v>
      </c>
      <c r="T897" s="10">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0">
        <f t="shared" si="82"/>
        <v>42218.872986111113</v>
      </c>
      <c r="T898" s="10">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str">
        <f t="shared" ref="P899:P962" si="85">IFERROR(E899/L899,"No Backers")</f>
        <v>No Backers</v>
      </c>
      <c r="Q899" t="str">
        <f t="shared" ref="Q899:Q962" si="86">MID(N899,1,FIND("/",N899,1)-1)</f>
        <v>music</v>
      </c>
      <c r="R899" t="str">
        <f t="shared" ref="R899:R962" si="87">MID(N899,FIND("/",N899,1)+1,LEN(N899))</f>
        <v>indie rock</v>
      </c>
      <c r="S899" s="10">
        <f t="shared" ref="S899:S962" si="88">(((J899/60)/60)/24)+DATE(1970,1,1)</f>
        <v>41211.688750000001</v>
      </c>
      <c r="T899" s="10">
        <f t="shared" ref="T899:T962" si="8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0">
        <f t="shared" si="88"/>
        <v>40878.758217592593</v>
      </c>
      <c r="T900" s="10">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0">
        <f t="shared" si="88"/>
        <v>40646.099097222221</v>
      </c>
      <c r="T901" s="10">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0">
        <f t="shared" si="88"/>
        <v>42429.84956018519</v>
      </c>
      <c r="T902" s="10">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str">
        <f t="shared" si="85"/>
        <v>No Backers</v>
      </c>
      <c r="Q903" t="str">
        <f t="shared" si="86"/>
        <v>music</v>
      </c>
      <c r="R903" t="str">
        <f t="shared" si="87"/>
        <v>jazz</v>
      </c>
      <c r="S903" s="10">
        <f t="shared" si="88"/>
        <v>40291.81150462963</v>
      </c>
      <c r="T903" s="10">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0">
        <f t="shared" si="88"/>
        <v>41829.965532407405</v>
      </c>
      <c r="T904" s="10">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0">
        <f t="shared" si="88"/>
        <v>41149.796064814815</v>
      </c>
      <c r="T905" s="10">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0">
        <f t="shared" si="88"/>
        <v>42342.080289351856</v>
      </c>
      <c r="T906" s="10">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0">
        <f t="shared" si="88"/>
        <v>40507.239884259259</v>
      </c>
      <c r="T907" s="10">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str">
        <f t="shared" si="85"/>
        <v>No Backers</v>
      </c>
      <c r="Q908" t="str">
        <f t="shared" si="86"/>
        <v>music</v>
      </c>
      <c r="R908" t="str">
        <f t="shared" si="87"/>
        <v>jazz</v>
      </c>
      <c r="S908" s="10">
        <f t="shared" si="88"/>
        <v>41681.189699074072</v>
      </c>
      <c r="T908" s="10">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str">
        <f t="shared" si="85"/>
        <v>No Backers</v>
      </c>
      <c r="Q909" t="str">
        <f t="shared" si="86"/>
        <v>music</v>
      </c>
      <c r="R909" t="str">
        <f t="shared" si="87"/>
        <v>jazz</v>
      </c>
      <c r="S909" s="10">
        <f t="shared" si="88"/>
        <v>40767.192395833335</v>
      </c>
      <c r="T909" s="10">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str">
        <f t="shared" si="85"/>
        <v>No Backers</v>
      </c>
      <c r="Q910" t="str">
        <f t="shared" si="86"/>
        <v>music</v>
      </c>
      <c r="R910" t="str">
        <f t="shared" si="87"/>
        <v>jazz</v>
      </c>
      <c r="S910" s="10">
        <f t="shared" si="88"/>
        <v>40340.801562499997</v>
      </c>
      <c r="T910" s="10">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0">
        <f t="shared" si="88"/>
        <v>41081.69027777778</v>
      </c>
      <c r="T911" s="10">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0">
        <f t="shared" si="88"/>
        <v>42737.545358796298</v>
      </c>
      <c r="T912" s="10">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str">
        <f t="shared" si="85"/>
        <v>No Backers</v>
      </c>
      <c r="Q913" t="str">
        <f t="shared" si="86"/>
        <v>music</v>
      </c>
      <c r="R913" t="str">
        <f t="shared" si="87"/>
        <v>jazz</v>
      </c>
      <c r="S913" s="10">
        <f t="shared" si="88"/>
        <v>41642.005150462966</v>
      </c>
      <c r="T913" s="10">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0">
        <f t="shared" si="88"/>
        <v>41194.109340277777</v>
      </c>
      <c r="T914" s="10">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0">
        <f t="shared" si="88"/>
        <v>41004.139108796298</v>
      </c>
      <c r="T915" s="10">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str">
        <f t="shared" si="85"/>
        <v>No Backers</v>
      </c>
      <c r="Q916" t="str">
        <f t="shared" si="86"/>
        <v>music</v>
      </c>
      <c r="R916" t="str">
        <f t="shared" si="87"/>
        <v>jazz</v>
      </c>
      <c r="S916" s="10">
        <f t="shared" si="88"/>
        <v>41116.763275462967</v>
      </c>
      <c r="T916" s="10">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0">
        <f t="shared" si="88"/>
        <v>40937.679560185185</v>
      </c>
      <c r="T917" s="10">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str">
        <f t="shared" si="85"/>
        <v>No Backers</v>
      </c>
      <c r="Q918" t="str">
        <f t="shared" si="86"/>
        <v>music</v>
      </c>
      <c r="R918" t="str">
        <f t="shared" si="87"/>
        <v>jazz</v>
      </c>
      <c r="S918" s="10">
        <f t="shared" si="88"/>
        <v>40434.853402777779</v>
      </c>
      <c r="T918" s="10">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0">
        <f t="shared" si="88"/>
        <v>41802.94363425926</v>
      </c>
      <c r="T919" s="10">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0">
        <f t="shared" si="88"/>
        <v>41944.916215277779</v>
      </c>
      <c r="T920" s="10">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0">
        <f t="shared" si="88"/>
        <v>41227.641724537039</v>
      </c>
      <c r="T921" s="10">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str">
        <f t="shared" si="85"/>
        <v>No Backers</v>
      </c>
      <c r="Q922" t="str">
        <f t="shared" si="86"/>
        <v>music</v>
      </c>
      <c r="R922" t="str">
        <f t="shared" si="87"/>
        <v>jazz</v>
      </c>
      <c r="S922" s="10">
        <f t="shared" si="88"/>
        <v>41562.67155092593</v>
      </c>
      <c r="T922" s="10">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0">
        <f t="shared" si="88"/>
        <v>40847.171018518515</v>
      </c>
      <c r="T923" s="10">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0">
        <f t="shared" si="88"/>
        <v>41878.530011574076</v>
      </c>
      <c r="T924" s="10">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0">
        <f t="shared" si="88"/>
        <v>41934.959756944445</v>
      </c>
      <c r="T925" s="10">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0">
        <f t="shared" si="88"/>
        <v>41288.942928240744</v>
      </c>
      <c r="T926" s="10">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0">
        <f t="shared" si="88"/>
        <v>41575.880914351852</v>
      </c>
      <c r="T927" s="10">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str">
        <f t="shared" si="85"/>
        <v>No Backers</v>
      </c>
      <c r="Q928" t="str">
        <f t="shared" si="86"/>
        <v>music</v>
      </c>
      <c r="R928" t="str">
        <f t="shared" si="87"/>
        <v>jazz</v>
      </c>
      <c r="S928" s="10">
        <f t="shared" si="88"/>
        <v>40338.02002314815</v>
      </c>
      <c r="T928" s="10">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str">
        <f t="shared" si="85"/>
        <v>No Backers</v>
      </c>
      <c r="Q929" t="str">
        <f t="shared" si="86"/>
        <v>music</v>
      </c>
      <c r="R929" t="str">
        <f t="shared" si="87"/>
        <v>jazz</v>
      </c>
      <c r="S929" s="10">
        <f t="shared" si="88"/>
        <v>41013.822858796295</v>
      </c>
      <c r="T929" s="10">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0">
        <f t="shared" si="88"/>
        <v>41180.86241898148</v>
      </c>
      <c r="T930" s="10">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str">
        <f t="shared" si="85"/>
        <v>No Backers</v>
      </c>
      <c r="Q931" t="str">
        <f t="shared" si="86"/>
        <v>music</v>
      </c>
      <c r="R931" t="str">
        <f t="shared" si="87"/>
        <v>jazz</v>
      </c>
      <c r="S931" s="10">
        <f t="shared" si="88"/>
        <v>40978.238067129627</v>
      </c>
      <c r="T931" s="10">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0">
        <f t="shared" si="88"/>
        <v>40312.915578703702</v>
      </c>
      <c r="T932" s="10">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0">
        <f t="shared" si="88"/>
        <v>41680.359976851854</v>
      </c>
      <c r="T933" s="10">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0">
        <f t="shared" si="88"/>
        <v>41310.969270833331</v>
      </c>
      <c r="T934" s="10">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0">
        <f t="shared" si="88"/>
        <v>41711.169085648151</v>
      </c>
      <c r="T935" s="10">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0">
        <f t="shared" si="88"/>
        <v>41733.737083333333</v>
      </c>
      <c r="T936" s="10">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0">
        <f t="shared" si="88"/>
        <v>42368.333668981482</v>
      </c>
      <c r="T937" s="10">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str">
        <f t="shared" si="85"/>
        <v>No Backers</v>
      </c>
      <c r="Q938" t="str">
        <f t="shared" si="86"/>
        <v>music</v>
      </c>
      <c r="R938" t="str">
        <f t="shared" si="87"/>
        <v>jazz</v>
      </c>
      <c r="S938" s="10">
        <f t="shared" si="88"/>
        <v>40883.024178240739</v>
      </c>
      <c r="T938" s="10">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0">
        <f t="shared" si="88"/>
        <v>41551.798113425924</v>
      </c>
      <c r="T939" s="10">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0">
        <f t="shared" si="88"/>
        <v>41124.479722222226</v>
      </c>
      <c r="T940" s="10">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0">
        <f t="shared" si="88"/>
        <v>41416.763171296298</v>
      </c>
      <c r="T941" s="10">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0">
        <f t="shared" si="88"/>
        <v>42182.008402777778</v>
      </c>
      <c r="T942" s="10">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0">
        <f t="shared" si="88"/>
        <v>42746.096585648149</v>
      </c>
      <c r="T943" s="10">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0">
        <f t="shared" si="88"/>
        <v>42382.843287037031</v>
      </c>
      <c r="T944" s="10">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0">
        <f t="shared" si="88"/>
        <v>42673.66788194445</v>
      </c>
      <c r="T945" s="10">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0">
        <f t="shared" si="88"/>
        <v>42444.583912037036</v>
      </c>
      <c r="T946" s="10">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0">
        <f t="shared" si="88"/>
        <v>42732.872986111113</v>
      </c>
      <c r="T947" s="10">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0">
        <f t="shared" si="88"/>
        <v>42592.750555555554</v>
      </c>
      <c r="T948" s="10">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str">
        <f t="shared" si="85"/>
        <v>No Backers</v>
      </c>
      <c r="Q949" t="str">
        <f t="shared" si="86"/>
        <v>technology</v>
      </c>
      <c r="R949" t="str">
        <f t="shared" si="87"/>
        <v>wearables</v>
      </c>
      <c r="S949" s="10">
        <f t="shared" si="88"/>
        <v>42491.781319444446</v>
      </c>
      <c r="T949" s="10">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0">
        <f t="shared" si="88"/>
        <v>42411.828287037039</v>
      </c>
      <c r="T950" s="10">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0">
        <f t="shared" si="88"/>
        <v>42361.043703703705</v>
      </c>
      <c r="T951" s="10">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0">
        <f t="shared" si="88"/>
        <v>42356.750706018516</v>
      </c>
      <c r="T952" s="10">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0">
        <f t="shared" si="88"/>
        <v>42480.653611111105</v>
      </c>
      <c r="T953" s="10">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0">
        <f t="shared" si="88"/>
        <v>42662.613564814819</v>
      </c>
      <c r="T954" s="10">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0">
        <f t="shared" si="88"/>
        <v>41999.164340277777</v>
      </c>
      <c r="T955" s="10">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0">
        <f t="shared" si="88"/>
        <v>42194.833784722221</v>
      </c>
      <c r="T956" s="10">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0">
        <f t="shared" si="88"/>
        <v>42586.295138888891</v>
      </c>
      <c r="T957" s="10">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0">
        <f t="shared" si="88"/>
        <v>42060.913877314815</v>
      </c>
      <c r="T958" s="10">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0">
        <f t="shared" si="88"/>
        <v>42660.552465277782</v>
      </c>
      <c r="T959" s="10">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0">
        <f t="shared" si="88"/>
        <v>42082.802812499998</v>
      </c>
      <c r="T960" s="10">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0">
        <f t="shared" si="88"/>
        <v>41993.174363425926</v>
      </c>
      <c r="T961" s="10">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0">
        <f t="shared" si="88"/>
        <v>42766.626793981486</v>
      </c>
      <c r="T962" s="10">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IFERROR(E963/L963,"No Backers")</f>
        <v>364.35454545454547</v>
      </c>
      <c r="Q963" t="str">
        <f t="shared" ref="Q963:Q1026" si="92">MID(N963,1,FIND("/",N963,1)-1)</f>
        <v>technology</v>
      </c>
      <c r="R963" t="str">
        <f t="shared" ref="R963:R1026" si="93">MID(N963,FIND("/",N963,1)+1,LEN(N963))</f>
        <v>wearables</v>
      </c>
      <c r="S963" s="10">
        <f t="shared" ref="S963:S1026" si="94">(((J963/60)/60)/24)+DATE(1970,1,1)</f>
        <v>42740.693692129629</v>
      </c>
      <c r="T963" s="10">
        <f t="shared" ref="T963:T1026" si="95">(((I963/60)/60)/24)+DATE(1970,1,1)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0">
        <f t="shared" si="94"/>
        <v>42373.712418981479</v>
      </c>
      <c r="T964" s="10">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0">
        <f t="shared" si="94"/>
        <v>42625.635636574079</v>
      </c>
      <c r="T965" s="10">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0">
        <f t="shared" si="94"/>
        <v>42208.628692129627</v>
      </c>
      <c r="T966" s="10">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0">
        <f t="shared" si="94"/>
        <v>42637.016736111109</v>
      </c>
      <c r="T967" s="10">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0">
        <f t="shared" si="94"/>
        <v>42619.635787037041</v>
      </c>
      <c r="T968" s="10">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0">
        <f t="shared" si="94"/>
        <v>42422.254328703704</v>
      </c>
      <c r="T969" s="10">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0">
        <f t="shared" si="94"/>
        <v>41836.847615740742</v>
      </c>
      <c r="T970" s="10">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0">
        <f t="shared" si="94"/>
        <v>42742.30332175926</v>
      </c>
      <c r="T971" s="10">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0">
        <f t="shared" si="94"/>
        <v>42721.220520833333</v>
      </c>
      <c r="T972" s="10">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0">
        <f t="shared" si="94"/>
        <v>42111.709027777775</v>
      </c>
      <c r="T973" s="10">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0">
        <f t="shared" si="94"/>
        <v>41856.865717592591</v>
      </c>
      <c r="T974" s="10">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0">
        <f t="shared" si="94"/>
        <v>42257.014965277776</v>
      </c>
      <c r="T975" s="10">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0">
        <f t="shared" si="94"/>
        <v>42424.749490740738</v>
      </c>
      <c r="T976" s="10">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0">
        <f t="shared" si="94"/>
        <v>42489.696585648147</v>
      </c>
      <c r="T977" s="10">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0">
        <f t="shared" si="94"/>
        <v>42185.058993055558</v>
      </c>
      <c r="T978" s="10">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0">
        <f t="shared" si="94"/>
        <v>42391.942094907412</v>
      </c>
      <c r="T979" s="10">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0">
        <f t="shared" si="94"/>
        <v>42395.309039351851</v>
      </c>
      <c r="T980" s="10">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0">
        <f t="shared" si="94"/>
        <v>42506.416990740734</v>
      </c>
      <c r="T981" s="10">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0">
        <f t="shared" si="94"/>
        <v>41928.904189814813</v>
      </c>
      <c r="T982" s="10">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0">
        <f t="shared" si="94"/>
        <v>41830.947013888886</v>
      </c>
      <c r="T983" s="10">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0">
        <f t="shared" si="94"/>
        <v>42615.753310185188</v>
      </c>
      <c r="T984" s="10">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0">
        <f t="shared" si="94"/>
        <v>42574.667650462965</v>
      </c>
      <c r="T985" s="10">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0">
        <f t="shared" si="94"/>
        <v>42061.11583333333</v>
      </c>
      <c r="T986" s="10">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0">
        <f t="shared" si="94"/>
        <v>42339.967708333337</v>
      </c>
      <c r="T987" s="10">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0">
        <f t="shared" si="94"/>
        <v>42324.767361111109</v>
      </c>
      <c r="T988" s="10">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0">
        <f t="shared" si="94"/>
        <v>41773.294560185182</v>
      </c>
      <c r="T989" s="10">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str">
        <f t="shared" si="91"/>
        <v>No Backers</v>
      </c>
      <c r="Q990" t="str">
        <f t="shared" si="92"/>
        <v>technology</v>
      </c>
      <c r="R990" t="str">
        <f t="shared" si="93"/>
        <v>wearables</v>
      </c>
      <c r="S990" s="10">
        <f t="shared" si="94"/>
        <v>42614.356770833328</v>
      </c>
      <c r="T990" s="10">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0">
        <f t="shared" si="94"/>
        <v>42611.933969907404</v>
      </c>
      <c r="T991" s="10">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0">
        <f t="shared" si="94"/>
        <v>41855.784305555557</v>
      </c>
      <c r="T992" s="10">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0">
        <f t="shared" si="94"/>
        <v>42538.75680555556</v>
      </c>
      <c r="T993" s="10">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0">
        <f t="shared" si="94"/>
        <v>42437.924988425926</v>
      </c>
      <c r="T994" s="10">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0">
        <f t="shared" si="94"/>
        <v>42652.964907407411</v>
      </c>
      <c r="T995" s="10">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0">
        <f t="shared" si="94"/>
        <v>41921.263078703705</v>
      </c>
      <c r="T996" s="10">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0">
        <f t="shared" si="94"/>
        <v>41947.940740740742</v>
      </c>
      <c r="T997" s="10">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0">
        <f t="shared" si="94"/>
        <v>41817.866435185184</v>
      </c>
      <c r="T998" s="10">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0">
        <f t="shared" si="94"/>
        <v>41941.10297453704</v>
      </c>
      <c r="T999" s="10">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0">
        <f t="shared" si="94"/>
        <v>42282.168993055559</v>
      </c>
      <c r="T1000" s="10">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0">
        <f t="shared" si="94"/>
        <v>41926.29965277778</v>
      </c>
      <c r="T1001" s="10">
        <f t="shared" si="95"/>
        <v>41956.334722222222</v>
      </c>
    </row>
    <row r="1002" spans="1:20" ht="43.2" hidden="1"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0">
        <f t="shared" si="94"/>
        <v>42749.059722222228</v>
      </c>
      <c r="T1002" s="10">
        <f t="shared" si="95"/>
        <v>42809.018055555556</v>
      </c>
    </row>
    <row r="1003" spans="1:20" ht="57.6" hidden="1"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0">
        <f t="shared" si="94"/>
        <v>42720.720057870371</v>
      </c>
      <c r="T1003" s="10">
        <f t="shared" si="95"/>
        <v>42765.720057870371</v>
      </c>
    </row>
    <row r="1004" spans="1:20" ht="43.2" hidden="1"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0">
        <f t="shared" si="94"/>
        <v>42325.684189814812</v>
      </c>
      <c r="T1004" s="10">
        <f t="shared" si="95"/>
        <v>42355.249305555553</v>
      </c>
    </row>
    <row r="1005" spans="1:20" ht="43.2" hidden="1"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0">
        <f t="shared" si="94"/>
        <v>42780.709039351852</v>
      </c>
      <c r="T1005" s="10">
        <f t="shared" si="95"/>
        <v>42810.667372685188</v>
      </c>
    </row>
    <row r="1006" spans="1:20" ht="28.8" hidden="1"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0">
        <f t="shared" si="94"/>
        <v>42388.708645833336</v>
      </c>
      <c r="T1006" s="10">
        <f t="shared" si="95"/>
        <v>42418.708645833336</v>
      </c>
    </row>
    <row r="1007" spans="1:20" ht="43.2" hidden="1"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0">
        <f t="shared" si="94"/>
        <v>42276.624803240738</v>
      </c>
      <c r="T1007" s="10">
        <f t="shared" si="95"/>
        <v>42307.624803240738</v>
      </c>
    </row>
    <row r="1008" spans="1:20" ht="43.2" hidden="1"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0">
        <f t="shared" si="94"/>
        <v>41977.040185185186</v>
      </c>
      <c r="T1008" s="10">
        <f t="shared" si="95"/>
        <v>41985.299305555556</v>
      </c>
    </row>
    <row r="1009" spans="1:20" ht="43.2" hidden="1"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0">
        <f t="shared" si="94"/>
        <v>42676.583599537036</v>
      </c>
      <c r="T1009" s="10">
        <f t="shared" si="95"/>
        <v>42718.6252662037</v>
      </c>
    </row>
    <row r="1010" spans="1:20" ht="43.2" hidden="1"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0">
        <f t="shared" si="94"/>
        <v>42702.809201388889</v>
      </c>
      <c r="T1010" s="10">
        <f t="shared" si="95"/>
        <v>42732.809201388889</v>
      </c>
    </row>
    <row r="1011" spans="1:20" ht="57.6" hidden="1"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0">
        <f t="shared" si="94"/>
        <v>42510.604699074072</v>
      </c>
      <c r="T1011" s="10">
        <f t="shared" si="95"/>
        <v>42540.604699074072</v>
      </c>
    </row>
    <row r="1012" spans="1:20" ht="43.2" hidden="1"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0">
        <f t="shared" si="94"/>
        <v>42561.829421296294</v>
      </c>
      <c r="T1012" s="10">
        <f t="shared" si="95"/>
        <v>42618.124305555553</v>
      </c>
    </row>
    <row r="1013" spans="1:20" ht="43.2" hidden="1"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0">
        <f t="shared" si="94"/>
        <v>41946.898090277777</v>
      </c>
      <c r="T1013" s="10">
        <f t="shared" si="95"/>
        <v>41991.898090277777</v>
      </c>
    </row>
    <row r="1014" spans="1:20" ht="57.6" hidden="1"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0">
        <f t="shared" si="94"/>
        <v>42714.440416666665</v>
      </c>
      <c r="T1014" s="10">
        <f t="shared" si="95"/>
        <v>42759.440416666665</v>
      </c>
    </row>
    <row r="1015" spans="1:20" ht="43.2" hidden="1"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0">
        <f t="shared" si="94"/>
        <v>42339.833981481483</v>
      </c>
      <c r="T1015" s="10">
        <f t="shared" si="95"/>
        <v>42367.833333333328</v>
      </c>
    </row>
    <row r="1016" spans="1:20" ht="28.8" hidden="1"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0">
        <f t="shared" si="94"/>
        <v>41955.002488425926</v>
      </c>
      <c r="T1016" s="10">
        <f t="shared" si="95"/>
        <v>42005.002488425926</v>
      </c>
    </row>
    <row r="1017" spans="1:20" ht="28.8" hidden="1"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0">
        <f t="shared" si="94"/>
        <v>42303.878414351857</v>
      </c>
      <c r="T1017" s="10">
        <f t="shared" si="95"/>
        <v>42333.920081018514</v>
      </c>
    </row>
    <row r="1018" spans="1:20" ht="43.2" hidden="1"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0">
        <f t="shared" si="94"/>
        <v>42422.107129629629</v>
      </c>
      <c r="T1018" s="10">
        <f t="shared" si="95"/>
        <v>42467.065462962957</v>
      </c>
    </row>
    <row r="1019" spans="1:20" ht="43.2" hidden="1"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0">
        <f t="shared" si="94"/>
        <v>42289.675173611111</v>
      </c>
      <c r="T1019" s="10">
        <f t="shared" si="95"/>
        <v>42329.716840277775</v>
      </c>
    </row>
    <row r="1020" spans="1:20" ht="43.2" hidden="1"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0">
        <f t="shared" si="94"/>
        <v>42535.492280092592</v>
      </c>
      <c r="T1020" s="10">
        <f t="shared" si="95"/>
        <v>42565.492280092592</v>
      </c>
    </row>
    <row r="1021" spans="1:20" ht="43.2" hidden="1"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0">
        <f t="shared" si="94"/>
        <v>42009.973946759259</v>
      </c>
      <c r="T1021" s="10">
        <f t="shared" si="95"/>
        <v>42039.973946759259</v>
      </c>
    </row>
    <row r="1022" spans="1:20" ht="43.2" hidden="1"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0">
        <f t="shared" si="94"/>
        <v>42127.069548611107</v>
      </c>
      <c r="T1022" s="10">
        <f t="shared" si="95"/>
        <v>42157.032638888893</v>
      </c>
    </row>
    <row r="1023" spans="1:20" ht="43.2" hidden="1"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0">
        <f t="shared" si="94"/>
        <v>42271.251979166671</v>
      </c>
      <c r="T1023" s="10">
        <f t="shared" si="95"/>
        <v>42294.166666666672</v>
      </c>
    </row>
    <row r="1024" spans="1:20" ht="28.8" hidden="1"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0">
        <f t="shared" si="94"/>
        <v>42111.646724537044</v>
      </c>
      <c r="T1024" s="10">
        <f t="shared" si="95"/>
        <v>42141.646724537044</v>
      </c>
    </row>
    <row r="1025" spans="1:20" ht="43.2" hidden="1"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0">
        <f t="shared" si="94"/>
        <v>42145.919687500005</v>
      </c>
      <c r="T1025" s="10">
        <f t="shared" si="95"/>
        <v>42175.919687500005</v>
      </c>
    </row>
    <row r="1026" spans="1:20" ht="43.2" hidden="1"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0">
        <f t="shared" si="94"/>
        <v>42370.580590277779</v>
      </c>
      <c r="T1026" s="10">
        <f t="shared" si="95"/>
        <v>42400.580590277779</v>
      </c>
    </row>
    <row r="1027" spans="1:20" ht="43.2" hidden="1"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IFERROR(E1027/L1027,"No Backers")</f>
        <v>71.848571428571432</v>
      </c>
      <c r="Q1027" t="str">
        <f t="shared" ref="Q1027:Q1090" si="98">MID(N1027,1,FIND("/",N1027,1)-1)</f>
        <v>music</v>
      </c>
      <c r="R1027" t="str">
        <f t="shared" ref="R1027:R1090" si="99">MID(N1027,FIND("/",N1027,1)+1,LEN(N1027))</f>
        <v>electronic music</v>
      </c>
      <c r="S1027" s="10">
        <f t="shared" ref="S1027:S1090" si="100">(((J1027/60)/60)/24)+DATE(1970,1,1)</f>
        <v>42049.833761574075</v>
      </c>
      <c r="T1027" s="10">
        <f t="shared" ref="T1027:T1090" si="101">(((I1027/60)/60)/24)+DATE(1970,1,1)</f>
        <v>42079.792094907403</v>
      </c>
    </row>
    <row r="1028" spans="1:20" ht="57.6" hidden="1"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0">
        <f t="shared" si="100"/>
        <v>42426.407592592594</v>
      </c>
      <c r="T1028" s="10">
        <f t="shared" si="101"/>
        <v>42460.365925925929</v>
      </c>
    </row>
    <row r="1029" spans="1:20" ht="43.2" hidden="1"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0">
        <f t="shared" si="100"/>
        <v>41905.034108796295</v>
      </c>
      <c r="T1029" s="10">
        <f t="shared" si="101"/>
        <v>41935.034108796295</v>
      </c>
    </row>
    <row r="1030" spans="1:20" ht="43.2" hidden="1"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0">
        <f t="shared" si="100"/>
        <v>42755.627372685187</v>
      </c>
      <c r="T1030" s="10">
        <f t="shared" si="101"/>
        <v>42800.833333333328</v>
      </c>
    </row>
    <row r="1031" spans="1:20" ht="28.8" hidden="1"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0">
        <f t="shared" si="100"/>
        <v>42044.711886574078</v>
      </c>
      <c r="T1031" s="10">
        <f t="shared" si="101"/>
        <v>42098.915972222225</v>
      </c>
    </row>
    <row r="1032" spans="1:20" ht="28.8" hidden="1"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0">
        <f t="shared" si="100"/>
        <v>42611.483206018514</v>
      </c>
      <c r="T1032" s="10">
        <f t="shared" si="101"/>
        <v>42625.483206018514</v>
      </c>
    </row>
    <row r="1033" spans="1:20" ht="57.6" hidden="1"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0">
        <f t="shared" si="100"/>
        <v>42324.764004629629</v>
      </c>
      <c r="T1033" s="10">
        <f t="shared" si="101"/>
        <v>42354.764004629629</v>
      </c>
    </row>
    <row r="1034" spans="1:20" hidden="1"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0">
        <f t="shared" si="100"/>
        <v>42514.666956018518</v>
      </c>
      <c r="T1034" s="10">
        <f t="shared" si="101"/>
        <v>42544.666956018518</v>
      </c>
    </row>
    <row r="1035" spans="1:20" ht="43.2" hidden="1"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0">
        <f t="shared" si="100"/>
        <v>42688.732407407413</v>
      </c>
      <c r="T1035" s="10">
        <f t="shared" si="101"/>
        <v>42716.732407407413</v>
      </c>
    </row>
    <row r="1036" spans="1:20" ht="43.2" hidden="1"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0">
        <f t="shared" si="100"/>
        <v>42555.166712962964</v>
      </c>
      <c r="T1036" s="10">
        <f t="shared" si="101"/>
        <v>42587.165972222225</v>
      </c>
    </row>
    <row r="1037" spans="1:20" ht="43.2" hidden="1"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0">
        <f t="shared" si="100"/>
        <v>42016.641435185185</v>
      </c>
      <c r="T1037" s="10">
        <f t="shared" si="101"/>
        <v>42046.641435185185</v>
      </c>
    </row>
    <row r="1038" spans="1:20" ht="43.2" hidden="1"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0">
        <f t="shared" si="100"/>
        <v>41249.448958333334</v>
      </c>
      <c r="T1038" s="10">
        <f t="shared" si="101"/>
        <v>41281.333333333336</v>
      </c>
    </row>
    <row r="1039" spans="1:20" ht="43.2" hidden="1"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0">
        <f t="shared" si="100"/>
        <v>42119.822476851856</v>
      </c>
      <c r="T1039" s="10">
        <f t="shared" si="101"/>
        <v>42142.208333333328</v>
      </c>
    </row>
    <row r="1040" spans="1:20" ht="43.2" hidden="1"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0">
        <f t="shared" si="100"/>
        <v>42418.231747685189</v>
      </c>
      <c r="T1040" s="10">
        <f t="shared" si="101"/>
        <v>42448.190081018518</v>
      </c>
    </row>
    <row r="1041" spans="1:20" ht="43.2" hidden="1"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0">
        <f t="shared" si="100"/>
        <v>42692.109328703707</v>
      </c>
      <c r="T1041" s="10">
        <f t="shared" si="101"/>
        <v>42717.332638888889</v>
      </c>
    </row>
    <row r="1042" spans="1:20" ht="43.2" hidden="1"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0">
        <f t="shared" si="100"/>
        <v>42579.708437499998</v>
      </c>
      <c r="T1042" s="10">
        <f t="shared" si="101"/>
        <v>42609.708437499998</v>
      </c>
    </row>
    <row r="1043" spans="1:20" ht="43.2" hidden="1"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str">
        <f t="shared" si="97"/>
        <v>No Backers</v>
      </c>
      <c r="Q1043" t="str">
        <f t="shared" si="98"/>
        <v>journalism</v>
      </c>
      <c r="R1043" t="str">
        <f t="shared" si="99"/>
        <v>audio</v>
      </c>
      <c r="S1043" s="10">
        <f t="shared" si="100"/>
        <v>41831.060092592597</v>
      </c>
      <c r="T1043" s="10">
        <f t="shared" si="101"/>
        <v>41851.060092592597</v>
      </c>
    </row>
    <row r="1044" spans="1:20" ht="43.2" hidden="1"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0">
        <f t="shared" si="100"/>
        <v>41851.696157407408</v>
      </c>
      <c r="T1044" s="10">
        <f t="shared" si="101"/>
        <v>41894.416666666664</v>
      </c>
    </row>
    <row r="1045" spans="1:20" ht="43.2" hidden="1"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0">
        <f t="shared" si="100"/>
        <v>42114.252951388888</v>
      </c>
      <c r="T1045" s="10">
        <f t="shared" si="101"/>
        <v>42144.252951388888</v>
      </c>
    </row>
    <row r="1046" spans="1:20" ht="43.2" hidden="1"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0">
        <f t="shared" si="100"/>
        <v>42011.925937499997</v>
      </c>
      <c r="T1046" s="10">
        <f t="shared" si="101"/>
        <v>42068.852083333331</v>
      </c>
    </row>
    <row r="1047" spans="1:20" ht="43.2" hidden="1"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0">
        <f t="shared" si="100"/>
        <v>41844.874421296299</v>
      </c>
      <c r="T1047" s="10">
        <f t="shared" si="101"/>
        <v>41874.874421296299</v>
      </c>
    </row>
    <row r="1048" spans="1:20" ht="43.2" hidden="1"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str">
        <f t="shared" si="97"/>
        <v>No Backers</v>
      </c>
      <c r="Q1048" t="str">
        <f t="shared" si="98"/>
        <v>journalism</v>
      </c>
      <c r="R1048" t="str">
        <f t="shared" si="99"/>
        <v>audio</v>
      </c>
      <c r="S1048" s="10">
        <f t="shared" si="100"/>
        <v>42319.851388888885</v>
      </c>
      <c r="T1048" s="10">
        <f t="shared" si="101"/>
        <v>42364.851388888885</v>
      </c>
    </row>
    <row r="1049" spans="1:20" ht="43.2" hidden="1"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0">
        <f t="shared" si="100"/>
        <v>41918.818460648145</v>
      </c>
      <c r="T1049" s="10">
        <f t="shared" si="101"/>
        <v>41948.860127314816</v>
      </c>
    </row>
    <row r="1050" spans="1:20" ht="43.2" hidden="1"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0">
        <f t="shared" si="100"/>
        <v>42598.053113425922</v>
      </c>
      <c r="T1050" s="10">
        <f t="shared" si="101"/>
        <v>42638.053113425922</v>
      </c>
    </row>
    <row r="1051" spans="1:20" hidden="1"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str">
        <f t="shared" si="97"/>
        <v>No Backers</v>
      </c>
      <c r="Q1051" t="str">
        <f t="shared" si="98"/>
        <v>journalism</v>
      </c>
      <c r="R1051" t="str">
        <f t="shared" si="99"/>
        <v>audio</v>
      </c>
      <c r="S1051" s="10">
        <f t="shared" si="100"/>
        <v>42382.431076388893</v>
      </c>
      <c r="T1051" s="10">
        <f t="shared" si="101"/>
        <v>42412.431076388893</v>
      </c>
    </row>
    <row r="1052" spans="1:20" ht="28.8" hidden="1"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str">
        <f t="shared" si="97"/>
        <v>No Backers</v>
      </c>
      <c r="Q1052" t="str">
        <f t="shared" si="98"/>
        <v>journalism</v>
      </c>
      <c r="R1052" t="str">
        <f t="shared" si="99"/>
        <v>audio</v>
      </c>
      <c r="S1052" s="10">
        <f t="shared" si="100"/>
        <v>42231.7971875</v>
      </c>
      <c r="T1052" s="10">
        <f t="shared" si="101"/>
        <v>42261.7971875</v>
      </c>
    </row>
    <row r="1053" spans="1:20" ht="43.2" hidden="1"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str">
        <f t="shared" si="97"/>
        <v>No Backers</v>
      </c>
      <c r="Q1053" t="str">
        <f t="shared" si="98"/>
        <v>journalism</v>
      </c>
      <c r="R1053" t="str">
        <f t="shared" si="99"/>
        <v>audio</v>
      </c>
      <c r="S1053" s="10">
        <f t="shared" si="100"/>
        <v>41850.014178240745</v>
      </c>
      <c r="T1053" s="10">
        <f t="shared" si="101"/>
        <v>41878.014178240745</v>
      </c>
    </row>
    <row r="1054" spans="1:20" ht="57.6" hidden="1"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str">
        <f t="shared" si="97"/>
        <v>No Backers</v>
      </c>
      <c r="Q1054" t="str">
        <f t="shared" si="98"/>
        <v>journalism</v>
      </c>
      <c r="R1054" t="str">
        <f t="shared" si="99"/>
        <v>audio</v>
      </c>
      <c r="S1054" s="10">
        <f t="shared" si="100"/>
        <v>42483.797395833331</v>
      </c>
      <c r="T1054" s="10">
        <f t="shared" si="101"/>
        <v>42527.839583333334</v>
      </c>
    </row>
    <row r="1055" spans="1:20" ht="43.2" hidden="1"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0">
        <f t="shared" si="100"/>
        <v>42775.172824074078</v>
      </c>
      <c r="T1055" s="10">
        <f t="shared" si="101"/>
        <v>42800.172824074078</v>
      </c>
    </row>
    <row r="1056" spans="1:20" ht="57.6" hidden="1"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str">
        <f t="shared" si="97"/>
        <v>No Backers</v>
      </c>
      <c r="Q1056" t="str">
        <f t="shared" si="98"/>
        <v>journalism</v>
      </c>
      <c r="R1056" t="str">
        <f t="shared" si="99"/>
        <v>audio</v>
      </c>
      <c r="S1056" s="10">
        <f t="shared" si="100"/>
        <v>41831.851840277777</v>
      </c>
      <c r="T1056" s="10">
        <f t="shared" si="101"/>
        <v>41861.916666666664</v>
      </c>
    </row>
    <row r="1057" spans="1:20" ht="43.2" hidden="1"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str">
        <f t="shared" si="97"/>
        <v>No Backers</v>
      </c>
      <c r="Q1057" t="str">
        <f t="shared" si="98"/>
        <v>journalism</v>
      </c>
      <c r="R1057" t="str">
        <f t="shared" si="99"/>
        <v>audio</v>
      </c>
      <c r="S1057" s="10">
        <f t="shared" si="100"/>
        <v>42406.992418981477</v>
      </c>
      <c r="T1057" s="10">
        <f t="shared" si="101"/>
        <v>42436.992418981477</v>
      </c>
    </row>
    <row r="1058" spans="1:20" ht="43.2" hidden="1"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str">
        <f t="shared" si="97"/>
        <v>No Backers</v>
      </c>
      <c r="Q1058" t="str">
        <f t="shared" si="98"/>
        <v>journalism</v>
      </c>
      <c r="R1058" t="str">
        <f t="shared" si="99"/>
        <v>audio</v>
      </c>
      <c r="S1058" s="10">
        <f t="shared" si="100"/>
        <v>42058.719641203701</v>
      </c>
      <c r="T1058" s="10">
        <f t="shared" si="101"/>
        <v>42118.677974537044</v>
      </c>
    </row>
    <row r="1059" spans="1:20" ht="43.2" hidden="1"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str">
        <f t="shared" si="97"/>
        <v>No Backers</v>
      </c>
      <c r="Q1059" t="str">
        <f t="shared" si="98"/>
        <v>journalism</v>
      </c>
      <c r="R1059" t="str">
        <f t="shared" si="99"/>
        <v>audio</v>
      </c>
      <c r="S1059" s="10">
        <f t="shared" si="100"/>
        <v>42678.871331018512</v>
      </c>
      <c r="T1059" s="10">
        <f t="shared" si="101"/>
        <v>42708.912997685184</v>
      </c>
    </row>
    <row r="1060" spans="1:20" ht="43.2" hidden="1"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str">
        <f t="shared" si="97"/>
        <v>No Backers</v>
      </c>
      <c r="Q1060" t="str">
        <f t="shared" si="98"/>
        <v>journalism</v>
      </c>
      <c r="R1060" t="str">
        <f t="shared" si="99"/>
        <v>audio</v>
      </c>
      <c r="S1060" s="10">
        <f t="shared" si="100"/>
        <v>42047.900960648149</v>
      </c>
      <c r="T1060" s="10">
        <f t="shared" si="101"/>
        <v>42089</v>
      </c>
    </row>
    <row r="1061" spans="1:20" hidden="1"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str">
        <f t="shared" si="97"/>
        <v>No Backers</v>
      </c>
      <c r="Q1061" t="str">
        <f t="shared" si="98"/>
        <v>journalism</v>
      </c>
      <c r="R1061" t="str">
        <f t="shared" si="99"/>
        <v>audio</v>
      </c>
      <c r="S1061" s="10">
        <f t="shared" si="100"/>
        <v>42046.79</v>
      </c>
      <c r="T1061" s="10">
        <f t="shared" si="101"/>
        <v>42076.748333333337</v>
      </c>
    </row>
    <row r="1062" spans="1:20" ht="43.2" hidden="1"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0">
        <f t="shared" si="100"/>
        <v>42079.913113425922</v>
      </c>
      <c r="T1062" s="10">
        <f t="shared" si="101"/>
        <v>42109.913113425922</v>
      </c>
    </row>
    <row r="1063" spans="1:20" ht="28.8" hidden="1"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str">
        <f t="shared" si="97"/>
        <v>No Backers</v>
      </c>
      <c r="Q1063" t="str">
        <f t="shared" si="98"/>
        <v>journalism</v>
      </c>
      <c r="R1063" t="str">
        <f t="shared" si="99"/>
        <v>audio</v>
      </c>
      <c r="S1063" s="10">
        <f t="shared" si="100"/>
        <v>42432.276712962965</v>
      </c>
      <c r="T1063" s="10">
        <f t="shared" si="101"/>
        <v>42492.041666666672</v>
      </c>
    </row>
    <row r="1064" spans="1:20" hidden="1"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0">
        <f t="shared" si="100"/>
        <v>42556.807187500002</v>
      </c>
      <c r="T1064" s="10">
        <f t="shared" si="101"/>
        <v>42563.807187500002</v>
      </c>
    </row>
    <row r="1065" spans="1:20" ht="43.2" hidden="1"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str">
        <f t="shared" si="97"/>
        <v>No Backers</v>
      </c>
      <c r="Q1065" t="str">
        <f t="shared" si="98"/>
        <v>journalism</v>
      </c>
      <c r="R1065" t="str">
        <f t="shared" si="99"/>
        <v>audio</v>
      </c>
      <c r="S1065" s="10">
        <f t="shared" si="100"/>
        <v>42583.030810185184</v>
      </c>
      <c r="T1065" s="10">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0">
        <f t="shared" si="100"/>
        <v>41417.228043981479</v>
      </c>
      <c r="T1066" s="10">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0">
        <f t="shared" si="100"/>
        <v>41661.381041666667</v>
      </c>
      <c r="T1067" s="10">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0">
        <f t="shared" si="100"/>
        <v>41445.962754629632</v>
      </c>
      <c r="T1068" s="10">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0">
        <f t="shared" si="100"/>
        <v>41599.855682870373</v>
      </c>
      <c r="T1069" s="10">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0">
        <f t="shared" si="100"/>
        <v>42440.371111111104</v>
      </c>
      <c r="T1070" s="10">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0">
        <f t="shared" si="100"/>
        <v>41572.229849537034</v>
      </c>
      <c r="T1071" s="10">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0">
        <f t="shared" si="100"/>
        <v>41163.011828703704</v>
      </c>
      <c r="T1072" s="10">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str">
        <f t="shared" si="97"/>
        <v>No Backers</v>
      </c>
      <c r="Q1073" t="str">
        <f t="shared" si="98"/>
        <v>games</v>
      </c>
      <c r="R1073" t="str">
        <f t="shared" si="99"/>
        <v>video games</v>
      </c>
      <c r="S1073" s="10">
        <f t="shared" si="100"/>
        <v>42295.753391203703</v>
      </c>
      <c r="T1073" s="10">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0">
        <f t="shared" si="100"/>
        <v>41645.832141203704</v>
      </c>
      <c r="T1074" s="10">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0">
        <f t="shared" si="100"/>
        <v>40802.964594907404</v>
      </c>
      <c r="T1075" s="10">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0">
        <f t="shared" si="100"/>
        <v>41613.172974537039</v>
      </c>
      <c r="T1076" s="10">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0">
        <f t="shared" si="100"/>
        <v>41005.904120370367</v>
      </c>
      <c r="T1077" s="10">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0">
        <f t="shared" si="100"/>
        <v>41838.377893518518</v>
      </c>
      <c r="T1078" s="10">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0">
        <f t="shared" si="100"/>
        <v>42353.16679398148</v>
      </c>
      <c r="T1079" s="10">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0">
        <f t="shared" si="100"/>
        <v>40701.195844907408</v>
      </c>
      <c r="T1080" s="10">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0">
        <f t="shared" si="100"/>
        <v>42479.566388888896</v>
      </c>
      <c r="T1081" s="10">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0">
        <f t="shared" si="100"/>
        <v>41740.138113425928</v>
      </c>
      <c r="T1082" s="10">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0">
        <f t="shared" si="100"/>
        <v>42002.926990740743</v>
      </c>
      <c r="T1083" s="10">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0">
        <f t="shared" si="100"/>
        <v>41101.906111111115</v>
      </c>
      <c r="T1084" s="10">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0">
        <f t="shared" si="100"/>
        <v>41793.659525462965</v>
      </c>
      <c r="T1085" s="10">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str">
        <f t="shared" si="97"/>
        <v>No Backers</v>
      </c>
      <c r="Q1086" t="str">
        <f t="shared" si="98"/>
        <v>games</v>
      </c>
      <c r="R1086" t="str">
        <f t="shared" si="99"/>
        <v>video games</v>
      </c>
      <c r="S1086" s="10">
        <f t="shared" si="100"/>
        <v>41829.912083333329</v>
      </c>
      <c r="T1086" s="10">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0">
        <f t="shared" si="100"/>
        <v>42413.671006944445</v>
      </c>
      <c r="T1087" s="10">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0">
        <f t="shared" si="100"/>
        <v>41845.866793981484</v>
      </c>
      <c r="T1088" s="10">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str">
        <f t="shared" si="97"/>
        <v>No Backers</v>
      </c>
      <c r="Q1089" t="str">
        <f t="shared" si="98"/>
        <v>games</v>
      </c>
      <c r="R1089" t="str">
        <f t="shared" si="99"/>
        <v>video games</v>
      </c>
      <c r="S1089" s="10">
        <f t="shared" si="100"/>
        <v>41775.713969907411</v>
      </c>
      <c r="T1089" s="10">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0">
        <f t="shared" si="100"/>
        <v>41723.799386574072</v>
      </c>
      <c r="T1090" s="10">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IFERROR(E1091/L1091,"No Backers")</f>
        <v>23.959183673469386</v>
      </c>
      <c r="Q1091" t="str">
        <f t="shared" ref="Q1091:Q1154" si="104">MID(N1091,1,FIND("/",N1091,1)-1)</f>
        <v>games</v>
      </c>
      <c r="R1091" t="str">
        <f t="shared" ref="R1091:R1154" si="105">MID(N1091,FIND("/",N1091,1)+1,LEN(N1091))</f>
        <v>video games</v>
      </c>
      <c r="S1091" s="10">
        <f t="shared" ref="S1091:S1154" si="106">(((J1091/60)/60)/24)+DATE(1970,1,1)</f>
        <v>42151.189525462964</v>
      </c>
      <c r="T1091" s="10">
        <f t="shared" ref="T1091:T1154" si="107">(((I1091/60)/60)/24)+DATE(1970,1,1)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0">
        <f t="shared" si="106"/>
        <v>42123.185798611114</v>
      </c>
      <c r="T1092" s="10">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0">
        <f t="shared" si="106"/>
        <v>42440.820277777777</v>
      </c>
      <c r="T1093" s="10">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0">
        <f t="shared" si="106"/>
        <v>41250.025902777779</v>
      </c>
      <c r="T1094" s="10">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0">
        <f t="shared" si="106"/>
        <v>42396.973807870367</v>
      </c>
      <c r="T1095" s="10">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0">
        <f t="shared" si="106"/>
        <v>40795.713344907403</v>
      </c>
      <c r="T1096" s="10">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0">
        <f t="shared" si="106"/>
        <v>41486.537268518521</v>
      </c>
      <c r="T1097" s="10">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0">
        <f t="shared" si="106"/>
        <v>41885.51798611111</v>
      </c>
      <c r="T1098" s="10">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0">
        <f t="shared" si="106"/>
        <v>41660.792557870373</v>
      </c>
      <c r="T1099" s="10">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0">
        <f t="shared" si="106"/>
        <v>41712.762673611112</v>
      </c>
      <c r="T1100" s="10">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0">
        <f t="shared" si="106"/>
        <v>42107.836435185185</v>
      </c>
      <c r="T1101" s="10">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0">
        <f t="shared" si="106"/>
        <v>42384.110775462963</v>
      </c>
      <c r="T1102" s="10">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0">
        <f t="shared" si="106"/>
        <v>42538.77243055556</v>
      </c>
      <c r="T1103" s="10">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0">
        <f t="shared" si="106"/>
        <v>41577.045428240745</v>
      </c>
      <c r="T1104" s="10">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0">
        <f t="shared" si="106"/>
        <v>42479.22210648148</v>
      </c>
      <c r="T1105" s="10">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0">
        <f t="shared" si="106"/>
        <v>41771.40996527778</v>
      </c>
      <c r="T1106" s="10">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0">
        <f t="shared" si="106"/>
        <v>41692.135729166665</v>
      </c>
      <c r="T1107" s="10">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0">
        <f t="shared" si="106"/>
        <v>40973.740451388891</v>
      </c>
      <c r="T1108" s="10">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str">
        <f t="shared" si="103"/>
        <v>No Backers</v>
      </c>
      <c r="Q1109" t="str">
        <f t="shared" si="104"/>
        <v>games</v>
      </c>
      <c r="R1109" t="str">
        <f t="shared" si="105"/>
        <v>video games</v>
      </c>
      <c r="S1109" s="10">
        <f t="shared" si="106"/>
        <v>41813.861388888887</v>
      </c>
      <c r="T1109" s="10">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0">
        <f t="shared" si="106"/>
        <v>40952.636979166666</v>
      </c>
      <c r="T1110" s="10">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0">
        <f t="shared" si="106"/>
        <v>42662.752199074079</v>
      </c>
      <c r="T1111" s="10">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0">
        <f t="shared" si="106"/>
        <v>41220.933124999996</v>
      </c>
      <c r="T1112" s="10">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0">
        <f t="shared" si="106"/>
        <v>42347.203587962969</v>
      </c>
      <c r="T1113" s="10">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0">
        <f t="shared" si="106"/>
        <v>41963.759386574078</v>
      </c>
      <c r="T1114" s="10">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0">
        <f t="shared" si="106"/>
        <v>41835.977083333331</v>
      </c>
      <c r="T1115" s="10">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0">
        <f t="shared" si="106"/>
        <v>41526.345914351856</v>
      </c>
      <c r="T1116" s="10">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0">
        <f t="shared" si="106"/>
        <v>42429.695543981477</v>
      </c>
      <c r="T1117" s="10">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0">
        <f t="shared" si="106"/>
        <v>41009.847314814811</v>
      </c>
      <c r="T1118" s="10">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0">
        <f t="shared" si="106"/>
        <v>42333.598530092597</v>
      </c>
      <c r="T1119" s="10">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0">
        <f t="shared" si="106"/>
        <v>41704.16642361111</v>
      </c>
      <c r="T1120" s="10">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0">
        <f t="shared" si="106"/>
        <v>41722.792407407411</v>
      </c>
      <c r="T1121" s="10">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str">
        <f t="shared" si="103"/>
        <v>No Backers</v>
      </c>
      <c r="Q1122" t="str">
        <f t="shared" si="104"/>
        <v>games</v>
      </c>
      <c r="R1122" t="str">
        <f t="shared" si="105"/>
        <v>video games</v>
      </c>
      <c r="S1122" s="10">
        <f t="shared" si="106"/>
        <v>40799.872685185182</v>
      </c>
      <c r="T1122" s="10">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0">
        <f t="shared" si="106"/>
        <v>42412.934212962966</v>
      </c>
      <c r="T1123" s="10">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str">
        <f t="shared" si="103"/>
        <v>No Backers</v>
      </c>
      <c r="Q1124" t="str">
        <f t="shared" si="104"/>
        <v>games</v>
      </c>
      <c r="R1124" t="str">
        <f t="shared" si="105"/>
        <v>video games</v>
      </c>
      <c r="S1124" s="10">
        <f t="shared" si="106"/>
        <v>41410.703993055555</v>
      </c>
      <c r="T1124" s="10">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0">
        <f t="shared" si="106"/>
        <v>41718.5237037037</v>
      </c>
      <c r="T1125" s="10">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0">
        <f t="shared" si="106"/>
        <v>42094.667256944449</v>
      </c>
      <c r="T1126" s="10">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str">
        <f t="shared" si="103"/>
        <v>No Backers</v>
      </c>
      <c r="Q1127" t="str">
        <f t="shared" si="104"/>
        <v>games</v>
      </c>
      <c r="R1127" t="str">
        <f t="shared" si="105"/>
        <v>mobile games</v>
      </c>
      <c r="S1127" s="10">
        <f t="shared" si="106"/>
        <v>42212.624189814815</v>
      </c>
      <c r="T1127" s="10">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0">
        <f t="shared" si="106"/>
        <v>42535.327476851846</v>
      </c>
      <c r="T1128" s="10">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0">
        <f t="shared" si="106"/>
        <v>41926.854166666664</v>
      </c>
      <c r="T1129" s="10">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0">
        <f t="shared" si="106"/>
        <v>41828.649502314816</v>
      </c>
      <c r="T1130" s="10">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0">
        <f t="shared" si="106"/>
        <v>42496.264965277776</v>
      </c>
      <c r="T1131" s="10">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0">
        <f t="shared" si="106"/>
        <v>41908.996527777781</v>
      </c>
      <c r="T1132" s="10">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str">
        <f t="shared" si="103"/>
        <v>No Backers</v>
      </c>
      <c r="Q1133" t="str">
        <f t="shared" si="104"/>
        <v>games</v>
      </c>
      <c r="R1133" t="str">
        <f t="shared" si="105"/>
        <v>mobile games</v>
      </c>
      <c r="S1133" s="10">
        <f t="shared" si="106"/>
        <v>42332.908194444448</v>
      </c>
      <c r="T1133" s="10">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0">
        <f t="shared" si="106"/>
        <v>42706.115405092598</v>
      </c>
      <c r="T1134" s="10">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0">
        <f t="shared" si="106"/>
        <v>41821.407187500001</v>
      </c>
      <c r="T1135" s="10">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0">
        <f t="shared" si="106"/>
        <v>41958.285046296296</v>
      </c>
      <c r="T1136" s="10">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0">
        <f t="shared" si="106"/>
        <v>42558.989513888882</v>
      </c>
      <c r="T1137" s="10">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0">
        <f t="shared" si="106"/>
        <v>42327.671631944439</v>
      </c>
      <c r="T1138" s="10">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0">
        <f t="shared" si="106"/>
        <v>42453.819687499999</v>
      </c>
      <c r="T1139" s="10">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0">
        <f t="shared" si="106"/>
        <v>42736.9066087963</v>
      </c>
      <c r="T1140" s="10">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0">
        <f t="shared" si="106"/>
        <v>41975.347523148142</v>
      </c>
      <c r="T1141" s="10">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str">
        <f t="shared" si="103"/>
        <v>No Backers</v>
      </c>
      <c r="Q1142" t="str">
        <f t="shared" si="104"/>
        <v>games</v>
      </c>
      <c r="R1142" t="str">
        <f t="shared" si="105"/>
        <v>mobile games</v>
      </c>
      <c r="S1142" s="10">
        <f t="shared" si="106"/>
        <v>42192.462048611109</v>
      </c>
      <c r="T1142" s="10">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str">
        <f t="shared" si="103"/>
        <v>No Backers</v>
      </c>
      <c r="Q1143" t="str">
        <f t="shared" si="104"/>
        <v>games</v>
      </c>
      <c r="R1143" t="str">
        <f t="shared" si="105"/>
        <v>mobile games</v>
      </c>
      <c r="S1143" s="10">
        <f t="shared" si="106"/>
        <v>42164.699652777781</v>
      </c>
      <c r="T1143" s="10">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str">
        <f t="shared" si="103"/>
        <v>No Backers</v>
      </c>
      <c r="Q1144" t="str">
        <f t="shared" si="104"/>
        <v>games</v>
      </c>
      <c r="R1144" t="str">
        <f t="shared" si="105"/>
        <v>mobile games</v>
      </c>
      <c r="S1144" s="10">
        <f t="shared" si="106"/>
        <v>42022.006099537044</v>
      </c>
      <c r="T1144" s="10">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0">
        <f t="shared" si="106"/>
        <v>42325.19358796296</v>
      </c>
      <c r="T1145" s="10">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str">
        <f t="shared" si="103"/>
        <v>No Backers</v>
      </c>
      <c r="Q1146" t="str">
        <f t="shared" si="104"/>
        <v>food</v>
      </c>
      <c r="R1146" t="str">
        <f t="shared" si="105"/>
        <v>food trucks</v>
      </c>
      <c r="S1146" s="10">
        <f t="shared" si="106"/>
        <v>42093.181944444441</v>
      </c>
      <c r="T1146" s="10">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0">
        <f t="shared" si="106"/>
        <v>41854.747592592597</v>
      </c>
      <c r="T1147" s="10">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0">
        <f t="shared" si="106"/>
        <v>41723.9533912037</v>
      </c>
      <c r="T1148" s="10">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str">
        <f t="shared" si="103"/>
        <v>No Backers</v>
      </c>
      <c r="Q1149" t="str">
        <f t="shared" si="104"/>
        <v>food</v>
      </c>
      <c r="R1149" t="str">
        <f t="shared" si="105"/>
        <v>food trucks</v>
      </c>
      <c r="S1149" s="10">
        <f t="shared" si="106"/>
        <v>41871.972025462965</v>
      </c>
      <c r="T1149" s="10">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0">
        <f t="shared" si="106"/>
        <v>42675.171076388884</v>
      </c>
      <c r="T1150" s="10">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0">
        <f t="shared" si="106"/>
        <v>42507.71025462963</v>
      </c>
      <c r="T1151" s="10">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0">
        <f t="shared" si="106"/>
        <v>42317.954571759255</v>
      </c>
      <c r="T1152" s="10">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str">
        <f t="shared" si="103"/>
        <v>No Backers</v>
      </c>
      <c r="Q1153" t="str">
        <f t="shared" si="104"/>
        <v>food</v>
      </c>
      <c r="R1153" t="str">
        <f t="shared" si="105"/>
        <v>food trucks</v>
      </c>
      <c r="S1153" s="10">
        <f t="shared" si="106"/>
        <v>42224.102581018517</v>
      </c>
      <c r="T1153" s="10">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0">
        <f t="shared" si="106"/>
        <v>42109.709629629629</v>
      </c>
      <c r="T1154" s="10">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IFERROR(E1155/L1155,"No Backers")</f>
        <v>50</v>
      </c>
      <c r="Q1155" t="str">
        <f t="shared" ref="Q1155:Q1218" si="110">MID(N1155,1,FIND("/",N1155,1)-1)</f>
        <v>food</v>
      </c>
      <c r="R1155" t="str">
        <f t="shared" ref="R1155:R1218" si="111">MID(N1155,FIND("/",N1155,1)+1,LEN(N1155))</f>
        <v>food trucks</v>
      </c>
      <c r="S1155" s="10">
        <f t="shared" ref="S1155:S1218" si="112">(((J1155/60)/60)/24)+DATE(1970,1,1)</f>
        <v>42143.714178240742</v>
      </c>
      <c r="T1155" s="10">
        <f t="shared" ref="T1155:T1218" si="113">(((I1155/60)/60)/24)+DATE(1970,1,1)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0">
        <f t="shared" si="112"/>
        <v>42223.108865740738</v>
      </c>
      <c r="T1156" s="10">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0">
        <f t="shared" si="112"/>
        <v>41835.763981481483</v>
      </c>
      <c r="T1157" s="10">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str">
        <f t="shared" si="109"/>
        <v>No Backers</v>
      </c>
      <c r="Q1158" t="str">
        <f t="shared" si="110"/>
        <v>food</v>
      </c>
      <c r="R1158" t="str">
        <f t="shared" si="111"/>
        <v>food trucks</v>
      </c>
      <c r="S1158" s="10">
        <f t="shared" si="112"/>
        <v>42029.07131944444</v>
      </c>
      <c r="T1158" s="10">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0">
        <f t="shared" si="112"/>
        <v>41918.628240740742</v>
      </c>
      <c r="T1159" s="10">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0">
        <f t="shared" si="112"/>
        <v>41952.09175925926</v>
      </c>
      <c r="T1160" s="10">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str">
        <f t="shared" si="109"/>
        <v>No Backers</v>
      </c>
      <c r="Q1161" t="str">
        <f t="shared" si="110"/>
        <v>food</v>
      </c>
      <c r="R1161" t="str">
        <f t="shared" si="111"/>
        <v>food trucks</v>
      </c>
      <c r="S1161" s="10">
        <f t="shared" si="112"/>
        <v>42154.726446759261</v>
      </c>
      <c r="T1161" s="10">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0">
        <f t="shared" si="112"/>
        <v>42061.154930555553</v>
      </c>
      <c r="T1162" s="10">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str">
        <f t="shared" si="109"/>
        <v>No Backers</v>
      </c>
      <c r="Q1163" t="str">
        <f t="shared" si="110"/>
        <v>food</v>
      </c>
      <c r="R1163" t="str">
        <f t="shared" si="111"/>
        <v>food trucks</v>
      </c>
      <c r="S1163" s="10">
        <f t="shared" si="112"/>
        <v>42122.629502314812</v>
      </c>
      <c r="T1163" s="10">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0">
        <f t="shared" si="112"/>
        <v>41876.683611111112</v>
      </c>
      <c r="T1164" s="10">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str">
        <f t="shared" si="109"/>
        <v>No Backers</v>
      </c>
      <c r="Q1165" t="str">
        <f t="shared" si="110"/>
        <v>food</v>
      </c>
      <c r="R1165" t="str">
        <f t="shared" si="111"/>
        <v>food trucks</v>
      </c>
      <c r="S1165" s="10">
        <f t="shared" si="112"/>
        <v>41830.723611111112</v>
      </c>
      <c r="T1165" s="10">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str">
        <f t="shared" si="109"/>
        <v>No Backers</v>
      </c>
      <c r="Q1166" t="str">
        <f t="shared" si="110"/>
        <v>food</v>
      </c>
      <c r="R1166" t="str">
        <f t="shared" si="111"/>
        <v>food trucks</v>
      </c>
      <c r="S1166" s="10">
        <f t="shared" si="112"/>
        <v>42509.724328703705</v>
      </c>
      <c r="T1166" s="10">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0">
        <f t="shared" si="112"/>
        <v>41792.214467592588</v>
      </c>
      <c r="T1167" s="10">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0">
        <f t="shared" si="112"/>
        <v>42150.485439814816</v>
      </c>
      <c r="T1168" s="10">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0">
        <f t="shared" si="112"/>
        <v>41863.734895833331</v>
      </c>
      <c r="T1169" s="10">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0">
        <f t="shared" si="112"/>
        <v>42605.053993055553</v>
      </c>
      <c r="T1170" s="10">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0">
        <f t="shared" si="112"/>
        <v>42027.353738425925</v>
      </c>
      <c r="T1171" s="10">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0">
        <f t="shared" si="112"/>
        <v>42124.893182870372</v>
      </c>
      <c r="T1172" s="10">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0">
        <f t="shared" si="112"/>
        <v>41938.804710648146</v>
      </c>
      <c r="T1173" s="10">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str">
        <f t="shared" si="109"/>
        <v>No Backers</v>
      </c>
      <c r="Q1174" t="str">
        <f t="shared" si="110"/>
        <v>food</v>
      </c>
      <c r="R1174" t="str">
        <f t="shared" si="111"/>
        <v>food trucks</v>
      </c>
      <c r="S1174" s="10">
        <f t="shared" si="112"/>
        <v>41841.682314814818</v>
      </c>
      <c r="T1174" s="10">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0">
        <f t="shared" si="112"/>
        <v>42184.185844907406</v>
      </c>
      <c r="T1175" s="10">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0">
        <f t="shared" si="112"/>
        <v>42468.84174768519</v>
      </c>
      <c r="T1176" s="10">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0">
        <f t="shared" si="112"/>
        <v>42170.728460648148</v>
      </c>
      <c r="T1177" s="10">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0">
        <f t="shared" si="112"/>
        <v>42746.019652777773</v>
      </c>
      <c r="T1178" s="10">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str">
        <f t="shared" si="109"/>
        <v>No Backers</v>
      </c>
      <c r="Q1179" t="str">
        <f t="shared" si="110"/>
        <v>food</v>
      </c>
      <c r="R1179" t="str">
        <f t="shared" si="111"/>
        <v>food trucks</v>
      </c>
      <c r="S1179" s="10">
        <f t="shared" si="112"/>
        <v>41897.660833333335</v>
      </c>
      <c r="T1179" s="10">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0">
        <f t="shared" si="112"/>
        <v>41837.905694444446</v>
      </c>
      <c r="T1180" s="10">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0">
        <f t="shared" si="112"/>
        <v>42275.720219907409</v>
      </c>
      <c r="T1181" s="10">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0">
        <f t="shared" si="112"/>
        <v>41781.806875000002</v>
      </c>
      <c r="T1182" s="10">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0">
        <f t="shared" si="112"/>
        <v>42034.339363425926</v>
      </c>
      <c r="T1183" s="10">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0">
        <f t="shared" si="112"/>
        <v>42728.827407407407</v>
      </c>
      <c r="T1184" s="10">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0">
        <f t="shared" si="112"/>
        <v>42656.86137731481</v>
      </c>
      <c r="T1185" s="10">
        <f t="shared" si="113"/>
        <v>42676.165972222225</v>
      </c>
    </row>
    <row r="1186" spans="1:20" ht="43.2" hidden="1"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0">
        <f t="shared" si="112"/>
        <v>42741.599664351852</v>
      </c>
      <c r="T1186" s="10">
        <f t="shared" si="113"/>
        <v>42772.599664351852</v>
      </c>
    </row>
    <row r="1187" spans="1:20" ht="57.6" hidden="1"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0">
        <f t="shared" si="112"/>
        <v>42130.865150462967</v>
      </c>
      <c r="T1187" s="10">
        <f t="shared" si="113"/>
        <v>42163.166666666672</v>
      </c>
    </row>
    <row r="1188" spans="1:20" ht="43.2" hidden="1"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0">
        <f t="shared" si="112"/>
        <v>42123.86336805555</v>
      </c>
      <c r="T1188" s="10">
        <f t="shared" si="113"/>
        <v>42156.945833333331</v>
      </c>
    </row>
    <row r="1189" spans="1:20" ht="43.2" hidden="1"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0">
        <f t="shared" si="112"/>
        <v>42109.894942129627</v>
      </c>
      <c r="T1189" s="10">
        <f t="shared" si="113"/>
        <v>42141.75</v>
      </c>
    </row>
    <row r="1190" spans="1:20" ht="43.2" hidden="1"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0">
        <f t="shared" si="112"/>
        <v>42711.700694444444</v>
      </c>
      <c r="T1190" s="10">
        <f t="shared" si="113"/>
        <v>42732.700694444444</v>
      </c>
    </row>
    <row r="1191" spans="1:20" ht="43.2" hidden="1"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0">
        <f t="shared" si="112"/>
        <v>42529.979108796295</v>
      </c>
      <c r="T1191" s="10">
        <f t="shared" si="113"/>
        <v>42550.979108796295</v>
      </c>
    </row>
    <row r="1192" spans="1:20" ht="28.8" hidden="1"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0">
        <f t="shared" si="112"/>
        <v>41852.665798611109</v>
      </c>
      <c r="T1192" s="10">
        <f t="shared" si="113"/>
        <v>41882.665798611109</v>
      </c>
    </row>
    <row r="1193" spans="1:20" ht="43.2" hidden="1"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0">
        <f t="shared" si="112"/>
        <v>42419.603703703702</v>
      </c>
      <c r="T1193" s="10">
        <f t="shared" si="113"/>
        <v>42449.562037037031</v>
      </c>
    </row>
    <row r="1194" spans="1:20" ht="28.8" hidden="1"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0">
        <f t="shared" si="112"/>
        <v>42747.506689814814</v>
      </c>
      <c r="T1194" s="10">
        <f t="shared" si="113"/>
        <v>42777.506689814814</v>
      </c>
    </row>
    <row r="1195" spans="1:20" ht="57.6" hidden="1"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0">
        <f t="shared" si="112"/>
        <v>42409.776076388895</v>
      </c>
      <c r="T1195" s="10">
        <f t="shared" si="113"/>
        <v>42469.734409722223</v>
      </c>
    </row>
    <row r="1196" spans="1:20" ht="43.2" hidden="1"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0">
        <f t="shared" si="112"/>
        <v>42072.488182870366</v>
      </c>
      <c r="T1196" s="10">
        <f t="shared" si="113"/>
        <v>42102.488182870366</v>
      </c>
    </row>
    <row r="1197" spans="1:20" ht="57.6" hidden="1"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0">
        <f t="shared" si="112"/>
        <v>42298.34783564815</v>
      </c>
      <c r="T1197" s="10">
        <f t="shared" si="113"/>
        <v>42358.375</v>
      </c>
    </row>
    <row r="1198" spans="1:20" ht="28.8" hidden="1"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0">
        <f t="shared" si="112"/>
        <v>42326.818738425922</v>
      </c>
      <c r="T1198" s="10">
        <f t="shared" si="113"/>
        <v>42356.818738425922</v>
      </c>
    </row>
    <row r="1199" spans="1:20" ht="57.6" hidden="1"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0">
        <f t="shared" si="112"/>
        <v>42503.66474537037</v>
      </c>
      <c r="T1199" s="10">
        <f t="shared" si="113"/>
        <v>42534.249305555553</v>
      </c>
    </row>
    <row r="1200" spans="1:20" ht="43.2" hidden="1"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0">
        <f t="shared" si="112"/>
        <v>42333.619050925925</v>
      </c>
      <c r="T1200" s="10">
        <f t="shared" si="113"/>
        <v>42369.125</v>
      </c>
    </row>
    <row r="1201" spans="1:20" ht="43.2" hidden="1"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0">
        <f t="shared" si="112"/>
        <v>42161.770833333328</v>
      </c>
      <c r="T1201" s="10">
        <f t="shared" si="113"/>
        <v>42193.770833333328</v>
      </c>
    </row>
    <row r="1202" spans="1:20" ht="43.2" hidden="1"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0">
        <f t="shared" si="112"/>
        <v>42089.477500000001</v>
      </c>
      <c r="T1202" s="10">
        <f t="shared" si="113"/>
        <v>42110.477500000001</v>
      </c>
    </row>
    <row r="1203" spans="1:20" ht="43.2" hidden="1"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0">
        <f t="shared" si="112"/>
        <v>42536.60701388889</v>
      </c>
      <c r="T1203" s="10">
        <f t="shared" si="113"/>
        <v>42566.60701388889</v>
      </c>
    </row>
    <row r="1204" spans="1:20" ht="43.2" hidden="1"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0">
        <f t="shared" si="112"/>
        <v>42152.288819444439</v>
      </c>
      <c r="T1204" s="10">
        <f t="shared" si="113"/>
        <v>42182.288819444439</v>
      </c>
    </row>
    <row r="1205" spans="1:20" ht="43.2" hidden="1"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0">
        <f t="shared" si="112"/>
        <v>42125.614895833336</v>
      </c>
      <c r="T1205" s="10">
        <f t="shared" si="113"/>
        <v>42155.614895833336</v>
      </c>
    </row>
    <row r="1206" spans="1:20" ht="43.2" hidden="1"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0">
        <f t="shared" si="112"/>
        <v>42297.748067129629</v>
      </c>
      <c r="T1206" s="10">
        <f t="shared" si="113"/>
        <v>42342.208333333328</v>
      </c>
    </row>
    <row r="1207" spans="1:20" ht="43.2" hidden="1"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0">
        <f t="shared" si="112"/>
        <v>42138.506377314814</v>
      </c>
      <c r="T1207" s="10">
        <f t="shared" si="113"/>
        <v>42168.506377314814</v>
      </c>
    </row>
    <row r="1208" spans="1:20" ht="43.2" hidden="1"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0">
        <f t="shared" si="112"/>
        <v>42772.776076388895</v>
      </c>
      <c r="T1208" s="10">
        <f t="shared" si="113"/>
        <v>42805.561805555553</v>
      </c>
    </row>
    <row r="1209" spans="1:20" ht="28.8" hidden="1"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0">
        <f t="shared" si="112"/>
        <v>42430.430243055554</v>
      </c>
      <c r="T1209" s="10">
        <f t="shared" si="113"/>
        <v>42460.416666666672</v>
      </c>
    </row>
    <row r="1210" spans="1:20" ht="43.2" hidden="1"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0">
        <f t="shared" si="112"/>
        <v>42423.709074074075</v>
      </c>
      <c r="T1210" s="10">
        <f t="shared" si="113"/>
        <v>42453.667407407411</v>
      </c>
    </row>
    <row r="1211" spans="1:20" ht="43.2" hidden="1"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0">
        <f t="shared" si="112"/>
        <v>42761.846122685187</v>
      </c>
      <c r="T1211" s="10">
        <f t="shared" si="113"/>
        <v>42791.846122685187</v>
      </c>
    </row>
    <row r="1212" spans="1:20" ht="28.8" hidden="1"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0">
        <f t="shared" si="112"/>
        <v>42132.941805555558</v>
      </c>
      <c r="T1212" s="10">
        <f t="shared" si="113"/>
        <v>42155.875</v>
      </c>
    </row>
    <row r="1213" spans="1:20" ht="43.2" hidden="1"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0">
        <f t="shared" si="112"/>
        <v>42515.866446759261</v>
      </c>
      <c r="T1213" s="10">
        <f t="shared" si="113"/>
        <v>42530.866446759261</v>
      </c>
    </row>
    <row r="1214" spans="1:20" ht="57.6" hidden="1"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0">
        <f t="shared" si="112"/>
        <v>42318.950173611112</v>
      </c>
      <c r="T1214" s="10">
        <f t="shared" si="113"/>
        <v>42335.041666666672</v>
      </c>
    </row>
    <row r="1215" spans="1:20" ht="57.6" hidden="1"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0">
        <f t="shared" si="112"/>
        <v>42731.755787037036</v>
      </c>
      <c r="T1215" s="10">
        <f t="shared" si="113"/>
        <v>42766.755787037036</v>
      </c>
    </row>
    <row r="1216" spans="1:20" ht="43.2" hidden="1"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0">
        <f t="shared" si="112"/>
        <v>42104.840335648143</v>
      </c>
      <c r="T1216" s="10">
        <f t="shared" si="113"/>
        <v>42164.840335648143</v>
      </c>
    </row>
    <row r="1217" spans="1:20" ht="43.2" hidden="1"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0">
        <f t="shared" si="112"/>
        <v>41759.923101851848</v>
      </c>
      <c r="T1217" s="10">
        <f t="shared" si="113"/>
        <v>41789.923101851848</v>
      </c>
    </row>
    <row r="1218" spans="1:20" ht="28.8" hidden="1"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0">
        <f t="shared" si="112"/>
        <v>42247.616400462968</v>
      </c>
      <c r="T1218" s="10">
        <f t="shared" si="113"/>
        <v>42279.960416666669</v>
      </c>
    </row>
    <row r="1219" spans="1:20" ht="43.2" hidden="1"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IFERROR(E1219/L1219,"No Backers")</f>
        <v>148.57377049180329</v>
      </c>
      <c r="Q1219" t="str">
        <f t="shared" ref="Q1219:Q1282" si="116">MID(N1219,1,FIND("/",N1219,1)-1)</f>
        <v>photography</v>
      </c>
      <c r="R1219" t="str">
        <f t="shared" ref="R1219:R1282" si="117">MID(N1219,FIND("/",N1219,1)+1,LEN(N1219))</f>
        <v>photobooks</v>
      </c>
      <c r="S1219" s="10">
        <f t="shared" ref="S1219:S1282" si="118">(((J1219/60)/60)/24)+DATE(1970,1,1)</f>
        <v>42535.809490740736</v>
      </c>
      <c r="T1219" s="10">
        <f t="shared" ref="T1219:T1282" si="119">(((I1219/60)/60)/24)+DATE(1970,1,1)</f>
        <v>42565.809490740736</v>
      </c>
    </row>
    <row r="1220" spans="1:20" ht="43.2" hidden="1"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0">
        <f t="shared" si="118"/>
        <v>42278.662037037036</v>
      </c>
      <c r="T1220" s="10">
        <f t="shared" si="119"/>
        <v>42309.125</v>
      </c>
    </row>
    <row r="1221" spans="1:20" ht="28.8" hidden="1"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0">
        <f t="shared" si="118"/>
        <v>42633.461956018517</v>
      </c>
      <c r="T1221" s="10">
        <f t="shared" si="119"/>
        <v>42663.461956018517</v>
      </c>
    </row>
    <row r="1222" spans="1:20" ht="43.2" hidden="1"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0">
        <f t="shared" si="118"/>
        <v>42211.628611111111</v>
      </c>
      <c r="T1222" s="10">
        <f t="shared" si="119"/>
        <v>42241.628611111111</v>
      </c>
    </row>
    <row r="1223" spans="1:20" ht="43.2" hidden="1"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0">
        <f t="shared" si="118"/>
        <v>42680.47555555556</v>
      </c>
      <c r="T1223" s="10">
        <f t="shared" si="119"/>
        <v>42708</v>
      </c>
    </row>
    <row r="1224" spans="1:20" ht="28.8" hidden="1"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0">
        <f t="shared" si="118"/>
        <v>42430.720451388886</v>
      </c>
      <c r="T1224" s="10">
        <f t="shared" si="119"/>
        <v>42461.166666666672</v>
      </c>
    </row>
    <row r="1225" spans="1:20" ht="43.2" hidden="1"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0">
        <f t="shared" si="118"/>
        <v>42654.177187499998</v>
      </c>
      <c r="T1225" s="10">
        <f t="shared" si="119"/>
        <v>42684.218854166669</v>
      </c>
    </row>
    <row r="1226" spans="1:20" ht="28.8" hidden="1"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0">
        <f t="shared" si="118"/>
        <v>41736.549791666665</v>
      </c>
      <c r="T1226" s="10">
        <f t="shared" si="119"/>
        <v>41796.549791666665</v>
      </c>
    </row>
    <row r="1227" spans="1:20" ht="43.2" hidden="1"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0">
        <f t="shared" si="118"/>
        <v>41509.905995370369</v>
      </c>
      <c r="T1227" s="10">
        <f t="shared" si="119"/>
        <v>41569.905995370369</v>
      </c>
    </row>
    <row r="1228" spans="1:20" ht="43.2" hidden="1"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0">
        <f t="shared" si="118"/>
        <v>41715.874780092592</v>
      </c>
      <c r="T1228" s="10">
        <f t="shared" si="119"/>
        <v>41750.041666666664</v>
      </c>
    </row>
    <row r="1229" spans="1:20" ht="43.2" hidden="1"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str">
        <f t="shared" si="115"/>
        <v>No Backers</v>
      </c>
      <c r="Q1229" t="str">
        <f t="shared" si="116"/>
        <v>music</v>
      </c>
      <c r="R1229" t="str">
        <f t="shared" si="117"/>
        <v>world music</v>
      </c>
      <c r="S1229" s="10">
        <f t="shared" si="118"/>
        <v>41827.919166666667</v>
      </c>
      <c r="T1229" s="10">
        <f t="shared" si="119"/>
        <v>41858.291666666664</v>
      </c>
    </row>
    <row r="1230" spans="1:20" ht="43.2" hidden="1"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0">
        <f t="shared" si="118"/>
        <v>40754.729259259257</v>
      </c>
      <c r="T1230" s="10">
        <f t="shared" si="119"/>
        <v>40814.729259259257</v>
      </c>
    </row>
    <row r="1231" spans="1:20" ht="57.6" hidden="1"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0">
        <f t="shared" si="118"/>
        <v>40985.459803240738</v>
      </c>
      <c r="T1231" s="10">
        <f t="shared" si="119"/>
        <v>41015.666666666664</v>
      </c>
    </row>
    <row r="1232" spans="1:20" ht="43.2" hidden="1"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str">
        <f t="shared" si="115"/>
        <v>No Backers</v>
      </c>
      <c r="Q1232" t="str">
        <f t="shared" si="116"/>
        <v>music</v>
      </c>
      <c r="R1232" t="str">
        <f t="shared" si="117"/>
        <v>world music</v>
      </c>
      <c r="S1232" s="10">
        <f t="shared" si="118"/>
        <v>40568.972569444442</v>
      </c>
      <c r="T1232" s="10">
        <f t="shared" si="119"/>
        <v>40598.972569444442</v>
      </c>
    </row>
    <row r="1233" spans="1:20" ht="43.2" hidden="1"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str">
        <f t="shared" si="115"/>
        <v>No Backers</v>
      </c>
      <c r="Q1233" t="str">
        <f t="shared" si="116"/>
        <v>music</v>
      </c>
      <c r="R1233" t="str">
        <f t="shared" si="117"/>
        <v>world music</v>
      </c>
      <c r="S1233" s="10">
        <f t="shared" si="118"/>
        <v>42193.941759259258</v>
      </c>
      <c r="T1233" s="10">
        <f t="shared" si="119"/>
        <v>42244.041666666672</v>
      </c>
    </row>
    <row r="1234" spans="1:20" ht="43.2" hidden="1"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0">
        <f t="shared" si="118"/>
        <v>41506.848032407412</v>
      </c>
      <c r="T1234" s="10">
        <f t="shared" si="119"/>
        <v>41553.848032407412</v>
      </c>
    </row>
    <row r="1235" spans="1:20" ht="43.2" hidden="1"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0">
        <f t="shared" si="118"/>
        <v>40939.948773148149</v>
      </c>
      <c r="T1235" s="10">
        <f t="shared" si="119"/>
        <v>40960.948773148149</v>
      </c>
    </row>
    <row r="1236" spans="1:20" ht="43.2" hidden="1"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str">
        <f t="shared" si="115"/>
        <v>No Backers</v>
      </c>
      <c r="Q1236" t="str">
        <f t="shared" si="116"/>
        <v>music</v>
      </c>
      <c r="R1236" t="str">
        <f t="shared" si="117"/>
        <v>world music</v>
      </c>
      <c r="S1236" s="10">
        <f t="shared" si="118"/>
        <v>42007.788680555561</v>
      </c>
      <c r="T1236" s="10">
        <f t="shared" si="119"/>
        <v>42037.788680555561</v>
      </c>
    </row>
    <row r="1237" spans="1:20" ht="43.2" hidden="1"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0">
        <f t="shared" si="118"/>
        <v>41583.135405092595</v>
      </c>
      <c r="T1237" s="10">
        <f t="shared" si="119"/>
        <v>41623.135405092595</v>
      </c>
    </row>
    <row r="1238" spans="1:20" hidden="1"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str">
        <f t="shared" si="115"/>
        <v>No Backers</v>
      </c>
      <c r="Q1238" t="str">
        <f t="shared" si="116"/>
        <v>music</v>
      </c>
      <c r="R1238" t="str">
        <f t="shared" si="117"/>
        <v>world music</v>
      </c>
      <c r="S1238" s="10">
        <f t="shared" si="118"/>
        <v>41110.680138888885</v>
      </c>
      <c r="T1238" s="10">
        <f t="shared" si="119"/>
        <v>41118.666666666664</v>
      </c>
    </row>
    <row r="1239" spans="1:20" ht="43.2" hidden="1"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str">
        <f t="shared" si="115"/>
        <v>No Backers</v>
      </c>
      <c r="Q1239" t="str">
        <f t="shared" si="116"/>
        <v>music</v>
      </c>
      <c r="R1239" t="str">
        <f t="shared" si="117"/>
        <v>world music</v>
      </c>
      <c r="S1239" s="10">
        <f t="shared" si="118"/>
        <v>41125.283159722225</v>
      </c>
      <c r="T1239" s="10">
        <f t="shared" si="119"/>
        <v>41145.283159722225</v>
      </c>
    </row>
    <row r="1240" spans="1:20" ht="57.6" hidden="1"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0">
        <f t="shared" si="118"/>
        <v>40731.61037037037</v>
      </c>
      <c r="T1240" s="10">
        <f t="shared" si="119"/>
        <v>40761.61037037037</v>
      </c>
    </row>
    <row r="1241" spans="1:20" ht="28.8" hidden="1"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str">
        <f t="shared" si="115"/>
        <v>No Backers</v>
      </c>
      <c r="Q1241" t="str">
        <f t="shared" si="116"/>
        <v>music</v>
      </c>
      <c r="R1241" t="str">
        <f t="shared" si="117"/>
        <v>world music</v>
      </c>
      <c r="S1241" s="10">
        <f t="shared" si="118"/>
        <v>40883.962581018517</v>
      </c>
      <c r="T1241" s="10">
        <f t="shared" si="119"/>
        <v>40913.962581018517</v>
      </c>
    </row>
    <row r="1242" spans="1:20" ht="43.2" hidden="1"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0">
        <f t="shared" si="118"/>
        <v>41409.040011574078</v>
      </c>
      <c r="T1242" s="10">
        <f t="shared" si="119"/>
        <v>41467.910416666666</v>
      </c>
    </row>
    <row r="1243" spans="1:20" ht="57.6" hidden="1"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0">
        <f t="shared" si="118"/>
        <v>41923.837731481479</v>
      </c>
      <c r="T1243" s="10">
        <f t="shared" si="119"/>
        <v>41946.249305555553</v>
      </c>
    </row>
    <row r="1244" spans="1:20" ht="43.2" hidden="1"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0">
        <f t="shared" si="118"/>
        <v>40782.165532407409</v>
      </c>
      <c r="T1244" s="10">
        <f t="shared" si="119"/>
        <v>40797.554166666669</v>
      </c>
    </row>
    <row r="1245" spans="1:20" ht="43.2" hidden="1"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0">
        <f t="shared" si="118"/>
        <v>40671.879293981481</v>
      </c>
      <c r="T1245" s="10">
        <f t="shared" si="119"/>
        <v>40732.875</v>
      </c>
    </row>
    <row r="1246" spans="1:20" ht="43.2" hidden="1"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0">
        <f t="shared" si="118"/>
        <v>41355.825497685182</v>
      </c>
      <c r="T1246" s="10">
        <f t="shared" si="119"/>
        <v>41386.875</v>
      </c>
    </row>
    <row r="1247" spans="1:20" ht="43.2" hidden="1"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0">
        <f t="shared" si="118"/>
        <v>41774.599930555552</v>
      </c>
      <c r="T1247" s="10">
        <f t="shared" si="119"/>
        <v>41804.599930555552</v>
      </c>
    </row>
    <row r="1248" spans="1:20" ht="43.2" hidden="1"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0">
        <f t="shared" si="118"/>
        <v>40838.043391203704</v>
      </c>
      <c r="T1248" s="10">
        <f t="shared" si="119"/>
        <v>40883.085057870368</v>
      </c>
    </row>
    <row r="1249" spans="1:20" ht="28.8" hidden="1"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0">
        <f t="shared" si="118"/>
        <v>41370.292303240742</v>
      </c>
      <c r="T1249" s="10">
        <f t="shared" si="119"/>
        <v>41400.292303240742</v>
      </c>
    </row>
    <row r="1250" spans="1:20" ht="43.2" hidden="1"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0">
        <f t="shared" si="118"/>
        <v>41767.656863425924</v>
      </c>
      <c r="T1250" s="10">
        <f t="shared" si="119"/>
        <v>41803.290972222225</v>
      </c>
    </row>
    <row r="1251" spans="1:20" ht="43.2" hidden="1"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0">
        <f t="shared" si="118"/>
        <v>41067.74086805556</v>
      </c>
      <c r="T1251" s="10">
        <f t="shared" si="119"/>
        <v>41097.74086805556</v>
      </c>
    </row>
    <row r="1252" spans="1:20" ht="57.6" hidden="1"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0">
        <f t="shared" si="118"/>
        <v>41843.64271990741</v>
      </c>
      <c r="T1252" s="10">
        <f t="shared" si="119"/>
        <v>41888.64271990741</v>
      </c>
    </row>
    <row r="1253" spans="1:20" ht="28.8" hidden="1"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0">
        <f t="shared" si="118"/>
        <v>40751.814432870371</v>
      </c>
      <c r="T1253" s="10">
        <f t="shared" si="119"/>
        <v>40811.814432870371</v>
      </c>
    </row>
    <row r="1254" spans="1:20" ht="43.2" hidden="1"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0">
        <f t="shared" si="118"/>
        <v>41543.988067129627</v>
      </c>
      <c r="T1254" s="10">
        <f t="shared" si="119"/>
        <v>41571.988067129627</v>
      </c>
    </row>
    <row r="1255" spans="1:20" ht="43.2" hidden="1"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0">
        <f t="shared" si="118"/>
        <v>41855.783645833333</v>
      </c>
      <c r="T1255" s="10">
        <f t="shared" si="119"/>
        <v>41885.783645833333</v>
      </c>
    </row>
    <row r="1256" spans="1:20" ht="43.2" hidden="1"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0">
        <f t="shared" si="118"/>
        <v>40487.621365740742</v>
      </c>
      <c r="T1256" s="10">
        <f t="shared" si="119"/>
        <v>40544.207638888889</v>
      </c>
    </row>
    <row r="1257" spans="1:20" ht="43.2" hidden="1"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0">
        <f t="shared" si="118"/>
        <v>41579.845509259263</v>
      </c>
      <c r="T1257" s="10">
        <f t="shared" si="119"/>
        <v>41609.887175925927</v>
      </c>
    </row>
    <row r="1258" spans="1:20" ht="43.2" hidden="1"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0">
        <f t="shared" si="118"/>
        <v>40921.919340277782</v>
      </c>
      <c r="T1258" s="10">
        <f t="shared" si="119"/>
        <v>40951.919340277782</v>
      </c>
    </row>
    <row r="1259" spans="1:20" ht="43.2" hidden="1"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0">
        <f t="shared" si="118"/>
        <v>40587.085532407407</v>
      </c>
      <c r="T1259" s="10">
        <f t="shared" si="119"/>
        <v>40636.043865740743</v>
      </c>
    </row>
    <row r="1260" spans="1:20" ht="43.2" hidden="1"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0">
        <f t="shared" si="118"/>
        <v>41487.611250000002</v>
      </c>
      <c r="T1260" s="10">
        <f t="shared" si="119"/>
        <v>41517.611250000002</v>
      </c>
    </row>
    <row r="1261" spans="1:20" ht="43.2" hidden="1"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0">
        <f t="shared" si="118"/>
        <v>41766.970648148148</v>
      </c>
      <c r="T1261" s="10">
        <f t="shared" si="119"/>
        <v>41799.165972222225</v>
      </c>
    </row>
    <row r="1262" spans="1:20" ht="43.2" hidden="1"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0">
        <f t="shared" si="118"/>
        <v>41666.842824074076</v>
      </c>
      <c r="T1262" s="10">
        <f t="shared" si="119"/>
        <v>41696.842824074076</v>
      </c>
    </row>
    <row r="1263" spans="1:20" ht="43.2" hidden="1"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0">
        <f t="shared" si="118"/>
        <v>41638.342905092592</v>
      </c>
      <c r="T1263" s="10">
        <f t="shared" si="119"/>
        <v>41668.342905092592</v>
      </c>
    </row>
    <row r="1264" spans="1:20" ht="43.2" hidden="1"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0">
        <f t="shared" si="118"/>
        <v>41656.762638888889</v>
      </c>
      <c r="T1264" s="10">
        <f t="shared" si="119"/>
        <v>41686.762638888889</v>
      </c>
    </row>
    <row r="1265" spans="1:20" ht="28.8" hidden="1"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0">
        <f t="shared" si="118"/>
        <v>41692.084143518521</v>
      </c>
      <c r="T1265" s="10">
        <f t="shared" si="119"/>
        <v>41727.041666666664</v>
      </c>
    </row>
    <row r="1266" spans="1:20" ht="43.2" hidden="1"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0">
        <f t="shared" si="118"/>
        <v>41547.662997685184</v>
      </c>
      <c r="T1266" s="10">
        <f t="shared" si="119"/>
        <v>41576.662997685184</v>
      </c>
    </row>
    <row r="1267" spans="1:20" ht="57.6" hidden="1"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0">
        <f t="shared" si="118"/>
        <v>40465.655266203699</v>
      </c>
      <c r="T1267" s="10">
        <f t="shared" si="119"/>
        <v>40512.655266203699</v>
      </c>
    </row>
    <row r="1268" spans="1:20" ht="28.8" hidden="1"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0">
        <f t="shared" si="118"/>
        <v>41620.87667824074</v>
      </c>
      <c r="T1268" s="10">
        <f t="shared" si="119"/>
        <v>41650.87667824074</v>
      </c>
    </row>
    <row r="1269" spans="1:20" ht="43.2" hidden="1"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0">
        <f t="shared" si="118"/>
        <v>41449.585162037038</v>
      </c>
      <c r="T1269" s="10">
        <f t="shared" si="119"/>
        <v>41479.585162037038</v>
      </c>
    </row>
    <row r="1270" spans="1:20" ht="28.8" hidden="1"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0">
        <f t="shared" si="118"/>
        <v>41507.845451388886</v>
      </c>
      <c r="T1270" s="10">
        <f t="shared" si="119"/>
        <v>41537.845451388886</v>
      </c>
    </row>
    <row r="1271" spans="1:20" ht="43.2" hidden="1"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0">
        <f t="shared" si="118"/>
        <v>42445.823055555549</v>
      </c>
      <c r="T1271" s="10">
        <f t="shared" si="119"/>
        <v>42476</v>
      </c>
    </row>
    <row r="1272" spans="1:20" ht="28.8" hidden="1"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0">
        <f t="shared" si="118"/>
        <v>40933.856967592597</v>
      </c>
      <c r="T1272" s="10">
        <f t="shared" si="119"/>
        <v>40993.815300925926</v>
      </c>
    </row>
    <row r="1273" spans="1:20" ht="43.2" hidden="1"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0">
        <f t="shared" si="118"/>
        <v>41561.683553240742</v>
      </c>
      <c r="T1273" s="10">
        <f t="shared" si="119"/>
        <v>41591.725219907406</v>
      </c>
    </row>
    <row r="1274" spans="1:20" ht="57.6" hidden="1"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0">
        <f t="shared" si="118"/>
        <v>40274.745127314818</v>
      </c>
      <c r="T1274" s="10">
        <f t="shared" si="119"/>
        <v>40344.166666666664</v>
      </c>
    </row>
    <row r="1275" spans="1:20" ht="43.2" hidden="1"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0">
        <f t="shared" si="118"/>
        <v>41852.730219907404</v>
      </c>
      <c r="T1275" s="10">
        <f t="shared" si="119"/>
        <v>41882.730219907404</v>
      </c>
    </row>
    <row r="1276" spans="1:20" ht="43.2" hidden="1"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0">
        <f t="shared" si="118"/>
        <v>41116.690104166664</v>
      </c>
      <c r="T1276" s="10">
        <f t="shared" si="119"/>
        <v>41151.690104166664</v>
      </c>
    </row>
    <row r="1277" spans="1:20" ht="43.2" hidden="1"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0">
        <f t="shared" si="118"/>
        <v>41458.867905092593</v>
      </c>
      <c r="T1277" s="10">
        <f t="shared" si="119"/>
        <v>41493.867905092593</v>
      </c>
    </row>
    <row r="1278" spans="1:20" ht="28.8" hidden="1"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0">
        <f t="shared" si="118"/>
        <v>40007.704247685186</v>
      </c>
      <c r="T1278" s="10">
        <f t="shared" si="119"/>
        <v>40057.166666666664</v>
      </c>
    </row>
    <row r="1279" spans="1:20" ht="43.2" hidden="1"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0">
        <f t="shared" si="118"/>
        <v>41121.561886574076</v>
      </c>
      <c r="T1279" s="10">
        <f t="shared" si="119"/>
        <v>41156.561886574076</v>
      </c>
    </row>
    <row r="1280" spans="1:20" ht="43.2" hidden="1"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0">
        <f t="shared" si="118"/>
        <v>41786.555162037039</v>
      </c>
      <c r="T1280" s="10">
        <f t="shared" si="119"/>
        <v>41815.083333333336</v>
      </c>
    </row>
    <row r="1281" spans="1:20" ht="43.2" hidden="1"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0">
        <f t="shared" si="118"/>
        <v>41682.099189814813</v>
      </c>
      <c r="T1281" s="10">
        <f t="shared" si="119"/>
        <v>41722.057523148149</v>
      </c>
    </row>
    <row r="1282" spans="1:20" ht="43.2" hidden="1"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0">
        <f t="shared" si="118"/>
        <v>40513.757569444446</v>
      </c>
      <c r="T1282" s="10">
        <f t="shared" si="119"/>
        <v>40603.757569444446</v>
      </c>
    </row>
    <row r="1283" spans="1:20" ht="43.2" hidden="1"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IFERROR(E1283/L1283,"No Backers")</f>
        <v>104.72972972972973</v>
      </c>
      <c r="Q1283" t="str">
        <f t="shared" ref="Q1283:Q1346" si="122">MID(N1283,1,FIND("/",N1283,1)-1)</f>
        <v>music</v>
      </c>
      <c r="R1283" t="str">
        <f t="shared" ref="R1283:R1346" si="123">MID(N1283,FIND("/",N1283,1)+1,LEN(N1283))</f>
        <v>rock</v>
      </c>
      <c r="S1283" s="10">
        <f t="shared" ref="S1283:S1346" si="124">(((J1283/60)/60)/24)+DATE(1970,1,1)</f>
        <v>41463.743472222224</v>
      </c>
      <c r="T1283" s="10">
        <f t="shared" ref="T1283:T1346" si="125">(((I1283/60)/60)/24)+DATE(1970,1,1)</f>
        <v>41483.743472222224</v>
      </c>
    </row>
    <row r="1284" spans="1:20" ht="43.2" hidden="1"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0">
        <f t="shared" si="124"/>
        <v>41586.475173611114</v>
      </c>
      <c r="T1284" s="10">
        <f t="shared" si="125"/>
        <v>41617.207638888889</v>
      </c>
    </row>
    <row r="1285" spans="1:20" ht="43.2" hidden="1"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0">
        <f t="shared" si="124"/>
        <v>41320.717465277776</v>
      </c>
      <c r="T1285" s="10">
        <f t="shared" si="125"/>
        <v>41344.166666666664</v>
      </c>
    </row>
    <row r="1286" spans="1:20" ht="43.2" hidden="1"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0">
        <f t="shared" si="124"/>
        <v>42712.23474537037</v>
      </c>
      <c r="T1286" s="10">
        <f t="shared" si="125"/>
        <v>42735.707638888889</v>
      </c>
    </row>
    <row r="1287" spans="1:20" ht="43.2" hidden="1"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0">
        <f t="shared" si="124"/>
        <v>42160.583043981482</v>
      </c>
      <c r="T1287" s="10">
        <f t="shared" si="125"/>
        <v>42175.583043981482</v>
      </c>
    </row>
    <row r="1288" spans="1:20" ht="43.2" hidden="1"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0">
        <f t="shared" si="124"/>
        <v>42039.384571759263</v>
      </c>
      <c r="T1288" s="10">
        <f t="shared" si="125"/>
        <v>42052.583333333328</v>
      </c>
    </row>
    <row r="1289" spans="1:20" ht="72" hidden="1"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0">
        <f t="shared" si="124"/>
        <v>42107.621018518519</v>
      </c>
      <c r="T1289" s="10">
        <f t="shared" si="125"/>
        <v>42167.621018518519</v>
      </c>
    </row>
    <row r="1290" spans="1:20" ht="43.2" hidden="1"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0">
        <f t="shared" si="124"/>
        <v>42561.154664351852</v>
      </c>
      <c r="T1290" s="10">
        <f t="shared" si="125"/>
        <v>42592.166666666672</v>
      </c>
    </row>
    <row r="1291" spans="1:20" ht="43.2" hidden="1"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0">
        <f t="shared" si="124"/>
        <v>42709.134780092587</v>
      </c>
      <c r="T1291" s="10">
        <f t="shared" si="125"/>
        <v>42739.134780092587</v>
      </c>
    </row>
    <row r="1292" spans="1:20" ht="28.8" hidden="1"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0">
        <f t="shared" si="124"/>
        <v>42086.614942129629</v>
      </c>
      <c r="T1292" s="10">
        <f t="shared" si="125"/>
        <v>42117.290972222225</v>
      </c>
    </row>
    <row r="1293" spans="1:20" ht="43.2" hidden="1"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0">
        <f t="shared" si="124"/>
        <v>42064.652673611112</v>
      </c>
      <c r="T1293" s="10">
        <f t="shared" si="125"/>
        <v>42101.291666666672</v>
      </c>
    </row>
    <row r="1294" spans="1:20" ht="57.6" hidden="1"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0">
        <f t="shared" si="124"/>
        <v>42256.764212962968</v>
      </c>
      <c r="T1294" s="10">
        <f t="shared" si="125"/>
        <v>42283.957638888889</v>
      </c>
    </row>
    <row r="1295" spans="1:20" ht="57.6" hidden="1"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0">
        <f t="shared" si="124"/>
        <v>42292.701053240744</v>
      </c>
      <c r="T1295" s="10">
        <f t="shared" si="125"/>
        <v>42322.742719907401</v>
      </c>
    </row>
    <row r="1296" spans="1:20" ht="43.2" hidden="1"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0">
        <f t="shared" si="124"/>
        <v>42278.453668981485</v>
      </c>
      <c r="T1296" s="10">
        <f t="shared" si="125"/>
        <v>42296.458333333328</v>
      </c>
    </row>
    <row r="1297" spans="1:20" ht="43.2" hidden="1"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0">
        <f t="shared" si="124"/>
        <v>42184.572881944448</v>
      </c>
      <c r="T1297" s="10">
        <f t="shared" si="125"/>
        <v>42214.708333333328</v>
      </c>
    </row>
    <row r="1298" spans="1:20" ht="57.6" hidden="1"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0">
        <f t="shared" si="124"/>
        <v>42423.050613425927</v>
      </c>
      <c r="T1298" s="10">
        <f t="shared" si="125"/>
        <v>42443.008946759262</v>
      </c>
    </row>
    <row r="1299" spans="1:20" ht="43.2" hidden="1"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0">
        <f t="shared" si="124"/>
        <v>42461.747199074074</v>
      </c>
      <c r="T1299" s="10">
        <f t="shared" si="125"/>
        <v>42491.747199074074</v>
      </c>
    </row>
    <row r="1300" spans="1:20" ht="43.2" hidden="1"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0">
        <f t="shared" si="124"/>
        <v>42458.680925925932</v>
      </c>
      <c r="T1300" s="10">
        <f t="shared" si="125"/>
        <v>42488.680925925932</v>
      </c>
    </row>
    <row r="1301" spans="1:20" ht="43.2" hidden="1"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0">
        <f t="shared" si="124"/>
        <v>42169.814340277779</v>
      </c>
      <c r="T1301" s="10">
        <f t="shared" si="125"/>
        <v>42199.814340277779</v>
      </c>
    </row>
    <row r="1302" spans="1:20" ht="43.2" hidden="1"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0">
        <f t="shared" si="124"/>
        <v>42483.675208333334</v>
      </c>
      <c r="T1302" s="10">
        <f t="shared" si="125"/>
        <v>42522.789583333331</v>
      </c>
    </row>
    <row r="1303" spans="1:20" ht="43.2" hidden="1"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0">
        <f t="shared" si="124"/>
        <v>42195.749745370369</v>
      </c>
      <c r="T1303" s="10">
        <f t="shared" si="125"/>
        <v>42206.125</v>
      </c>
    </row>
    <row r="1304" spans="1:20" ht="43.2" hidden="1"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0">
        <f t="shared" si="124"/>
        <v>42675.057997685188</v>
      </c>
      <c r="T1304" s="10">
        <f t="shared" si="125"/>
        <v>42705.099664351852</v>
      </c>
    </row>
    <row r="1305" spans="1:20" ht="28.8" hidden="1"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0">
        <f t="shared" si="124"/>
        <v>42566.441203703704</v>
      </c>
      <c r="T1305" s="10">
        <f t="shared" si="125"/>
        <v>42582.458333333328</v>
      </c>
    </row>
    <row r="1306" spans="1:20" ht="43.2" hidden="1"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0">
        <f t="shared" si="124"/>
        <v>42747.194502314815</v>
      </c>
      <c r="T1306" s="10">
        <f t="shared" si="125"/>
        <v>42807.152835648143</v>
      </c>
    </row>
    <row r="1307" spans="1:20" ht="43.2" hidden="1"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0">
        <f t="shared" si="124"/>
        <v>42543.665601851855</v>
      </c>
      <c r="T1307" s="10">
        <f t="shared" si="125"/>
        <v>42572.729166666672</v>
      </c>
    </row>
    <row r="1308" spans="1:20" ht="57.6" hidden="1"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0">
        <f t="shared" si="124"/>
        <v>41947.457569444443</v>
      </c>
      <c r="T1308" s="10">
        <f t="shared" si="125"/>
        <v>41977.457569444443</v>
      </c>
    </row>
    <row r="1309" spans="1:20" ht="28.8" hidden="1"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0">
        <f t="shared" si="124"/>
        <v>42387.503229166665</v>
      </c>
      <c r="T1309" s="10">
        <f t="shared" si="125"/>
        <v>42417.503229166665</v>
      </c>
    </row>
    <row r="1310" spans="1:20" ht="28.8" hidden="1"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0">
        <f t="shared" si="124"/>
        <v>42611.613564814819</v>
      </c>
      <c r="T1310" s="10">
        <f t="shared" si="125"/>
        <v>42651.613564814819</v>
      </c>
    </row>
    <row r="1311" spans="1:20" ht="43.2" hidden="1"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0">
        <f t="shared" si="124"/>
        <v>42257.882731481484</v>
      </c>
      <c r="T1311" s="10">
        <f t="shared" si="125"/>
        <v>42292.882731481484</v>
      </c>
    </row>
    <row r="1312" spans="1:20" ht="43.2" hidden="1"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0">
        <f t="shared" si="124"/>
        <v>42556.667245370365</v>
      </c>
      <c r="T1312" s="10">
        <f t="shared" si="125"/>
        <v>42601.667245370365</v>
      </c>
    </row>
    <row r="1313" spans="1:20" ht="57.6" hidden="1"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0">
        <f t="shared" si="124"/>
        <v>42669.802303240736</v>
      </c>
      <c r="T1313" s="10">
        <f t="shared" si="125"/>
        <v>42704.843969907408</v>
      </c>
    </row>
    <row r="1314" spans="1:20" ht="43.2" hidden="1"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0">
        <f t="shared" si="124"/>
        <v>42082.702800925923</v>
      </c>
      <c r="T1314" s="10">
        <f t="shared" si="125"/>
        <v>42112.702800925923</v>
      </c>
    </row>
    <row r="1315" spans="1:20" ht="43.2" hidden="1"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0">
        <f t="shared" si="124"/>
        <v>42402.709652777776</v>
      </c>
      <c r="T1315" s="10">
        <f t="shared" si="125"/>
        <v>42432.709652777776</v>
      </c>
    </row>
    <row r="1316" spans="1:20" ht="43.2" hidden="1"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0">
        <f t="shared" si="124"/>
        <v>42604.669675925921</v>
      </c>
      <c r="T1316" s="10">
        <f t="shared" si="125"/>
        <v>42664.669675925921</v>
      </c>
    </row>
    <row r="1317" spans="1:20" ht="28.8" hidden="1"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0">
        <f t="shared" si="124"/>
        <v>42278.498240740737</v>
      </c>
      <c r="T1317" s="10">
        <f t="shared" si="125"/>
        <v>42314.041666666672</v>
      </c>
    </row>
    <row r="1318" spans="1:20" ht="43.2" hidden="1"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0">
        <f t="shared" si="124"/>
        <v>42393.961909722217</v>
      </c>
      <c r="T1318" s="10">
        <f t="shared" si="125"/>
        <v>42428.961909722217</v>
      </c>
    </row>
    <row r="1319" spans="1:20" ht="57.6" hidden="1"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0">
        <f t="shared" si="124"/>
        <v>42520.235486111109</v>
      </c>
      <c r="T1319" s="10">
        <f t="shared" si="125"/>
        <v>42572.583333333328</v>
      </c>
    </row>
    <row r="1320" spans="1:20" ht="43.2" hidden="1"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0">
        <f t="shared" si="124"/>
        <v>41985.043657407412</v>
      </c>
      <c r="T1320" s="10">
        <f t="shared" si="125"/>
        <v>42015.043657407412</v>
      </c>
    </row>
    <row r="1321" spans="1:20" ht="43.2" hidden="1"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0">
        <f t="shared" si="124"/>
        <v>41816.812094907407</v>
      </c>
      <c r="T1321" s="10">
        <f t="shared" si="125"/>
        <v>41831.666666666664</v>
      </c>
    </row>
    <row r="1322" spans="1:20" ht="43.2" hidden="1"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0">
        <f t="shared" si="124"/>
        <v>42705.690347222218</v>
      </c>
      <c r="T1322" s="10">
        <f t="shared" si="125"/>
        <v>42734.958333333328</v>
      </c>
    </row>
    <row r="1323" spans="1:20" ht="57.6" hidden="1"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0">
        <f t="shared" si="124"/>
        <v>42697.74927083333</v>
      </c>
      <c r="T1323" s="10">
        <f t="shared" si="125"/>
        <v>42727.74927083333</v>
      </c>
    </row>
    <row r="1324" spans="1:20" ht="43.2" hidden="1"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0">
        <f t="shared" si="124"/>
        <v>42115.656539351854</v>
      </c>
      <c r="T1324" s="10">
        <f t="shared" si="125"/>
        <v>42145.656539351854</v>
      </c>
    </row>
    <row r="1325" spans="1:20" ht="43.2" hidden="1"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0">
        <f t="shared" si="124"/>
        <v>42451.698449074072</v>
      </c>
      <c r="T1325" s="10">
        <f t="shared" si="125"/>
        <v>42486.288194444445</v>
      </c>
    </row>
    <row r="1326" spans="1:20" ht="43.2" hidden="1"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0">
        <f t="shared" si="124"/>
        <v>42626.633703703701</v>
      </c>
      <c r="T1326" s="10">
        <f t="shared" si="125"/>
        <v>42656.633703703701</v>
      </c>
    </row>
    <row r="1327" spans="1:20" ht="43.2" hidden="1"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0">
        <f t="shared" si="124"/>
        <v>42704.086053240739</v>
      </c>
      <c r="T1327" s="10">
        <f t="shared" si="125"/>
        <v>42734.086053240739</v>
      </c>
    </row>
    <row r="1328" spans="1:20" ht="43.2" hidden="1"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0">
        <f t="shared" si="124"/>
        <v>41974.791990740734</v>
      </c>
      <c r="T1328" s="10">
        <f t="shared" si="125"/>
        <v>42019.791990740734</v>
      </c>
    </row>
    <row r="1329" spans="1:20" ht="43.2" hidden="1"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0">
        <f t="shared" si="124"/>
        <v>42123.678645833337</v>
      </c>
      <c r="T1329" s="10">
        <f t="shared" si="125"/>
        <v>42153.678645833337</v>
      </c>
    </row>
    <row r="1330" spans="1:20" ht="43.2" hidden="1"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0">
        <f t="shared" si="124"/>
        <v>42612.642754629633</v>
      </c>
      <c r="T1330" s="10">
        <f t="shared" si="125"/>
        <v>42657.642754629633</v>
      </c>
    </row>
    <row r="1331" spans="1:20" ht="43.2" hidden="1"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0">
        <f t="shared" si="124"/>
        <v>41935.221585648149</v>
      </c>
      <c r="T1331" s="10">
        <f t="shared" si="125"/>
        <v>41975.263252314813</v>
      </c>
    </row>
    <row r="1332" spans="1:20" ht="43.2" hidden="1"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0">
        <f t="shared" si="124"/>
        <v>42522.276724537034</v>
      </c>
      <c r="T1332" s="10">
        <f t="shared" si="125"/>
        <v>42553.166666666672</v>
      </c>
    </row>
    <row r="1333" spans="1:20" ht="43.2" hidden="1"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0">
        <f t="shared" si="124"/>
        <v>42569.50409722222</v>
      </c>
      <c r="T1333" s="10">
        <f t="shared" si="125"/>
        <v>42599.50409722222</v>
      </c>
    </row>
    <row r="1334" spans="1:20" ht="43.2" hidden="1"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str">
        <f t="shared" si="121"/>
        <v>No Backers</v>
      </c>
      <c r="Q1334" t="str">
        <f t="shared" si="122"/>
        <v>technology</v>
      </c>
      <c r="R1334" t="str">
        <f t="shared" si="123"/>
        <v>wearables</v>
      </c>
      <c r="S1334" s="10">
        <f t="shared" si="124"/>
        <v>42732.060277777782</v>
      </c>
      <c r="T1334" s="10">
        <f t="shared" si="125"/>
        <v>42762.060277777782</v>
      </c>
    </row>
    <row r="1335" spans="1:20" ht="43.2" hidden="1"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str">
        <f t="shared" si="121"/>
        <v>No Backers</v>
      </c>
      <c r="Q1335" t="str">
        <f t="shared" si="122"/>
        <v>technology</v>
      </c>
      <c r="R1335" t="str">
        <f t="shared" si="123"/>
        <v>wearables</v>
      </c>
      <c r="S1335" s="10">
        <f t="shared" si="124"/>
        <v>41806.106770833336</v>
      </c>
      <c r="T1335" s="10">
        <f t="shared" si="125"/>
        <v>41836.106770833336</v>
      </c>
    </row>
    <row r="1336" spans="1:20" ht="43.2" hidden="1"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0">
        <f t="shared" si="124"/>
        <v>42410.774155092593</v>
      </c>
      <c r="T1336" s="10">
        <f t="shared" si="125"/>
        <v>42440.774155092593</v>
      </c>
    </row>
    <row r="1337" spans="1:20" ht="43.2" hidden="1"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0">
        <f t="shared" si="124"/>
        <v>42313.936365740738</v>
      </c>
      <c r="T1337" s="10">
        <f t="shared" si="125"/>
        <v>42343.936365740738</v>
      </c>
    </row>
    <row r="1338" spans="1:20" ht="43.2" hidden="1"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0">
        <f t="shared" si="124"/>
        <v>41955.863750000004</v>
      </c>
      <c r="T1338" s="10">
        <f t="shared" si="125"/>
        <v>41990.863750000004</v>
      </c>
    </row>
    <row r="1339" spans="1:20" ht="43.2" hidden="1"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0">
        <f t="shared" si="124"/>
        <v>42767.577303240745</v>
      </c>
      <c r="T1339" s="10">
        <f t="shared" si="125"/>
        <v>42797.577303240745</v>
      </c>
    </row>
    <row r="1340" spans="1:20" ht="57.6" hidden="1"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0">
        <f t="shared" si="124"/>
        <v>42188.803622685184</v>
      </c>
      <c r="T1340" s="10">
        <f t="shared" si="125"/>
        <v>42218.803622685184</v>
      </c>
    </row>
    <row r="1341" spans="1:20" ht="28.8" hidden="1"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0">
        <f t="shared" si="124"/>
        <v>41936.647164351853</v>
      </c>
      <c r="T1341" s="10">
        <f t="shared" si="125"/>
        <v>41981.688831018517</v>
      </c>
    </row>
    <row r="1342" spans="1:20" ht="43.2" hidden="1"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str">
        <f t="shared" si="121"/>
        <v>No Backers</v>
      </c>
      <c r="Q1342" t="str">
        <f t="shared" si="122"/>
        <v>technology</v>
      </c>
      <c r="R1342" t="str">
        <f t="shared" si="123"/>
        <v>wearables</v>
      </c>
      <c r="S1342" s="10">
        <f t="shared" si="124"/>
        <v>41836.595520833333</v>
      </c>
      <c r="T1342" s="10">
        <f t="shared" si="125"/>
        <v>41866.595520833333</v>
      </c>
    </row>
    <row r="1343" spans="1:20" ht="57.6" hidden="1"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0">
        <f t="shared" si="124"/>
        <v>42612.624039351853</v>
      </c>
      <c r="T1343" s="10">
        <f t="shared" si="125"/>
        <v>42644.624039351853</v>
      </c>
    </row>
    <row r="1344" spans="1:20" ht="43.2" hidden="1"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0">
        <f t="shared" si="124"/>
        <v>42172.816423611104</v>
      </c>
      <c r="T1344" s="10">
        <f t="shared" si="125"/>
        <v>42202.816423611104</v>
      </c>
    </row>
    <row r="1345" spans="1:20" ht="43.2" hidden="1"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0">
        <f t="shared" si="124"/>
        <v>42542.526423611111</v>
      </c>
      <c r="T1345" s="10">
        <f t="shared" si="125"/>
        <v>42601.165972222225</v>
      </c>
    </row>
    <row r="1346" spans="1:20" ht="43.2" hidden="1"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0">
        <f t="shared" si="124"/>
        <v>42522.789803240739</v>
      </c>
      <c r="T1346" s="10">
        <f t="shared" si="125"/>
        <v>42551.789803240739</v>
      </c>
    </row>
    <row r="1347" spans="1:20" ht="43.2" hidden="1"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IFERROR(E1347/L1347,"No Backers")</f>
        <v>53.571428571428569</v>
      </c>
      <c r="Q1347" t="str">
        <f t="shared" ref="Q1347:Q1410" si="128">MID(N1347,1,FIND("/",N1347,1)-1)</f>
        <v>publishing</v>
      </c>
      <c r="R1347" t="str">
        <f t="shared" ref="R1347:R1410" si="129">MID(N1347,FIND("/",N1347,1)+1,LEN(N1347))</f>
        <v>nonfiction</v>
      </c>
      <c r="S1347" s="10">
        <f t="shared" ref="S1347:S1410" si="130">(((J1347/60)/60)/24)+DATE(1970,1,1)</f>
        <v>41799.814340277779</v>
      </c>
      <c r="T1347" s="10">
        <f t="shared" ref="T1347:T1410" si="131">(((I1347/60)/60)/24)+DATE(1970,1,1)</f>
        <v>41834.814340277779</v>
      </c>
    </row>
    <row r="1348" spans="1:20" ht="43.2" hidden="1"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0">
        <f t="shared" si="130"/>
        <v>41422.075821759259</v>
      </c>
      <c r="T1348" s="10">
        <f t="shared" si="131"/>
        <v>41452.075821759259</v>
      </c>
    </row>
    <row r="1349" spans="1:20" ht="43.2" hidden="1"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0">
        <f t="shared" si="130"/>
        <v>42040.638020833328</v>
      </c>
      <c r="T1349" s="10">
        <f t="shared" si="131"/>
        <v>42070.638020833328</v>
      </c>
    </row>
    <row r="1350" spans="1:20" ht="43.2" hidden="1"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0">
        <f t="shared" si="130"/>
        <v>41963.506168981476</v>
      </c>
      <c r="T1350" s="10">
        <f t="shared" si="131"/>
        <v>41991.506168981476</v>
      </c>
    </row>
    <row r="1351" spans="1:20" ht="43.2" hidden="1"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0">
        <f t="shared" si="130"/>
        <v>42317.33258101852</v>
      </c>
      <c r="T1351" s="10">
        <f t="shared" si="131"/>
        <v>42354.290972222225</v>
      </c>
    </row>
    <row r="1352" spans="1:20" ht="43.2" hidden="1"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0">
        <f t="shared" si="130"/>
        <v>42334.013124999998</v>
      </c>
      <c r="T1352" s="10">
        <f t="shared" si="131"/>
        <v>42364.013124999998</v>
      </c>
    </row>
    <row r="1353" spans="1:20" ht="28.8" hidden="1"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0">
        <f t="shared" si="130"/>
        <v>42382.74009259259</v>
      </c>
      <c r="T1353" s="10">
        <f t="shared" si="131"/>
        <v>42412.74009259259</v>
      </c>
    </row>
    <row r="1354" spans="1:20" ht="43.2" hidden="1"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0">
        <f t="shared" si="130"/>
        <v>42200.578310185185</v>
      </c>
      <c r="T1354" s="10">
        <f t="shared" si="131"/>
        <v>42252.165972222225</v>
      </c>
    </row>
    <row r="1355" spans="1:20" ht="43.2" hidden="1"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0">
        <f t="shared" si="130"/>
        <v>41309.11791666667</v>
      </c>
      <c r="T1355" s="10">
        <f t="shared" si="131"/>
        <v>41344</v>
      </c>
    </row>
    <row r="1356" spans="1:20" ht="43.2" hidden="1"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0">
        <f t="shared" si="130"/>
        <v>42502.807627314818</v>
      </c>
      <c r="T1356" s="10">
        <f t="shared" si="131"/>
        <v>42532.807627314818</v>
      </c>
    </row>
    <row r="1357" spans="1:20" ht="57.6" hidden="1"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0">
        <f t="shared" si="130"/>
        <v>41213.254687499997</v>
      </c>
      <c r="T1357" s="10">
        <f t="shared" si="131"/>
        <v>41243.416666666664</v>
      </c>
    </row>
    <row r="1358" spans="1:20" ht="43.2" hidden="1"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0">
        <f t="shared" si="130"/>
        <v>41430.038888888892</v>
      </c>
      <c r="T1358" s="10">
        <f t="shared" si="131"/>
        <v>41460.038888888892</v>
      </c>
    </row>
    <row r="1359" spans="1:20" ht="43.2" hidden="1"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0">
        <f t="shared" si="130"/>
        <v>41304.962233796294</v>
      </c>
      <c r="T1359" s="10">
        <f t="shared" si="131"/>
        <v>41334.249305555553</v>
      </c>
    </row>
    <row r="1360" spans="1:20" ht="43.2" hidden="1"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0">
        <f t="shared" si="130"/>
        <v>40689.570868055554</v>
      </c>
      <c r="T1360" s="10">
        <f t="shared" si="131"/>
        <v>40719.570868055554</v>
      </c>
    </row>
    <row r="1361" spans="1:20" ht="43.2" hidden="1"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0">
        <f t="shared" si="130"/>
        <v>40668.814699074072</v>
      </c>
      <c r="T1361" s="10">
        <f t="shared" si="131"/>
        <v>40730.814699074072</v>
      </c>
    </row>
    <row r="1362" spans="1:20" ht="28.8" hidden="1"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0">
        <f t="shared" si="130"/>
        <v>41095.900694444441</v>
      </c>
      <c r="T1362" s="10">
        <f t="shared" si="131"/>
        <v>41123.900694444441</v>
      </c>
    </row>
    <row r="1363" spans="1:20" ht="43.2" hidden="1"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0">
        <f t="shared" si="130"/>
        <v>41781.717268518521</v>
      </c>
      <c r="T1363" s="10">
        <f t="shared" si="131"/>
        <v>41811.717268518521</v>
      </c>
    </row>
    <row r="1364" spans="1:20" ht="43.2" hidden="1"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0">
        <f t="shared" si="130"/>
        <v>41464.934386574074</v>
      </c>
      <c r="T1364" s="10">
        <f t="shared" si="131"/>
        <v>41524.934386574074</v>
      </c>
    </row>
    <row r="1365" spans="1:20" ht="43.2" hidden="1"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0">
        <f t="shared" si="130"/>
        <v>42396.8440625</v>
      </c>
      <c r="T1365" s="10">
        <f t="shared" si="131"/>
        <v>42415.332638888889</v>
      </c>
    </row>
    <row r="1366" spans="1:20" ht="57.6" hidden="1"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0">
        <f t="shared" si="130"/>
        <v>41951.695671296293</v>
      </c>
      <c r="T1366" s="10">
        <f t="shared" si="131"/>
        <v>42011.6956712963</v>
      </c>
    </row>
    <row r="1367" spans="1:20" ht="43.2" hidden="1"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0">
        <f t="shared" si="130"/>
        <v>42049.733240740738</v>
      </c>
      <c r="T1367" s="10">
        <f t="shared" si="131"/>
        <v>42079.691574074073</v>
      </c>
    </row>
    <row r="1368" spans="1:20" hidden="1"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0">
        <f t="shared" si="130"/>
        <v>41924.996099537035</v>
      </c>
      <c r="T1368" s="10">
        <f t="shared" si="131"/>
        <v>41970.037766203706</v>
      </c>
    </row>
    <row r="1369" spans="1:20" ht="43.2" hidden="1"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0">
        <f t="shared" si="130"/>
        <v>42292.002893518518</v>
      </c>
      <c r="T1369" s="10">
        <f t="shared" si="131"/>
        <v>42322.044560185182</v>
      </c>
    </row>
    <row r="1370" spans="1:20" ht="43.2" hidden="1"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0">
        <f t="shared" si="130"/>
        <v>42146.190902777773</v>
      </c>
      <c r="T1370" s="10">
        <f t="shared" si="131"/>
        <v>42170.190902777773</v>
      </c>
    </row>
    <row r="1371" spans="1:20" ht="43.2" hidden="1"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0">
        <f t="shared" si="130"/>
        <v>41710.594282407408</v>
      </c>
      <c r="T1371" s="10">
        <f t="shared" si="131"/>
        <v>41740.594282407408</v>
      </c>
    </row>
    <row r="1372" spans="1:20" ht="28.8" hidden="1"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0">
        <f t="shared" si="130"/>
        <v>41548.00335648148</v>
      </c>
      <c r="T1372" s="10">
        <f t="shared" si="131"/>
        <v>41563.00335648148</v>
      </c>
    </row>
    <row r="1373" spans="1:20" ht="43.2" hidden="1"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0">
        <f t="shared" si="130"/>
        <v>42101.758587962962</v>
      </c>
      <c r="T1373" s="10">
        <f t="shared" si="131"/>
        <v>42131.758587962962</v>
      </c>
    </row>
    <row r="1374" spans="1:20" hidden="1"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0">
        <f t="shared" si="130"/>
        <v>41072.739953703705</v>
      </c>
      <c r="T1374" s="10">
        <f t="shared" si="131"/>
        <v>41102.739953703705</v>
      </c>
    </row>
    <row r="1375" spans="1:20" ht="28.8" hidden="1"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0">
        <f t="shared" si="130"/>
        <v>42704.95177083333</v>
      </c>
      <c r="T1375" s="10">
        <f t="shared" si="131"/>
        <v>42734.95177083333</v>
      </c>
    </row>
    <row r="1376" spans="1:20" ht="43.2" hidden="1"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0">
        <f t="shared" si="130"/>
        <v>42424.161898148144</v>
      </c>
      <c r="T1376" s="10">
        <f t="shared" si="131"/>
        <v>42454.12023148148</v>
      </c>
    </row>
    <row r="1377" spans="1:20" ht="57.6" hidden="1"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0">
        <f t="shared" si="130"/>
        <v>42720.066192129627</v>
      </c>
      <c r="T1377" s="10">
        <f t="shared" si="131"/>
        <v>42750.066192129627</v>
      </c>
    </row>
    <row r="1378" spans="1:20" ht="28.8" hidden="1"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0">
        <f t="shared" si="130"/>
        <v>42677.669050925921</v>
      </c>
      <c r="T1378" s="10">
        <f t="shared" si="131"/>
        <v>42707.710717592592</v>
      </c>
    </row>
    <row r="1379" spans="1:20" ht="43.2" hidden="1"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0">
        <f t="shared" si="130"/>
        <v>42747.219560185185</v>
      </c>
      <c r="T1379" s="10">
        <f t="shared" si="131"/>
        <v>42769.174305555556</v>
      </c>
    </row>
    <row r="1380" spans="1:20" hidden="1"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0">
        <f t="shared" si="130"/>
        <v>42568.759374999994</v>
      </c>
      <c r="T1380" s="10">
        <f t="shared" si="131"/>
        <v>42583.759374999994</v>
      </c>
    </row>
    <row r="1381" spans="1:20" ht="28.8" hidden="1"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0">
        <f t="shared" si="130"/>
        <v>42130.491620370376</v>
      </c>
      <c r="T1381" s="10">
        <f t="shared" si="131"/>
        <v>42160.491620370376</v>
      </c>
    </row>
    <row r="1382" spans="1:20" ht="43.2" hidden="1"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0">
        <f t="shared" si="130"/>
        <v>42141.762800925921</v>
      </c>
      <c r="T1382" s="10">
        <f t="shared" si="131"/>
        <v>42164.083333333328</v>
      </c>
    </row>
    <row r="1383" spans="1:20" ht="57.6" hidden="1"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0">
        <f t="shared" si="130"/>
        <v>42703.214409722219</v>
      </c>
      <c r="T1383" s="10">
        <f t="shared" si="131"/>
        <v>42733.214409722219</v>
      </c>
    </row>
    <row r="1384" spans="1:20" ht="43.2" hidden="1"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0">
        <f t="shared" si="130"/>
        <v>41370.800185185188</v>
      </c>
      <c r="T1384" s="10">
        <f t="shared" si="131"/>
        <v>41400.800185185188</v>
      </c>
    </row>
    <row r="1385" spans="1:20" ht="43.2" hidden="1"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0">
        <f t="shared" si="130"/>
        <v>42707.074976851851</v>
      </c>
      <c r="T1385" s="10">
        <f t="shared" si="131"/>
        <v>42727.074976851851</v>
      </c>
    </row>
    <row r="1386" spans="1:20" ht="43.2" hidden="1"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0">
        <f t="shared" si="130"/>
        <v>42160.735208333332</v>
      </c>
      <c r="T1386" s="10">
        <f t="shared" si="131"/>
        <v>42190.735208333332</v>
      </c>
    </row>
    <row r="1387" spans="1:20" ht="43.2" hidden="1"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0">
        <f t="shared" si="130"/>
        <v>42433.688900462963</v>
      </c>
      <c r="T1387" s="10">
        <f t="shared" si="131"/>
        <v>42489.507638888885</v>
      </c>
    </row>
    <row r="1388" spans="1:20" ht="28.8" hidden="1"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0">
        <f t="shared" si="130"/>
        <v>42184.646863425922</v>
      </c>
      <c r="T1388" s="10">
        <f t="shared" si="131"/>
        <v>42214.646863425922</v>
      </c>
    </row>
    <row r="1389" spans="1:20" ht="43.2" hidden="1"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0">
        <f t="shared" si="130"/>
        <v>42126.92123842593</v>
      </c>
      <c r="T1389" s="10">
        <f t="shared" si="131"/>
        <v>42158.1875</v>
      </c>
    </row>
    <row r="1390" spans="1:20" ht="43.2" hidden="1"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0">
        <f t="shared" si="130"/>
        <v>42634.614780092597</v>
      </c>
      <c r="T1390" s="10">
        <f t="shared" si="131"/>
        <v>42660.676388888889</v>
      </c>
    </row>
    <row r="1391" spans="1:20" ht="28.8" hidden="1"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0">
        <f t="shared" si="130"/>
        <v>42565.480983796297</v>
      </c>
      <c r="T1391" s="10">
        <f t="shared" si="131"/>
        <v>42595.480983796297</v>
      </c>
    </row>
    <row r="1392" spans="1:20" ht="43.2" hidden="1"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0">
        <f t="shared" si="130"/>
        <v>42087.803310185183</v>
      </c>
      <c r="T1392" s="10">
        <f t="shared" si="131"/>
        <v>42121.716666666667</v>
      </c>
    </row>
    <row r="1393" spans="1:20" ht="43.2" hidden="1"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0">
        <f t="shared" si="130"/>
        <v>42193.650671296295</v>
      </c>
      <c r="T1393" s="10">
        <f t="shared" si="131"/>
        <v>42238.207638888889</v>
      </c>
    </row>
    <row r="1394" spans="1:20" ht="43.2" hidden="1"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0">
        <f t="shared" si="130"/>
        <v>42401.154930555553</v>
      </c>
      <c r="T1394" s="10">
        <f t="shared" si="131"/>
        <v>42432.154930555553</v>
      </c>
    </row>
    <row r="1395" spans="1:20" hidden="1"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0">
        <f t="shared" si="130"/>
        <v>42553.681979166664</v>
      </c>
      <c r="T1395" s="10">
        <f t="shared" si="131"/>
        <v>42583.681979166664</v>
      </c>
    </row>
    <row r="1396" spans="1:20" ht="43.2" hidden="1"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0">
        <f t="shared" si="130"/>
        <v>42752.144976851851</v>
      </c>
      <c r="T1396" s="10">
        <f t="shared" si="131"/>
        <v>42795.125</v>
      </c>
    </row>
    <row r="1397" spans="1:20" hidden="1"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0">
        <f t="shared" si="130"/>
        <v>42719.90834490741</v>
      </c>
      <c r="T1397" s="10">
        <f t="shared" si="131"/>
        <v>42749.90834490741</v>
      </c>
    </row>
    <row r="1398" spans="1:20" ht="43.2" hidden="1"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0">
        <f t="shared" si="130"/>
        <v>42018.99863425926</v>
      </c>
      <c r="T1398" s="10">
        <f t="shared" si="131"/>
        <v>42048.99863425926</v>
      </c>
    </row>
    <row r="1399" spans="1:20" ht="43.2" hidden="1"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0">
        <f t="shared" si="130"/>
        <v>42640.917939814812</v>
      </c>
      <c r="T1399" s="10">
        <f t="shared" si="131"/>
        <v>42670.888194444444</v>
      </c>
    </row>
    <row r="1400" spans="1:20" ht="43.2" hidden="1"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0">
        <f t="shared" si="130"/>
        <v>42526.874236111107</v>
      </c>
      <c r="T1400" s="10">
        <f t="shared" si="131"/>
        <v>42556.874236111107</v>
      </c>
    </row>
    <row r="1401" spans="1:20" ht="43.2" hidden="1"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0">
        <f t="shared" si="130"/>
        <v>41889.004317129627</v>
      </c>
      <c r="T1401" s="10">
        <f t="shared" si="131"/>
        <v>41919.004317129627</v>
      </c>
    </row>
    <row r="1402" spans="1:20" ht="43.2" hidden="1"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0">
        <f t="shared" si="130"/>
        <v>42498.341122685189</v>
      </c>
      <c r="T1402" s="10">
        <f t="shared" si="131"/>
        <v>42533.229166666672</v>
      </c>
    </row>
    <row r="1403" spans="1:20" ht="57.6" hidden="1"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0">
        <f t="shared" si="130"/>
        <v>41399.99622685185</v>
      </c>
      <c r="T1403" s="10">
        <f t="shared" si="131"/>
        <v>41420.99622685185</v>
      </c>
    </row>
    <row r="1404" spans="1:20" ht="43.2" hidden="1"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0">
        <f t="shared" si="130"/>
        <v>42065.053368055553</v>
      </c>
      <c r="T1404" s="10">
        <f t="shared" si="131"/>
        <v>42125.011701388896</v>
      </c>
    </row>
    <row r="1405" spans="1:20" ht="43.2" hidden="1"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0">
        <f t="shared" si="130"/>
        <v>41451.062905092593</v>
      </c>
      <c r="T1405" s="10">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0">
        <f t="shared" si="130"/>
        <v>42032.510243055556</v>
      </c>
      <c r="T1406" s="10">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0">
        <f t="shared" si="130"/>
        <v>41941.680567129632</v>
      </c>
      <c r="T1407" s="10">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0">
        <f t="shared" si="130"/>
        <v>42297.432951388888</v>
      </c>
      <c r="T1408" s="10">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0">
        <f t="shared" si="130"/>
        <v>41838.536782407406</v>
      </c>
      <c r="T1409" s="10">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0">
        <f t="shared" si="130"/>
        <v>42291.872175925921</v>
      </c>
      <c r="T1410" s="10">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str">
        <f t="shared" ref="P1411:P1474" si="133">IFERROR(E1411/L1411,"No Backers")</f>
        <v>No Backers</v>
      </c>
      <c r="Q1411" t="str">
        <f t="shared" ref="Q1411:Q1474" si="134">MID(N1411,1,FIND("/",N1411,1)-1)</f>
        <v>publishing</v>
      </c>
      <c r="R1411" t="str">
        <f t="shared" ref="R1411:R1474" si="135">MID(N1411,FIND("/",N1411,1)+1,LEN(N1411))</f>
        <v>translations</v>
      </c>
      <c r="S1411" s="10">
        <f t="shared" ref="S1411:S1474" si="136">(((J1411/60)/60)/24)+DATE(1970,1,1)</f>
        <v>41945.133506944447</v>
      </c>
      <c r="T1411" s="10">
        <f t="shared" ref="T1411:T1474" si="137">(((I1411/60)/60)/24)+DATE(1970,1,1)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0">
        <f t="shared" si="136"/>
        <v>42479.318518518514</v>
      </c>
      <c r="T1412" s="10">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0">
        <f t="shared" si="136"/>
        <v>42013.059027777781</v>
      </c>
      <c r="T1413" s="10">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0">
        <f t="shared" si="136"/>
        <v>41947.063645833332</v>
      </c>
      <c r="T1414" s="10">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0">
        <f t="shared" si="136"/>
        <v>42360.437152777777</v>
      </c>
      <c r="T1415" s="10">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0">
        <f t="shared" si="136"/>
        <v>42708.25309027778</v>
      </c>
      <c r="T1416" s="10">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0">
        <f t="shared" si="136"/>
        <v>42192.675821759258</v>
      </c>
      <c r="T1417" s="10">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str">
        <f t="shared" si="133"/>
        <v>No Backers</v>
      </c>
      <c r="Q1418" t="str">
        <f t="shared" si="134"/>
        <v>publishing</v>
      </c>
      <c r="R1418" t="str">
        <f t="shared" si="135"/>
        <v>translations</v>
      </c>
      <c r="S1418" s="10">
        <f t="shared" si="136"/>
        <v>42299.926145833335</v>
      </c>
      <c r="T1418" s="10">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0">
        <f t="shared" si="136"/>
        <v>42232.15016203704</v>
      </c>
      <c r="T1419" s="10">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0">
        <f t="shared" si="136"/>
        <v>42395.456412037034</v>
      </c>
      <c r="T1420" s="10">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0">
        <f t="shared" si="136"/>
        <v>42622.456238425926</v>
      </c>
      <c r="T1421" s="10">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0">
        <f t="shared" si="136"/>
        <v>42524.667662037042</v>
      </c>
      <c r="T1422" s="10">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0">
        <f t="shared" si="136"/>
        <v>42013.915613425925</v>
      </c>
      <c r="T1423" s="10">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0">
        <f t="shared" si="136"/>
        <v>42604.239629629628</v>
      </c>
      <c r="T1424" s="10">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0">
        <f t="shared" si="136"/>
        <v>42340.360312500001</v>
      </c>
      <c r="T1425" s="10">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0">
        <f t="shared" si="136"/>
        <v>42676.717615740738</v>
      </c>
      <c r="T1426" s="10">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str">
        <f t="shared" si="133"/>
        <v>No Backers</v>
      </c>
      <c r="Q1427" t="str">
        <f t="shared" si="134"/>
        <v>publishing</v>
      </c>
      <c r="R1427" t="str">
        <f t="shared" si="135"/>
        <v>translations</v>
      </c>
      <c r="S1427" s="10">
        <f t="shared" si="136"/>
        <v>42093.131469907406</v>
      </c>
      <c r="T1427" s="10">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str">
        <f t="shared" si="133"/>
        <v>No Backers</v>
      </c>
      <c r="Q1428" t="str">
        <f t="shared" si="134"/>
        <v>publishing</v>
      </c>
      <c r="R1428" t="str">
        <f t="shared" si="135"/>
        <v>translations</v>
      </c>
      <c r="S1428" s="10">
        <f t="shared" si="136"/>
        <v>42180.390277777777</v>
      </c>
      <c r="T1428" s="10">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0">
        <f t="shared" si="136"/>
        <v>42601.851678240739</v>
      </c>
      <c r="T1429" s="10">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0">
        <f t="shared" si="136"/>
        <v>42432.379826388889</v>
      </c>
      <c r="T1430" s="10">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str">
        <f t="shared" si="133"/>
        <v>No Backers</v>
      </c>
      <c r="Q1431" t="str">
        <f t="shared" si="134"/>
        <v>publishing</v>
      </c>
      <c r="R1431" t="str">
        <f t="shared" si="135"/>
        <v>translations</v>
      </c>
      <c r="S1431" s="10">
        <f t="shared" si="136"/>
        <v>42074.060671296291</v>
      </c>
      <c r="T1431" s="10">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0">
        <f t="shared" si="136"/>
        <v>41961.813518518517</v>
      </c>
      <c r="T1432" s="10">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0">
        <f t="shared" si="136"/>
        <v>42304.210833333331</v>
      </c>
      <c r="T1433" s="10">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str">
        <f t="shared" si="133"/>
        <v>No Backers</v>
      </c>
      <c r="Q1434" t="str">
        <f t="shared" si="134"/>
        <v>publishing</v>
      </c>
      <c r="R1434" t="str">
        <f t="shared" si="135"/>
        <v>translations</v>
      </c>
      <c r="S1434" s="10">
        <f t="shared" si="136"/>
        <v>42175.780416666668</v>
      </c>
      <c r="T1434" s="10">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0">
        <f t="shared" si="136"/>
        <v>42673.625868055555</v>
      </c>
      <c r="T1435" s="10">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0">
        <f t="shared" si="136"/>
        <v>42142.767106481479</v>
      </c>
      <c r="T1436" s="10">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0">
        <f t="shared" si="136"/>
        <v>42258.780324074076</v>
      </c>
      <c r="T1437" s="10">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0">
        <f t="shared" si="136"/>
        <v>42391.35019675926</v>
      </c>
      <c r="T1438" s="10">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0">
        <f t="shared" si="136"/>
        <v>41796.531701388885</v>
      </c>
      <c r="T1439" s="10">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0">
        <f t="shared" si="136"/>
        <v>42457.871516203704</v>
      </c>
      <c r="T1440" s="10">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0">
        <f t="shared" si="136"/>
        <v>42040.829872685179</v>
      </c>
      <c r="T1441" s="10">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0">
        <f t="shared" si="136"/>
        <v>42486.748414351852</v>
      </c>
      <c r="T1442" s="10">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0">
        <f t="shared" si="136"/>
        <v>42198.765844907408</v>
      </c>
      <c r="T1443" s="10">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str">
        <f t="shared" si="133"/>
        <v>No Backers</v>
      </c>
      <c r="Q1444" t="str">
        <f t="shared" si="134"/>
        <v>publishing</v>
      </c>
      <c r="R1444" t="str">
        <f t="shared" si="135"/>
        <v>translations</v>
      </c>
      <c r="S1444" s="10">
        <f t="shared" si="136"/>
        <v>42485.64534722222</v>
      </c>
      <c r="T1444" s="10">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str">
        <f t="shared" si="133"/>
        <v>No Backers</v>
      </c>
      <c r="Q1445" t="str">
        <f t="shared" si="134"/>
        <v>publishing</v>
      </c>
      <c r="R1445" t="str">
        <f t="shared" si="135"/>
        <v>translations</v>
      </c>
      <c r="S1445" s="10">
        <f t="shared" si="136"/>
        <v>42707.926030092596</v>
      </c>
      <c r="T1445" s="10">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str">
        <f t="shared" si="133"/>
        <v>No Backers</v>
      </c>
      <c r="Q1446" t="str">
        <f t="shared" si="134"/>
        <v>publishing</v>
      </c>
      <c r="R1446" t="str">
        <f t="shared" si="135"/>
        <v>translations</v>
      </c>
      <c r="S1446" s="10">
        <f t="shared" si="136"/>
        <v>42199.873402777783</v>
      </c>
      <c r="T1446" s="10">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str">
        <f t="shared" si="133"/>
        <v>No Backers</v>
      </c>
      <c r="Q1447" t="str">
        <f t="shared" si="134"/>
        <v>publishing</v>
      </c>
      <c r="R1447" t="str">
        <f t="shared" si="135"/>
        <v>translations</v>
      </c>
      <c r="S1447" s="10">
        <f t="shared" si="136"/>
        <v>42139.542303240742</v>
      </c>
      <c r="T1447" s="10">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str">
        <f t="shared" si="133"/>
        <v>No Backers</v>
      </c>
      <c r="Q1448" t="str">
        <f t="shared" si="134"/>
        <v>publishing</v>
      </c>
      <c r="R1448" t="str">
        <f t="shared" si="135"/>
        <v>translations</v>
      </c>
      <c r="S1448" s="10">
        <f t="shared" si="136"/>
        <v>42461.447662037041</v>
      </c>
      <c r="T1448" s="10">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0">
        <f t="shared" si="136"/>
        <v>42529.730717592596</v>
      </c>
      <c r="T1449" s="10">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str">
        <f t="shared" si="133"/>
        <v>No Backers</v>
      </c>
      <c r="Q1450" t="str">
        <f t="shared" si="134"/>
        <v>publishing</v>
      </c>
      <c r="R1450" t="str">
        <f t="shared" si="135"/>
        <v>translations</v>
      </c>
      <c r="S1450" s="10">
        <f t="shared" si="136"/>
        <v>42115.936550925922</v>
      </c>
      <c r="T1450" s="10">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str">
        <f t="shared" si="133"/>
        <v>No Backers</v>
      </c>
      <c r="Q1451" t="str">
        <f t="shared" si="134"/>
        <v>publishing</v>
      </c>
      <c r="R1451" t="str">
        <f t="shared" si="135"/>
        <v>translations</v>
      </c>
      <c r="S1451" s="10">
        <f t="shared" si="136"/>
        <v>42086.811400462961</v>
      </c>
      <c r="T1451" s="10">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0">
        <f t="shared" si="136"/>
        <v>42390.171261574069</v>
      </c>
      <c r="T1452" s="10">
        <f t="shared" si="137"/>
        <v>42420.171261574069</v>
      </c>
    </row>
    <row r="1453" spans="1:20" ht="43.2" hidden="1"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0">
        <f t="shared" si="136"/>
        <v>41931.959016203706</v>
      </c>
      <c r="T1453" s="10">
        <f t="shared" si="137"/>
        <v>41962.00068287037</v>
      </c>
    </row>
    <row r="1454" spans="1:20" ht="28.8" hidden="1"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str">
        <f t="shared" si="133"/>
        <v>No Backers</v>
      </c>
      <c r="Q1454" t="str">
        <f t="shared" si="134"/>
        <v>publishing</v>
      </c>
      <c r="R1454" t="str">
        <f t="shared" si="135"/>
        <v>translations</v>
      </c>
      <c r="S1454" s="10">
        <f t="shared" si="136"/>
        <v>41818.703275462962</v>
      </c>
      <c r="T1454" s="10">
        <f t="shared" si="137"/>
        <v>41848.703275462962</v>
      </c>
    </row>
    <row r="1455" spans="1:20" ht="43.2" hidden="1"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str">
        <f t="shared" si="133"/>
        <v>No Backers</v>
      </c>
      <c r="Q1455" t="str">
        <f t="shared" si="134"/>
        <v>publishing</v>
      </c>
      <c r="R1455" t="str">
        <f t="shared" si="135"/>
        <v>translations</v>
      </c>
      <c r="S1455" s="10">
        <f t="shared" si="136"/>
        <v>42795.696145833332</v>
      </c>
      <c r="T1455" s="10">
        <f t="shared" si="137"/>
        <v>42840.654479166667</v>
      </c>
    </row>
    <row r="1456" spans="1:20" ht="43.2" hidden="1"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0">
        <f t="shared" si="136"/>
        <v>42463.866666666669</v>
      </c>
      <c r="T1456" s="10">
        <f t="shared" si="137"/>
        <v>42484.915972222225</v>
      </c>
    </row>
    <row r="1457" spans="1:20" ht="43.2" hidden="1"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0">
        <f t="shared" si="136"/>
        <v>41832.672685185185</v>
      </c>
      <c r="T1457" s="10">
        <f t="shared" si="137"/>
        <v>41887.568749999999</v>
      </c>
    </row>
    <row r="1458" spans="1:20" hidden="1"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0">
        <f t="shared" si="136"/>
        <v>42708.668576388889</v>
      </c>
      <c r="T1458" s="10">
        <f t="shared" si="137"/>
        <v>42738.668576388889</v>
      </c>
    </row>
    <row r="1459" spans="1:20" ht="28.8" hidden="1"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str">
        <f t="shared" si="133"/>
        <v>No Backers</v>
      </c>
      <c r="Q1459" t="str">
        <f t="shared" si="134"/>
        <v>publishing</v>
      </c>
      <c r="R1459" t="str">
        <f t="shared" si="135"/>
        <v>translations</v>
      </c>
      <c r="S1459" s="10">
        <f t="shared" si="136"/>
        <v>42289.89634259259</v>
      </c>
      <c r="T1459" s="10">
        <f t="shared" si="137"/>
        <v>42319.938009259262</v>
      </c>
    </row>
    <row r="1460" spans="1:20" ht="57.6" hidden="1"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str">
        <f t="shared" si="133"/>
        <v>No Backers</v>
      </c>
      <c r="Q1460" t="str">
        <f t="shared" si="134"/>
        <v>publishing</v>
      </c>
      <c r="R1460" t="str">
        <f t="shared" si="135"/>
        <v>translations</v>
      </c>
      <c r="S1460" s="10">
        <f t="shared" si="136"/>
        <v>41831.705555555556</v>
      </c>
      <c r="T1460" s="10">
        <f t="shared" si="137"/>
        <v>41862.166666666664</v>
      </c>
    </row>
    <row r="1461" spans="1:20" ht="43.2" hidden="1"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str">
        <f t="shared" si="133"/>
        <v>No Backers</v>
      </c>
      <c r="Q1461" t="str">
        <f t="shared" si="134"/>
        <v>publishing</v>
      </c>
      <c r="R1461" t="str">
        <f t="shared" si="135"/>
        <v>translations</v>
      </c>
      <c r="S1461" s="10">
        <f t="shared" si="136"/>
        <v>42312.204814814817</v>
      </c>
      <c r="T1461" s="10">
        <f t="shared" si="137"/>
        <v>42340.725694444445</v>
      </c>
    </row>
    <row r="1462" spans="1:20" ht="43.2" hidden="1"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str">
        <f t="shared" si="133"/>
        <v>No Backers</v>
      </c>
      <c r="Q1462" t="str">
        <f t="shared" si="134"/>
        <v>publishing</v>
      </c>
      <c r="R1462" t="str">
        <f t="shared" si="135"/>
        <v>translations</v>
      </c>
      <c r="S1462" s="10">
        <f t="shared" si="136"/>
        <v>41915.896967592591</v>
      </c>
      <c r="T1462" s="10">
        <f t="shared" si="137"/>
        <v>41973.989583333328</v>
      </c>
    </row>
    <row r="1463" spans="1:20" ht="28.8" hidden="1"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0">
        <f t="shared" si="136"/>
        <v>41899.645300925928</v>
      </c>
      <c r="T1463" s="10">
        <f t="shared" si="137"/>
        <v>41933</v>
      </c>
    </row>
    <row r="1464" spans="1:20" ht="28.8" hidden="1"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0">
        <f t="shared" si="136"/>
        <v>41344.662858796299</v>
      </c>
      <c r="T1464" s="10">
        <f t="shared" si="137"/>
        <v>41374.662858796299</v>
      </c>
    </row>
    <row r="1465" spans="1:20" ht="43.2" hidden="1"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0">
        <f t="shared" si="136"/>
        <v>41326.911319444444</v>
      </c>
      <c r="T1465" s="10">
        <f t="shared" si="137"/>
        <v>41371.869652777779</v>
      </c>
    </row>
    <row r="1466" spans="1:20" hidden="1"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0">
        <f t="shared" si="136"/>
        <v>41291.661550925928</v>
      </c>
      <c r="T1466" s="10">
        <f t="shared" si="137"/>
        <v>41321.661550925928</v>
      </c>
    </row>
    <row r="1467" spans="1:20" ht="43.2" hidden="1"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0">
        <f t="shared" si="136"/>
        <v>40959.734398148146</v>
      </c>
      <c r="T1467" s="10">
        <f t="shared" si="137"/>
        <v>40990.125</v>
      </c>
    </row>
    <row r="1468" spans="1:20" ht="43.2" hidden="1"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0">
        <f t="shared" si="136"/>
        <v>42340.172060185185</v>
      </c>
      <c r="T1468" s="10">
        <f t="shared" si="137"/>
        <v>42381.208333333328</v>
      </c>
    </row>
    <row r="1469" spans="1:20" ht="28.8" hidden="1"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0">
        <f t="shared" si="136"/>
        <v>40933.80190972222</v>
      </c>
      <c r="T1469" s="10">
        <f t="shared" si="137"/>
        <v>40993.760243055556</v>
      </c>
    </row>
    <row r="1470" spans="1:20" ht="43.2" hidden="1"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0">
        <f t="shared" si="136"/>
        <v>40646.014456018522</v>
      </c>
      <c r="T1470" s="10">
        <f t="shared" si="137"/>
        <v>40706.014456018522</v>
      </c>
    </row>
    <row r="1471" spans="1:20" ht="43.2" hidden="1"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0">
        <f t="shared" si="136"/>
        <v>41290.598483796297</v>
      </c>
      <c r="T1471" s="10">
        <f t="shared" si="137"/>
        <v>41320.598483796297</v>
      </c>
    </row>
    <row r="1472" spans="1:20" ht="57.6" hidden="1"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0">
        <f t="shared" si="136"/>
        <v>41250.827118055553</v>
      </c>
      <c r="T1472" s="10">
        <f t="shared" si="137"/>
        <v>41271.827118055553</v>
      </c>
    </row>
    <row r="1473" spans="1:20" ht="43.2" hidden="1"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0">
        <f t="shared" si="136"/>
        <v>42073.957569444443</v>
      </c>
      <c r="T1473" s="10">
        <f t="shared" si="137"/>
        <v>42103.957569444443</v>
      </c>
    </row>
    <row r="1474" spans="1:20" ht="57.6" hidden="1"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0">
        <f t="shared" si="136"/>
        <v>41533.542858796296</v>
      </c>
      <c r="T1474" s="10">
        <f t="shared" si="137"/>
        <v>41563.542858796296</v>
      </c>
    </row>
    <row r="1475" spans="1:20" hidden="1"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IFERROR(E1475/L1475,"No Backers")</f>
        <v>38.462553191489363</v>
      </c>
      <c r="Q1475" t="str">
        <f t="shared" ref="Q1475:Q1538" si="140">MID(N1475,1,FIND("/",N1475,1)-1)</f>
        <v>publishing</v>
      </c>
      <c r="R1475" t="str">
        <f t="shared" ref="R1475:R1538" si="141">MID(N1475,FIND("/",N1475,1)+1,LEN(N1475))</f>
        <v>radio &amp; podcasts</v>
      </c>
      <c r="S1475" s="10">
        <f t="shared" ref="S1475:S1538" si="142">(((J1475/60)/60)/24)+DATE(1970,1,1)</f>
        <v>40939.979618055557</v>
      </c>
      <c r="T1475" s="10">
        <f t="shared" ref="T1475:T1538" si="143">(((I1475/60)/60)/24)+DATE(1970,1,1)</f>
        <v>40969.979618055557</v>
      </c>
    </row>
    <row r="1476" spans="1:20" ht="43.2" hidden="1"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0">
        <f t="shared" si="142"/>
        <v>41500.727916666663</v>
      </c>
      <c r="T1476" s="10">
        <f t="shared" si="143"/>
        <v>41530.727916666663</v>
      </c>
    </row>
    <row r="1477" spans="1:20" ht="43.2" hidden="1"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0">
        <f t="shared" si="142"/>
        <v>41960.722951388889</v>
      </c>
      <c r="T1477" s="10">
        <f t="shared" si="143"/>
        <v>41993.207638888889</v>
      </c>
    </row>
    <row r="1478" spans="1:20" ht="28.8" hidden="1"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0">
        <f t="shared" si="142"/>
        <v>40766.041921296295</v>
      </c>
      <c r="T1478" s="10">
        <f t="shared" si="143"/>
        <v>40796.041921296295</v>
      </c>
    </row>
    <row r="1479" spans="1:20" ht="43.2" hidden="1"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0">
        <f t="shared" si="142"/>
        <v>40840.615787037037</v>
      </c>
      <c r="T1479" s="10">
        <f t="shared" si="143"/>
        <v>40900.125</v>
      </c>
    </row>
    <row r="1480" spans="1:20" ht="43.2" hidden="1"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0">
        <f t="shared" si="142"/>
        <v>41394.871678240743</v>
      </c>
      <c r="T1480" s="10">
        <f t="shared" si="143"/>
        <v>41408.871678240743</v>
      </c>
    </row>
    <row r="1481" spans="1:20" ht="43.2" hidden="1"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0">
        <f t="shared" si="142"/>
        <v>41754.745243055557</v>
      </c>
      <c r="T1481" s="10">
        <f t="shared" si="143"/>
        <v>41769.165972222225</v>
      </c>
    </row>
    <row r="1482" spans="1:20" ht="43.2" hidden="1"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0">
        <f t="shared" si="142"/>
        <v>41464.934016203704</v>
      </c>
      <c r="T1482" s="10">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0">
        <f t="shared" si="142"/>
        <v>41550.922974537039</v>
      </c>
      <c r="T1483" s="10">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0">
        <f t="shared" si="142"/>
        <v>41136.85805555556</v>
      </c>
      <c r="T1484" s="10">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0">
        <f t="shared" si="142"/>
        <v>42548.192997685182</v>
      </c>
      <c r="T1485" s="10">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str">
        <f t="shared" si="139"/>
        <v>No Backers</v>
      </c>
      <c r="Q1486" t="str">
        <f t="shared" si="140"/>
        <v>publishing</v>
      </c>
      <c r="R1486" t="str">
        <f t="shared" si="141"/>
        <v>fiction</v>
      </c>
      <c r="S1486" s="10">
        <f t="shared" si="142"/>
        <v>41053.200960648144</v>
      </c>
      <c r="T1486" s="10">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0">
        <f t="shared" si="142"/>
        <v>42130.795983796299</v>
      </c>
      <c r="T1487" s="10">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0">
        <f t="shared" si="142"/>
        <v>42032.168530092589</v>
      </c>
      <c r="T1488" s="10">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str">
        <f t="shared" si="139"/>
        <v>No Backers</v>
      </c>
      <c r="Q1489" t="str">
        <f t="shared" si="140"/>
        <v>publishing</v>
      </c>
      <c r="R1489" t="str">
        <f t="shared" si="141"/>
        <v>fiction</v>
      </c>
      <c r="S1489" s="10">
        <f t="shared" si="142"/>
        <v>42554.917488425926</v>
      </c>
      <c r="T1489" s="10">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0">
        <f t="shared" si="142"/>
        <v>41614.563194444447</v>
      </c>
      <c r="T1490" s="10">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str">
        <f t="shared" si="139"/>
        <v>No Backers</v>
      </c>
      <c r="Q1491" t="str">
        <f t="shared" si="140"/>
        <v>publishing</v>
      </c>
      <c r="R1491" t="str">
        <f t="shared" si="141"/>
        <v>fiction</v>
      </c>
      <c r="S1491" s="10">
        <f t="shared" si="142"/>
        <v>41198.611712962964</v>
      </c>
      <c r="T1491" s="10">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0">
        <f t="shared" si="142"/>
        <v>41520.561041666668</v>
      </c>
      <c r="T1492" s="10">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0">
        <f t="shared" si="142"/>
        <v>41991.713460648149</v>
      </c>
      <c r="T1493" s="10">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0">
        <f t="shared" si="142"/>
        <v>40682.884791666671</v>
      </c>
      <c r="T1494" s="10">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str">
        <f t="shared" si="139"/>
        <v>No Backers</v>
      </c>
      <c r="Q1495" t="str">
        <f t="shared" si="140"/>
        <v>publishing</v>
      </c>
      <c r="R1495" t="str">
        <f t="shared" si="141"/>
        <v>fiction</v>
      </c>
      <c r="S1495" s="10">
        <f t="shared" si="142"/>
        <v>41411.866608796299</v>
      </c>
      <c r="T1495" s="10">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0">
        <f t="shared" si="142"/>
        <v>42067.722372685181</v>
      </c>
      <c r="T1496" s="10">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str">
        <f t="shared" si="139"/>
        <v>No Backers</v>
      </c>
      <c r="Q1497" t="str">
        <f t="shared" si="140"/>
        <v>publishing</v>
      </c>
      <c r="R1497" t="str">
        <f t="shared" si="141"/>
        <v>fiction</v>
      </c>
      <c r="S1497" s="10">
        <f t="shared" si="142"/>
        <v>40752.789710648147</v>
      </c>
      <c r="T1497" s="10">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str">
        <f t="shared" si="139"/>
        <v>No Backers</v>
      </c>
      <c r="Q1498" t="str">
        <f t="shared" si="140"/>
        <v>publishing</v>
      </c>
      <c r="R1498" t="str">
        <f t="shared" si="141"/>
        <v>fiction</v>
      </c>
      <c r="S1498" s="10">
        <f t="shared" si="142"/>
        <v>41838.475219907406</v>
      </c>
      <c r="T1498" s="10">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0">
        <f t="shared" si="142"/>
        <v>41444.64261574074</v>
      </c>
      <c r="T1499" s="10">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0">
        <f t="shared" si="142"/>
        <v>41840.983541666668</v>
      </c>
      <c r="T1500" s="10">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0">
        <f t="shared" si="142"/>
        <v>42527.007326388892</v>
      </c>
      <c r="T1501" s="10">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0">
        <f t="shared" si="142"/>
        <v>41365.904594907406</v>
      </c>
      <c r="T1502" s="10">
        <f t="shared" si="143"/>
        <v>41395.904594907406</v>
      </c>
    </row>
    <row r="1503" spans="1:20" ht="28.8" hidden="1"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0">
        <f t="shared" si="142"/>
        <v>42163.583599537036</v>
      </c>
      <c r="T1503" s="10">
        <f t="shared" si="143"/>
        <v>42193.583599537036</v>
      </c>
    </row>
    <row r="1504" spans="1:20" ht="43.2" hidden="1"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0">
        <f t="shared" si="142"/>
        <v>42426.542592592596</v>
      </c>
      <c r="T1504" s="10">
        <f t="shared" si="143"/>
        <v>42454.916666666672</v>
      </c>
    </row>
    <row r="1505" spans="1:20" ht="43.2" hidden="1"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0">
        <f t="shared" si="142"/>
        <v>42606.347233796296</v>
      </c>
      <c r="T1505" s="10">
        <f t="shared" si="143"/>
        <v>42666.347233796296</v>
      </c>
    </row>
    <row r="1506" spans="1:20" ht="43.2" hidden="1"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0">
        <f t="shared" si="142"/>
        <v>41772.657685185186</v>
      </c>
      <c r="T1506" s="10">
        <f t="shared" si="143"/>
        <v>41800.356249999997</v>
      </c>
    </row>
    <row r="1507" spans="1:20" ht="57.6" hidden="1"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0">
        <f t="shared" si="142"/>
        <v>42414.44332175926</v>
      </c>
      <c r="T1507" s="10">
        <f t="shared" si="143"/>
        <v>42451.834027777775</v>
      </c>
    </row>
    <row r="1508" spans="1:20" ht="43.2" hidden="1"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0">
        <f t="shared" si="142"/>
        <v>41814.785925925928</v>
      </c>
      <c r="T1508" s="10">
        <f t="shared" si="143"/>
        <v>41844.785925925928</v>
      </c>
    </row>
    <row r="1509" spans="1:20" ht="57.6" hidden="1"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0">
        <f t="shared" si="142"/>
        <v>40254.450335648151</v>
      </c>
      <c r="T1509" s="10">
        <f t="shared" si="143"/>
        <v>40313.340277777781</v>
      </c>
    </row>
    <row r="1510" spans="1:20" ht="43.2" hidden="1"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0">
        <f t="shared" si="142"/>
        <v>41786.614363425928</v>
      </c>
      <c r="T1510" s="10">
        <f t="shared" si="143"/>
        <v>41817.614363425928</v>
      </c>
    </row>
    <row r="1511" spans="1:20" ht="43.2" hidden="1"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0">
        <f t="shared" si="142"/>
        <v>42751.533391203702</v>
      </c>
      <c r="T1511" s="10">
        <f t="shared" si="143"/>
        <v>42780.957638888889</v>
      </c>
    </row>
    <row r="1512" spans="1:20" ht="43.2" hidden="1"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0">
        <f t="shared" si="142"/>
        <v>41809.385162037033</v>
      </c>
      <c r="T1512" s="10">
        <f t="shared" si="143"/>
        <v>41839.385162037033</v>
      </c>
    </row>
    <row r="1513" spans="1:20" ht="57.6" hidden="1"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0">
        <f t="shared" si="142"/>
        <v>42296.583379629628</v>
      </c>
      <c r="T1513" s="10">
        <f t="shared" si="143"/>
        <v>42326.625046296293</v>
      </c>
    </row>
    <row r="1514" spans="1:20" ht="43.2" hidden="1"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0">
        <f t="shared" si="142"/>
        <v>42741.684479166666</v>
      </c>
      <c r="T1514" s="10">
        <f t="shared" si="143"/>
        <v>42771.684479166666</v>
      </c>
    </row>
    <row r="1515" spans="1:20" ht="43.2" hidden="1"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0">
        <f t="shared" si="142"/>
        <v>41806.637337962966</v>
      </c>
      <c r="T1515" s="10">
        <f t="shared" si="143"/>
        <v>41836.637337962966</v>
      </c>
    </row>
    <row r="1516" spans="1:20" ht="43.2" hidden="1"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0">
        <f t="shared" si="142"/>
        <v>42234.597685185188</v>
      </c>
      <c r="T1516" s="10">
        <f t="shared" si="143"/>
        <v>42274.597685185188</v>
      </c>
    </row>
    <row r="1517" spans="1:20" ht="43.2" hidden="1"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0">
        <f t="shared" si="142"/>
        <v>42415.253437499996</v>
      </c>
      <c r="T1517" s="10">
        <f t="shared" si="143"/>
        <v>42445.211770833332</v>
      </c>
    </row>
    <row r="1518" spans="1:20" ht="43.2" hidden="1"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0">
        <f t="shared" si="142"/>
        <v>42619.466342592597</v>
      </c>
      <c r="T1518" s="10">
        <f t="shared" si="143"/>
        <v>42649.583333333328</v>
      </c>
    </row>
    <row r="1519" spans="1:20" ht="43.2" hidden="1"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0">
        <f t="shared" si="142"/>
        <v>41948.56658564815</v>
      </c>
      <c r="T1519" s="10">
        <f t="shared" si="143"/>
        <v>41979.25</v>
      </c>
    </row>
    <row r="1520" spans="1:20" ht="28.8" hidden="1"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0">
        <f t="shared" si="142"/>
        <v>41760.8200462963</v>
      </c>
      <c r="T1520" s="10">
        <f t="shared" si="143"/>
        <v>41790.8200462963</v>
      </c>
    </row>
    <row r="1521" spans="1:20" ht="43.2" hidden="1"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0">
        <f t="shared" si="142"/>
        <v>41782.741701388892</v>
      </c>
      <c r="T1521" s="10">
        <f t="shared" si="143"/>
        <v>41810.915972222225</v>
      </c>
    </row>
    <row r="1522" spans="1:20" ht="28.8" hidden="1"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0">
        <f t="shared" si="142"/>
        <v>41955.857789351852</v>
      </c>
      <c r="T1522" s="10">
        <f t="shared" si="143"/>
        <v>41992.166666666672</v>
      </c>
    </row>
    <row r="1523" spans="1:20" ht="43.2" hidden="1"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0">
        <f t="shared" si="142"/>
        <v>42493.167719907404</v>
      </c>
      <c r="T1523" s="10">
        <f t="shared" si="143"/>
        <v>42528.167719907404</v>
      </c>
    </row>
    <row r="1524" spans="1:20" ht="57.6" hidden="1"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0">
        <f t="shared" si="142"/>
        <v>41899.830312500002</v>
      </c>
      <c r="T1524" s="10">
        <f t="shared" si="143"/>
        <v>41929.830312500002</v>
      </c>
    </row>
    <row r="1525" spans="1:20" ht="43.2" hidden="1"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0">
        <f t="shared" si="142"/>
        <v>41964.751342592594</v>
      </c>
      <c r="T1525" s="10">
        <f t="shared" si="143"/>
        <v>41996</v>
      </c>
    </row>
    <row r="1526" spans="1:20" ht="43.2" hidden="1"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0">
        <f t="shared" si="142"/>
        <v>42756.501041666663</v>
      </c>
      <c r="T1526" s="10">
        <f t="shared" si="143"/>
        <v>42786.501041666663</v>
      </c>
    </row>
    <row r="1527" spans="1:20" ht="43.2" hidden="1"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0">
        <f t="shared" si="142"/>
        <v>42570.702986111108</v>
      </c>
      <c r="T1527" s="10">
        <f t="shared" si="143"/>
        <v>42600.702986111108</v>
      </c>
    </row>
    <row r="1528" spans="1:20" ht="43.2" hidden="1"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0">
        <f t="shared" si="142"/>
        <v>42339.276006944448</v>
      </c>
      <c r="T1528" s="10">
        <f t="shared" si="143"/>
        <v>42388.276006944448</v>
      </c>
    </row>
    <row r="1529" spans="1:20" ht="43.2" hidden="1"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0">
        <f t="shared" si="142"/>
        <v>42780.600532407407</v>
      </c>
      <c r="T1529" s="10">
        <f t="shared" si="143"/>
        <v>42808.558865740735</v>
      </c>
    </row>
    <row r="1530" spans="1:20" ht="28.8" hidden="1"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0">
        <f t="shared" si="142"/>
        <v>42736.732893518521</v>
      </c>
      <c r="T1530" s="10">
        <f t="shared" si="143"/>
        <v>42767</v>
      </c>
    </row>
    <row r="1531" spans="1:20" ht="28.8" hidden="1"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0">
        <f t="shared" si="142"/>
        <v>42052.628703703704</v>
      </c>
      <c r="T1531" s="10">
        <f t="shared" si="143"/>
        <v>42082.587037037039</v>
      </c>
    </row>
    <row r="1532" spans="1:20" ht="57.6" hidden="1"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0">
        <f t="shared" si="142"/>
        <v>42275.767303240747</v>
      </c>
      <c r="T1532" s="10">
        <f t="shared" si="143"/>
        <v>42300.767303240747</v>
      </c>
    </row>
    <row r="1533" spans="1:20" ht="57.6" hidden="1"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0">
        <f t="shared" si="142"/>
        <v>41941.802384259259</v>
      </c>
      <c r="T1533" s="10">
        <f t="shared" si="143"/>
        <v>41974.125</v>
      </c>
    </row>
    <row r="1534" spans="1:20" ht="43.2" hidden="1"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0">
        <f t="shared" si="142"/>
        <v>42391.475289351853</v>
      </c>
      <c r="T1534" s="10">
        <f t="shared" si="143"/>
        <v>42415.625</v>
      </c>
    </row>
    <row r="1535" spans="1:20" ht="43.2" hidden="1"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0">
        <f t="shared" si="142"/>
        <v>42443.00204861111</v>
      </c>
      <c r="T1535" s="10">
        <f t="shared" si="143"/>
        <v>42492.165972222225</v>
      </c>
    </row>
    <row r="1536" spans="1:20" ht="43.2" hidden="1"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0">
        <f t="shared" si="142"/>
        <v>42221.67432870371</v>
      </c>
      <c r="T1536" s="10">
        <f t="shared" si="143"/>
        <v>42251.67432870371</v>
      </c>
    </row>
    <row r="1537" spans="1:20" ht="43.2" hidden="1"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0">
        <f t="shared" si="142"/>
        <v>42484.829062500001</v>
      </c>
      <c r="T1537" s="10">
        <f t="shared" si="143"/>
        <v>42513.916666666672</v>
      </c>
    </row>
    <row r="1538" spans="1:20" ht="57.6" hidden="1"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0">
        <f t="shared" si="142"/>
        <v>42213.802199074074</v>
      </c>
      <c r="T1538" s="10">
        <f t="shared" si="143"/>
        <v>42243.802199074074</v>
      </c>
    </row>
    <row r="1539" spans="1:20" ht="43.2" hidden="1"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IFERROR(E1539/L1539,"No Backers")</f>
        <v>96.375</v>
      </c>
      <c r="Q1539" t="str">
        <f t="shared" ref="Q1539:Q1602" si="146">MID(N1539,1,FIND("/",N1539,1)-1)</f>
        <v>photography</v>
      </c>
      <c r="R1539" t="str">
        <f t="shared" ref="R1539:R1602" si="147">MID(N1539,FIND("/",N1539,1)+1,LEN(N1539))</f>
        <v>photobooks</v>
      </c>
      <c r="S1539" s="10">
        <f t="shared" ref="S1539:S1602" si="148">(((J1539/60)/60)/24)+DATE(1970,1,1)</f>
        <v>42552.315127314811</v>
      </c>
      <c r="T1539" s="10">
        <f t="shared" ref="T1539:T1602" si="149">(((I1539/60)/60)/24)+DATE(1970,1,1)</f>
        <v>42588.75</v>
      </c>
    </row>
    <row r="1540" spans="1:20" ht="43.2" hidden="1"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0">
        <f t="shared" si="148"/>
        <v>41981.782060185185</v>
      </c>
      <c r="T1540" s="10">
        <f t="shared" si="149"/>
        <v>42026.782060185185</v>
      </c>
    </row>
    <row r="1541" spans="1:20" ht="43.2" hidden="1"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0">
        <f t="shared" si="148"/>
        <v>42705.919201388882</v>
      </c>
      <c r="T1541" s="10">
        <f t="shared" si="149"/>
        <v>42738.919201388882</v>
      </c>
    </row>
    <row r="1542" spans="1:20" ht="43.2" hidden="1"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0">
        <f t="shared" si="148"/>
        <v>41939.00712962963</v>
      </c>
      <c r="T1542" s="10">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0">
        <f t="shared" si="148"/>
        <v>41974.712245370371</v>
      </c>
      <c r="T1543" s="10">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0">
        <f t="shared" si="148"/>
        <v>42170.996527777781</v>
      </c>
      <c r="T1544" s="10">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0">
        <f t="shared" si="148"/>
        <v>41935.509652777779</v>
      </c>
      <c r="T1545" s="10">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str">
        <f t="shared" si="145"/>
        <v>No Backers</v>
      </c>
      <c r="Q1546" t="str">
        <f t="shared" si="146"/>
        <v>photography</v>
      </c>
      <c r="R1546" t="str">
        <f t="shared" si="147"/>
        <v>nature</v>
      </c>
      <c r="S1546" s="10">
        <f t="shared" si="148"/>
        <v>42053.051203703704</v>
      </c>
      <c r="T1546" s="10">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0">
        <f t="shared" si="148"/>
        <v>42031.884652777779</v>
      </c>
      <c r="T1547" s="10">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0">
        <f t="shared" si="148"/>
        <v>41839.212951388887</v>
      </c>
      <c r="T1548" s="10">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str">
        <f t="shared" si="145"/>
        <v>No Backers</v>
      </c>
      <c r="Q1549" t="str">
        <f t="shared" si="146"/>
        <v>photography</v>
      </c>
      <c r="R1549" t="str">
        <f t="shared" si="147"/>
        <v>nature</v>
      </c>
      <c r="S1549" s="10">
        <f t="shared" si="148"/>
        <v>42782.426875000005</v>
      </c>
      <c r="T1549" s="10">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0">
        <f t="shared" si="148"/>
        <v>42286.88217592593</v>
      </c>
      <c r="T1550" s="10">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0">
        <f t="shared" si="148"/>
        <v>42281.136099537034</v>
      </c>
      <c r="T1551" s="10">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0">
        <f t="shared" si="148"/>
        <v>42472.449467592596</v>
      </c>
      <c r="T1552" s="10">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str">
        <f t="shared" si="145"/>
        <v>No Backers</v>
      </c>
      <c r="Q1553" t="str">
        <f t="shared" si="146"/>
        <v>photography</v>
      </c>
      <c r="R1553" t="str">
        <f t="shared" si="147"/>
        <v>nature</v>
      </c>
      <c r="S1553" s="10">
        <f t="shared" si="148"/>
        <v>42121.824525462958</v>
      </c>
      <c r="T1553" s="10">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0">
        <f t="shared" si="148"/>
        <v>41892.688750000001</v>
      </c>
      <c r="T1554" s="10">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str">
        <f t="shared" si="145"/>
        <v>No Backers</v>
      </c>
      <c r="Q1555" t="str">
        <f t="shared" si="146"/>
        <v>photography</v>
      </c>
      <c r="R1555" t="str">
        <f t="shared" si="147"/>
        <v>nature</v>
      </c>
      <c r="S1555" s="10">
        <f t="shared" si="148"/>
        <v>42219.282951388886</v>
      </c>
      <c r="T1555" s="10">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str">
        <f t="shared" si="145"/>
        <v>No Backers</v>
      </c>
      <c r="Q1556" t="str">
        <f t="shared" si="146"/>
        <v>photography</v>
      </c>
      <c r="R1556" t="str">
        <f t="shared" si="147"/>
        <v>nature</v>
      </c>
      <c r="S1556" s="10">
        <f t="shared" si="148"/>
        <v>42188.252199074079</v>
      </c>
      <c r="T1556" s="10">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str">
        <f t="shared" si="145"/>
        <v>No Backers</v>
      </c>
      <c r="Q1557" t="str">
        <f t="shared" si="146"/>
        <v>photography</v>
      </c>
      <c r="R1557" t="str">
        <f t="shared" si="147"/>
        <v>nature</v>
      </c>
      <c r="S1557" s="10">
        <f t="shared" si="148"/>
        <v>42241.613796296297</v>
      </c>
      <c r="T1557" s="10">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0">
        <f t="shared" si="148"/>
        <v>42525.153055555551</v>
      </c>
      <c r="T1558" s="10">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0">
        <f t="shared" si="148"/>
        <v>41871.65315972222</v>
      </c>
      <c r="T1559" s="10">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0">
        <f t="shared" si="148"/>
        <v>42185.397673611107</v>
      </c>
      <c r="T1560" s="10">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0">
        <f t="shared" si="148"/>
        <v>42108.05322916666</v>
      </c>
      <c r="T1561" s="10">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0">
        <f t="shared" si="148"/>
        <v>41936.020752314813</v>
      </c>
      <c r="T1562" s="10">
        <f t="shared" si="149"/>
        <v>41956.062418981484</v>
      </c>
    </row>
    <row r="1563" spans="1:20" ht="43.2" hidden="1"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0">
        <f t="shared" si="148"/>
        <v>41555.041701388887</v>
      </c>
      <c r="T1563" s="10">
        <f t="shared" si="149"/>
        <v>41585.083368055559</v>
      </c>
    </row>
    <row r="1564" spans="1:20" ht="57.6" hidden="1"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str">
        <f t="shared" si="145"/>
        <v>No Backers</v>
      </c>
      <c r="Q1564" t="str">
        <f t="shared" si="146"/>
        <v>publishing</v>
      </c>
      <c r="R1564" t="str">
        <f t="shared" si="147"/>
        <v>art books</v>
      </c>
      <c r="S1564" s="10">
        <f t="shared" si="148"/>
        <v>40079.566157407404</v>
      </c>
      <c r="T1564" s="10">
        <f t="shared" si="149"/>
        <v>40149.034722222219</v>
      </c>
    </row>
    <row r="1565" spans="1:20" ht="43.2" hidden="1"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0">
        <f t="shared" si="148"/>
        <v>41652.742488425924</v>
      </c>
      <c r="T1565" s="10">
        <f t="shared" si="149"/>
        <v>41712.700821759259</v>
      </c>
    </row>
    <row r="1566" spans="1:20" ht="43.2" hidden="1"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0">
        <f t="shared" si="148"/>
        <v>42121.367002314815</v>
      </c>
      <c r="T1566" s="10">
        <f t="shared" si="149"/>
        <v>42152.836805555555</v>
      </c>
    </row>
    <row r="1567" spans="1:20" ht="43.2" hidden="1"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0">
        <f t="shared" si="148"/>
        <v>40672.729872685188</v>
      </c>
      <c r="T1567" s="10">
        <f t="shared" si="149"/>
        <v>40702.729872685188</v>
      </c>
    </row>
    <row r="1568" spans="1:20" ht="43.2" hidden="1"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0">
        <f t="shared" si="148"/>
        <v>42549.916712962964</v>
      </c>
      <c r="T1568" s="10">
        <f t="shared" si="149"/>
        <v>42578.916666666672</v>
      </c>
    </row>
    <row r="1569" spans="1:20" ht="43.2" hidden="1"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0">
        <f t="shared" si="148"/>
        <v>41671.936863425923</v>
      </c>
      <c r="T1569" s="10">
        <f t="shared" si="149"/>
        <v>41687</v>
      </c>
    </row>
    <row r="1570" spans="1:20" ht="43.2" hidden="1"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0">
        <f t="shared" si="148"/>
        <v>41962.062326388885</v>
      </c>
      <c r="T1570" s="10">
        <f t="shared" si="149"/>
        <v>41997.062326388885</v>
      </c>
    </row>
    <row r="1571" spans="1:20" hidden="1"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str">
        <f t="shared" si="145"/>
        <v>No Backers</v>
      </c>
      <c r="Q1571" t="str">
        <f t="shared" si="146"/>
        <v>publishing</v>
      </c>
      <c r="R1571" t="str">
        <f t="shared" si="147"/>
        <v>art books</v>
      </c>
      <c r="S1571" s="10">
        <f t="shared" si="148"/>
        <v>41389.679560185185</v>
      </c>
      <c r="T1571" s="10">
        <f t="shared" si="149"/>
        <v>41419.679560185185</v>
      </c>
    </row>
    <row r="1572" spans="1:20" ht="28.8" hidden="1"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0">
        <f t="shared" si="148"/>
        <v>42438.813449074078</v>
      </c>
      <c r="T1572" s="10">
        <f t="shared" si="149"/>
        <v>42468.771782407406</v>
      </c>
    </row>
    <row r="1573" spans="1:20" ht="57.6" hidden="1"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0">
        <f t="shared" si="148"/>
        <v>42144.769479166673</v>
      </c>
      <c r="T1573" s="10">
        <f t="shared" si="149"/>
        <v>42174.769479166673</v>
      </c>
    </row>
    <row r="1574" spans="1:20" ht="43.2" hidden="1"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0">
        <f t="shared" si="148"/>
        <v>42404.033090277779</v>
      </c>
      <c r="T1574" s="10">
        <f t="shared" si="149"/>
        <v>42428.999305555553</v>
      </c>
    </row>
    <row r="1575" spans="1:20" ht="43.2" hidden="1"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0">
        <f t="shared" si="148"/>
        <v>42786.000023148154</v>
      </c>
      <c r="T1575" s="10">
        <f t="shared" si="149"/>
        <v>42826.165972222225</v>
      </c>
    </row>
    <row r="1576" spans="1:20" ht="43.2" hidden="1"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0">
        <f t="shared" si="148"/>
        <v>42017.927418981482</v>
      </c>
      <c r="T1576" s="10">
        <f t="shared" si="149"/>
        <v>42052.927418981482</v>
      </c>
    </row>
    <row r="1577" spans="1:20" ht="43.2" hidden="1"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0">
        <f t="shared" si="148"/>
        <v>41799.524259259262</v>
      </c>
      <c r="T1577" s="10">
        <f t="shared" si="149"/>
        <v>41829.524259259262</v>
      </c>
    </row>
    <row r="1578" spans="1:20" ht="28.8" hidden="1"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0">
        <f t="shared" si="148"/>
        <v>42140.879259259258</v>
      </c>
      <c r="T1578" s="10">
        <f t="shared" si="149"/>
        <v>42185.879259259258</v>
      </c>
    </row>
    <row r="1579" spans="1:20" ht="43.2" hidden="1"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0">
        <f t="shared" si="148"/>
        <v>41054.847777777781</v>
      </c>
      <c r="T1579" s="10">
        <f t="shared" si="149"/>
        <v>41114.847777777781</v>
      </c>
    </row>
    <row r="1580" spans="1:20" ht="57.6" hidden="1"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0">
        <f t="shared" si="148"/>
        <v>40399.065868055557</v>
      </c>
      <c r="T1580" s="10">
        <f t="shared" si="149"/>
        <v>40423.083333333336</v>
      </c>
    </row>
    <row r="1581" spans="1:20" ht="28.8" hidden="1"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0">
        <f t="shared" si="148"/>
        <v>41481.996423611112</v>
      </c>
      <c r="T1581" s="10">
        <f t="shared" si="149"/>
        <v>41514.996423611112</v>
      </c>
    </row>
    <row r="1582" spans="1:20" ht="43.2" hidden="1"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str">
        <f t="shared" si="145"/>
        <v>No Backers</v>
      </c>
      <c r="Q1582" t="str">
        <f t="shared" si="146"/>
        <v>publishing</v>
      </c>
      <c r="R1582" t="str">
        <f t="shared" si="147"/>
        <v>art books</v>
      </c>
      <c r="S1582" s="10">
        <f t="shared" si="148"/>
        <v>40990.050069444449</v>
      </c>
      <c r="T1582" s="10">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0">
        <f t="shared" si="148"/>
        <v>42325.448958333334</v>
      </c>
      <c r="T1583" s="10">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0">
        <f t="shared" si="148"/>
        <v>42246.789965277778</v>
      </c>
      <c r="T1584" s="10">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0">
        <f t="shared" si="148"/>
        <v>41877.904988425929</v>
      </c>
      <c r="T1585" s="10">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str">
        <f t="shared" si="145"/>
        <v>No Backers</v>
      </c>
      <c r="Q1586" t="str">
        <f t="shared" si="146"/>
        <v>photography</v>
      </c>
      <c r="R1586" t="str">
        <f t="shared" si="147"/>
        <v>places</v>
      </c>
      <c r="S1586" s="10">
        <f t="shared" si="148"/>
        <v>41779.649317129632</v>
      </c>
      <c r="T1586" s="10">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0">
        <f t="shared" si="148"/>
        <v>42707.895462962959</v>
      </c>
      <c r="T1587" s="10">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str">
        <f t="shared" si="145"/>
        <v>No Backers</v>
      </c>
      <c r="Q1588" t="str">
        <f t="shared" si="146"/>
        <v>photography</v>
      </c>
      <c r="R1588" t="str">
        <f t="shared" si="147"/>
        <v>places</v>
      </c>
      <c r="S1588" s="10">
        <f t="shared" si="148"/>
        <v>42069.104421296302</v>
      </c>
      <c r="T1588" s="10">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0">
        <f t="shared" si="148"/>
        <v>41956.950983796298</v>
      </c>
      <c r="T1589" s="10">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str">
        <f t="shared" si="145"/>
        <v>No Backers</v>
      </c>
      <c r="Q1590" t="str">
        <f t="shared" si="146"/>
        <v>photography</v>
      </c>
      <c r="R1590" t="str">
        <f t="shared" si="147"/>
        <v>places</v>
      </c>
      <c r="S1590" s="10">
        <f t="shared" si="148"/>
        <v>42005.24998842593</v>
      </c>
      <c r="T1590" s="10">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str">
        <f t="shared" si="145"/>
        <v>No Backers</v>
      </c>
      <c r="Q1591" t="str">
        <f t="shared" si="146"/>
        <v>photography</v>
      </c>
      <c r="R1591" t="str">
        <f t="shared" si="147"/>
        <v>places</v>
      </c>
      <c r="S1591" s="10">
        <f t="shared" si="148"/>
        <v>42256.984791666662</v>
      </c>
      <c r="T1591" s="10">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0">
        <f t="shared" si="148"/>
        <v>42240.857222222221</v>
      </c>
      <c r="T1592" s="10">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0">
        <f t="shared" si="148"/>
        <v>42433.726168981477</v>
      </c>
      <c r="T1593" s="10">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str">
        <f t="shared" si="145"/>
        <v>No Backers</v>
      </c>
      <c r="Q1594" t="str">
        <f t="shared" si="146"/>
        <v>photography</v>
      </c>
      <c r="R1594" t="str">
        <f t="shared" si="147"/>
        <v>places</v>
      </c>
      <c r="S1594" s="10">
        <f t="shared" si="148"/>
        <v>42046.072743055556</v>
      </c>
      <c r="T1594" s="10">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0">
        <f t="shared" si="148"/>
        <v>42033.845543981486</v>
      </c>
      <c r="T1595" s="10">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0">
        <f t="shared" si="148"/>
        <v>42445.712754629625</v>
      </c>
      <c r="T1596" s="10">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0">
        <f t="shared" si="148"/>
        <v>41780.050092592595</v>
      </c>
      <c r="T1597" s="10">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0">
        <f t="shared" si="148"/>
        <v>41941.430196759262</v>
      </c>
      <c r="T1598" s="10">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str">
        <f t="shared" si="145"/>
        <v>No Backers</v>
      </c>
      <c r="Q1599" t="str">
        <f t="shared" si="146"/>
        <v>photography</v>
      </c>
      <c r="R1599" t="str">
        <f t="shared" si="147"/>
        <v>places</v>
      </c>
      <c r="S1599" s="10">
        <f t="shared" si="148"/>
        <v>42603.354131944448</v>
      </c>
      <c r="T1599" s="10">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0">
        <f t="shared" si="148"/>
        <v>42151.667337962965</v>
      </c>
      <c r="T1600" s="10">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str">
        <f t="shared" si="145"/>
        <v>No Backers</v>
      </c>
      <c r="Q1601" t="str">
        <f t="shared" si="146"/>
        <v>photography</v>
      </c>
      <c r="R1601" t="str">
        <f t="shared" si="147"/>
        <v>places</v>
      </c>
      <c r="S1601" s="10">
        <f t="shared" si="148"/>
        <v>42438.53907407407</v>
      </c>
      <c r="T1601" s="10">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0">
        <f t="shared" si="148"/>
        <v>41791.057314814818</v>
      </c>
      <c r="T1602" s="10">
        <f t="shared" si="149"/>
        <v>41835.21597222222</v>
      </c>
    </row>
    <row r="1603" spans="1:20" ht="43.2" hidden="1"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IFERROR(E1603/L1603,"No Backers")</f>
        <v>48.325535714285714</v>
      </c>
      <c r="Q1603" t="str">
        <f t="shared" ref="Q1603:Q1666" si="152">MID(N1603,1,FIND("/",N1603,1)-1)</f>
        <v>music</v>
      </c>
      <c r="R1603" t="str">
        <f t="shared" ref="R1603:R1666" si="153">MID(N1603,FIND("/",N1603,1)+1,LEN(N1603))</f>
        <v>rock</v>
      </c>
      <c r="S1603" s="10">
        <f t="shared" ref="S1603:S1666" si="154">(((J1603/60)/60)/24)+DATE(1970,1,1)</f>
        <v>40638.092974537038</v>
      </c>
      <c r="T1603" s="10">
        <f t="shared" ref="T1603:T1666" si="155">(((I1603/60)/60)/24)+DATE(1970,1,1)</f>
        <v>40668.092974537038</v>
      </c>
    </row>
    <row r="1604" spans="1:20" ht="43.2" hidden="1"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0">
        <f t="shared" si="154"/>
        <v>40788.297650462962</v>
      </c>
      <c r="T1604" s="10">
        <f t="shared" si="155"/>
        <v>40830.958333333336</v>
      </c>
    </row>
    <row r="1605" spans="1:20" ht="28.8" hidden="1"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0">
        <f t="shared" si="154"/>
        <v>40876.169664351852</v>
      </c>
      <c r="T1605" s="10">
        <f t="shared" si="155"/>
        <v>40936.169664351852</v>
      </c>
    </row>
    <row r="1606" spans="1:20" ht="43.2" hidden="1"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0">
        <f t="shared" si="154"/>
        <v>40945.845312500001</v>
      </c>
      <c r="T1606" s="10">
        <f t="shared" si="155"/>
        <v>40985.80364583333</v>
      </c>
    </row>
    <row r="1607" spans="1:20" ht="43.2" hidden="1"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0">
        <f t="shared" si="154"/>
        <v>40747.012881944444</v>
      </c>
      <c r="T1607" s="10">
        <f t="shared" si="155"/>
        <v>40756.291666666664</v>
      </c>
    </row>
    <row r="1608" spans="1:20" ht="43.2" hidden="1"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0">
        <f t="shared" si="154"/>
        <v>40536.111550925925</v>
      </c>
      <c r="T1608" s="10">
        <f t="shared" si="155"/>
        <v>40626.069884259261</v>
      </c>
    </row>
    <row r="1609" spans="1:20" ht="43.2" hidden="1"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0">
        <f t="shared" si="154"/>
        <v>41053.80846064815</v>
      </c>
      <c r="T1609" s="10">
        <f t="shared" si="155"/>
        <v>41074.80846064815</v>
      </c>
    </row>
    <row r="1610" spans="1:20" ht="28.8" hidden="1"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0">
        <f t="shared" si="154"/>
        <v>41607.83085648148</v>
      </c>
      <c r="T1610" s="10">
        <f t="shared" si="155"/>
        <v>41640.226388888892</v>
      </c>
    </row>
    <row r="1611" spans="1:20" ht="43.2" hidden="1"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0">
        <f t="shared" si="154"/>
        <v>40796.001261574071</v>
      </c>
      <c r="T1611" s="10">
        <f t="shared" si="155"/>
        <v>40849.333333333336</v>
      </c>
    </row>
    <row r="1612" spans="1:20" ht="28.8" hidden="1"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0">
        <f t="shared" si="154"/>
        <v>41228.924884259257</v>
      </c>
      <c r="T1612" s="10">
        <f t="shared" si="155"/>
        <v>41258.924884259257</v>
      </c>
    </row>
    <row r="1613" spans="1:20" hidden="1"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0">
        <f t="shared" si="154"/>
        <v>41409.00037037037</v>
      </c>
      <c r="T1613" s="10">
        <f t="shared" si="155"/>
        <v>41430.00037037037</v>
      </c>
    </row>
    <row r="1614" spans="1:20" ht="43.2" hidden="1"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0">
        <f t="shared" si="154"/>
        <v>41246.874814814815</v>
      </c>
      <c r="T1614" s="10">
        <f t="shared" si="155"/>
        <v>41276.874814814815</v>
      </c>
    </row>
    <row r="1615" spans="1:20" ht="43.2" hidden="1"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0">
        <f t="shared" si="154"/>
        <v>41082.069467592592</v>
      </c>
      <c r="T1615" s="10">
        <f t="shared" si="155"/>
        <v>41112.069467592592</v>
      </c>
    </row>
    <row r="1616" spans="1:20" ht="43.2" hidden="1"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0">
        <f t="shared" si="154"/>
        <v>41794.981122685182</v>
      </c>
      <c r="T1616" s="10">
        <f t="shared" si="155"/>
        <v>41854.708333333336</v>
      </c>
    </row>
    <row r="1617" spans="1:20" ht="43.2" hidden="1"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0">
        <f t="shared" si="154"/>
        <v>40845.050879629627</v>
      </c>
      <c r="T1617" s="10">
        <f t="shared" si="155"/>
        <v>40890.092546296299</v>
      </c>
    </row>
    <row r="1618" spans="1:20" ht="43.2" hidden="1"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0">
        <f t="shared" si="154"/>
        <v>41194.715520833335</v>
      </c>
      <c r="T1618" s="10">
        <f t="shared" si="155"/>
        <v>41235.916666666664</v>
      </c>
    </row>
    <row r="1619" spans="1:20" ht="28.8" hidden="1"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0">
        <f t="shared" si="154"/>
        <v>41546.664212962962</v>
      </c>
      <c r="T1619" s="10">
        <f t="shared" si="155"/>
        <v>41579.791666666664</v>
      </c>
    </row>
    <row r="1620" spans="1:20" ht="43.2" hidden="1"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0">
        <f t="shared" si="154"/>
        <v>41301.654340277775</v>
      </c>
      <c r="T1620" s="10">
        <f t="shared" si="155"/>
        <v>41341.654340277775</v>
      </c>
    </row>
    <row r="1621" spans="1:20" ht="43.2" hidden="1"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0">
        <f t="shared" si="154"/>
        <v>41876.18618055556</v>
      </c>
      <c r="T1621" s="10">
        <f t="shared" si="155"/>
        <v>41897.18618055556</v>
      </c>
    </row>
    <row r="1622" spans="1:20" ht="28.8" hidden="1"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0">
        <f t="shared" si="154"/>
        <v>41321.339583333334</v>
      </c>
      <c r="T1622" s="10">
        <f t="shared" si="155"/>
        <v>41328.339583333334</v>
      </c>
    </row>
    <row r="1623" spans="1:20" ht="43.2" hidden="1"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0">
        <f t="shared" si="154"/>
        <v>41003.60665509259</v>
      </c>
      <c r="T1623" s="10">
        <f t="shared" si="155"/>
        <v>41057.165972222225</v>
      </c>
    </row>
    <row r="1624" spans="1:20" ht="43.2" hidden="1"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0">
        <f t="shared" si="154"/>
        <v>41950.29483796296</v>
      </c>
      <c r="T1624" s="10">
        <f t="shared" si="155"/>
        <v>41990.332638888889</v>
      </c>
    </row>
    <row r="1625" spans="1:20" ht="43.2" hidden="1"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0">
        <f t="shared" si="154"/>
        <v>41453.688530092593</v>
      </c>
      <c r="T1625" s="10">
        <f t="shared" si="155"/>
        <v>41513.688530092593</v>
      </c>
    </row>
    <row r="1626" spans="1:20" ht="43.2" hidden="1"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0">
        <f t="shared" si="154"/>
        <v>41243.367303240739</v>
      </c>
      <c r="T1626" s="10">
        <f t="shared" si="155"/>
        <v>41283.367303240739</v>
      </c>
    </row>
    <row r="1627" spans="1:20" ht="57.6" hidden="1"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0">
        <f t="shared" si="154"/>
        <v>41135.699687500004</v>
      </c>
      <c r="T1627" s="10">
        <f t="shared" si="155"/>
        <v>41163.699687500004</v>
      </c>
    </row>
    <row r="1628" spans="1:20" ht="43.2" hidden="1"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0">
        <f t="shared" si="154"/>
        <v>41579.847997685189</v>
      </c>
      <c r="T1628" s="10">
        <f t="shared" si="155"/>
        <v>41609.889664351853</v>
      </c>
    </row>
    <row r="1629" spans="1:20" ht="43.2" hidden="1"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0">
        <f t="shared" si="154"/>
        <v>41205.707048611112</v>
      </c>
      <c r="T1629" s="10">
        <f t="shared" si="155"/>
        <v>41239.207638888889</v>
      </c>
    </row>
    <row r="1630" spans="1:20" ht="28.8" hidden="1"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0">
        <f t="shared" si="154"/>
        <v>41774.737060185187</v>
      </c>
      <c r="T1630" s="10">
        <f t="shared" si="155"/>
        <v>41807.737060185187</v>
      </c>
    </row>
    <row r="1631" spans="1:20" ht="28.8" hidden="1"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0">
        <f t="shared" si="154"/>
        <v>41645.867280092592</v>
      </c>
      <c r="T1631" s="10">
        <f t="shared" si="155"/>
        <v>41690.867280092592</v>
      </c>
    </row>
    <row r="1632" spans="1:20" ht="43.2" hidden="1"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0">
        <f t="shared" si="154"/>
        <v>40939.837673611109</v>
      </c>
      <c r="T1632" s="10">
        <f t="shared" si="155"/>
        <v>40970.290972222225</v>
      </c>
    </row>
    <row r="1633" spans="1:20" ht="43.2" hidden="1"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0">
        <f t="shared" si="154"/>
        <v>41164.859502314815</v>
      </c>
      <c r="T1633" s="10">
        <f t="shared" si="155"/>
        <v>41194.859502314815</v>
      </c>
    </row>
    <row r="1634" spans="1:20" ht="43.2" hidden="1"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0">
        <f t="shared" si="154"/>
        <v>40750.340902777774</v>
      </c>
      <c r="T1634" s="10">
        <f t="shared" si="155"/>
        <v>40810.340902777774</v>
      </c>
    </row>
    <row r="1635" spans="1:20" ht="43.2" hidden="1"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0">
        <f t="shared" si="154"/>
        <v>40896.883750000001</v>
      </c>
      <c r="T1635" s="10">
        <f t="shared" si="155"/>
        <v>40924.208333333336</v>
      </c>
    </row>
    <row r="1636" spans="1:20" ht="43.2" hidden="1"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0">
        <f t="shared" si="154"/>
        <v>40658.189826388887</v>
      </c>
      <c r="T1636" s="10">
        <f t="shared" si="155"/>
        <v>40696.249305555553</v>
      </c>
    </row>
    <row r="1637" spans="1:20" ht="57.6" hidden="1"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0">
        <f t="shared" si="154"/>
        <v>42502.868761574078</v>
      </c>
      <c r="T1637" s="10">
        <f t="shared" si="155"/>
        <v>42562.868761574078</v>
      </c>
    </row>
    <row r="1638" spans="1:20" ht="43.2" hidden="1"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0">
        <f t="shared" si="154"/>
        <v>40663.08666666667</v>
      </c>
      <c r="T1638" s="10">
        <f t="shared" si="155"/>
        <v>40706.166666666664</v>
      </c>
    </row>
    <row r="1639" spans="1:20" ht="43.2" hidden="1"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0">
        <f t="shared" si="154"/>
        <v>40122.751620370371</v>
      </c>
      <c r="T1639" s="10">
        <f t="shared" si="155"/>
        <v>40178.98541666667</v>
      </c>
    </row>
    <row r="1640" spans="1:20" ht="28.8" hidden="1"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0">
        <f t="shared" si="154"/>
        <v>41288.68712962963</v>
      </c>
      <c r="T1640" s="10">
        <f t="shared" si="155"/>
        <v>41333.892361111109</v>
      </c>
    </row>
    <row r="1641" spans="1:20" ht="43.2" hidden="1"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0">
        <f t="shared" si="154"/>
        <v>40941.652372685188</v>
      </c>
      <c r="T1641" s="10">
        <f t="shared" si="155"/>
        <v>40971.652372685188</v>
      </c>
    </row>
    <row r="1642" spans="1:20" ht="43.2" hidden="1"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0">
        <f t="shared" si="154"/>
        <v>40379.23096064815</v>
      </c>
      <c r="T1642" s="10">
        <f t="shared" si="155"/>
        <v>40393.082638888889</v>
      </c>
    </row>
    <row r="1643" spans="1:20" ht="28.8" hidden="1"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0">
        <f t="shared" si="154"/>
        <v>41962.596574074079</v>
      </c>
      <c r="T1643" s="10">
        <f t="shared" si="155"/>
        <v>41992.596574074079</v>
      </c>
    </row>
    <row r="1644" spans="1:20" ht="43.2" hidden="1"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0">
        <f t="shared" si="154"/>
        <v>40688.024618055555</v>
      </c>
      <c r="T1644" s="10">
        <f t="shared" si="155"/>
        <v>40708.024618055555</v>
      </c>
    </row>
    <row r="1645" spans="1:20" ht="28.8" hidden="1"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0">
        <f t="shared" si="154"/>
        <v>41146.824212962965</v>
      </c>
      <c r="T1645" s="10">
        <f t="shared" si="155"/>
        <v>41176.824212962965</v>
      </c>
    </row>
    <row r="1646" spans="1:20" ht="43.2" hidden="1"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0">
        <f t="shared" si="154"/>
        <v>41175.05972222222</v>
      </c>
      <c r="T1646" s="10">
        <f t="shared" si="155"/>
        <v>41235.101388888892</v>
      </c>
    </row>
    <row r="1647" spans="1:20" ht="43.2" hidden="1"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0">
        <f t="shared" si="154"/>
        <v>41521.617361111108</v>
      </c>
      <c r="T1647" s="10">
        <f t="shared" si="155"/>
        <v>41535.617361111108</v>
      </c>
    </row>
    <row r="1648" spans="1:20" ht="57.6" hidden="1"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0">
        <f t="shared" si="154"/>
        <v>41833.450266203705</v>
      </c>
      <c r="T1648" s="10">
        <f t="shared" si="155"/>
        <v>41865.757638888892</v>
      </c>
    </row>
    <row r="1649" spans="1:20" ht="43.2" hidden="1"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0">
        <f t="shared" si="154"/>
        <v>41039.409456018519</v>
      </c>
      <c r="T1649" s="10">
        <f t="shared" si="155"/>
        <v>41069.409456018519</v>
      </c>
    </row>
    <row r="1650" spans="1:20" ht="43.2" hidden="1"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0">
        <f t="shared" si="154"/>
        <v>40592.704652777778</v>
      </c>
      <c r="T1650" s="10">
        <f t="shared" si="155"/>
        <v>40622.662986111114</v>
      </c>
    </row>
    <row r="1651" spans="1:20" ht="43.2" hidden="1"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0">
        <f t="shared" si="154"/>
        <v>41737.684664351851</v>
      </c>
      <c r="T1651" s="10">
        <f t="shared" si="155"/>
        <v>41782.684664351851</v>
      </c>
    </row>
    <row r="1652" spans="1:20" ht="43.2" hidden="1"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0">
        <f t="shared" si="154"/>
        <v>41526.435613425929</v>
      </c>
      <c r="T1652" s="10">
        <f t="shared" si="155"/>
        <v>41556.435613425929</v>
      </c>
    </row>
    <row r="1653" spans="1:20" ht="43.2" hidden="1"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0">
        <f t="shared" si="154"/>
        <v>40625.900694444441</v>
      </c>
      <c r="T1653" s="10">
        <f t="shared" si="155"/>
        <v>40659.290972222225</v>
      </c>
    </row>
    <row r="1654" spans="1:20" ht="43.2" hidden="1"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0">
        <f t="shared" si="154"/>
        <v>41572.492974537039</v>
      </c>
      <c r="T1654" s="10">
        <f t="shared" si="155"/>
        <v>41602.534641203703</v>
      </c>
    </row>
    <row r="1655" spans="1:20" ht="43.2" hidden="1"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0">
        <f t="shared" si="154"/>
        <v>40626.834444444445</v>
      </c>
      <c r="T1655" s="10">
        <f t="shared" si="155"/>
        <v>40657.834444444445</v>
      </c>
    </row>
    <row r="1656" spans="1:20" ht="43.2" hidden="1"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0">
        <f t="shared" si="154"/>
        <v>40987.890740740739</v>
      </c>
      <c r="T1656" s="10">
        <f t="shared" si="155"/>
        <v>41017.890740740739</v>
      </c>
    </row>
    <row r="1657" spans="1:20" ht="28.8" hidden="1"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0">
        <f t="shared" si="154"/>
        <v>40974.791898148149</v>
      </c>
      <c r="T1657" s="10">
        <f t="shared" si="155"/>
        <v>41004.750231481477</v>
      </c>
    </row>
    <row r="1658" spans="1:20" ht="57.6" hidden="1"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0">
        <f t="shared" si="154"/>
        <v>41226.928842592592</v>
      </c>
      <c r="T1658" s="10">
        <f t="shared" si="155"/>
        <v>41256.928842592592</v>
      </c>
    </row>
    <row r="1659" spans="1:20" ht="43.2" hidden="1"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0">
        <f t="shared" si="154"/>
        <v>41023.782037037039</v>
      </c>
      <c r="T1659" s="10">
        <f t="shared" si="155"/>
        <v>41053.782037037039</v>
      </c>
    </row>
    <row r="1660" spans="1:20" ht="43.2" hidden="1"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0">
        <f t="shared" si="154"/>
        <v>41223.22184027778</v>
      </c>
      <c r="T1660" s="10">
        <f t="shared" si="155"/>
        <v>41261.597222222219</v>
      </c>
    </row>
    <row r="1661" spans="1:20" ht="43.2" hidden="1"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0">
        <f t="shared" si="154"/>
        <v>41596.913437499999</v>
      </c>
      <c r="T1661" s="10">
        <f t="shared" si="155"/>
        <v>41625.5</v>
      </c>
    </row>
    <row r="1662" spans="1:20" ht="57.6" hidden="1"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0">
        <f t="shared" si="154"/>
        <v>42459.693865740745</v>
      </c>
      <c r="T1662" s="10">
        <f t="shared" si="155"/>
        <v>42490.915972222225</v>
      </c>
    </row>
    <row r="1663" spans="1:20" ht="57.6" hidden="1"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0">
        <f t="shared" si="154"/>
        <v>42343.998043981483</v>
      </c>
      <c r="T1663" s="10">
        <f t="shared" si="155"/>
        <v>42386.875</v>
      </c>
    </row>
    <row r="1664" spans="1:20" ht="43.2" hidden="1"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0">
        <f t="shared" si="154"/>
        <v>40848.198333333334</v>
      </c>
      <c r="T1664" s="10">
        <f t="shared" si="155"/>
        <v>40908.239999999998</v>
      </c>
    </row>
    <row r="1665" spans="1:20" ht="43.2" hidden="1"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0">
        <f t="shared" si="154"/>
        <v>42006.02207175926</v>
      </c>
      <c r="T1665" s="10">
        <f t="shared" si="155"/>
        <v>42036.02207175926</v>
      </c>
    </row>
    <row r="1666" spans="1:20" ht="43.2" hidden="1"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0">
        <f t="shared" si="154"/>
        <v>40939.761782407404</v>
      </c>
      <c r="T1666" s="10">
        <f t="shared" si="155"/>
        <v>40984.165972222225</v>
      </c>
    </row>
    <row r="1667" spans="1:20" ht="43.2" hidden="1"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IFERROR(E1667/L1667,"No Backers")</f>
        <v>44.956989247311824</v>
      </c>
      <c r="Q1667" t="str">
        <f t="shared" ref="Q1667:Q1730" si="158">MID(N1667,1,FIND("/",N1667,1)-1)</f>
        <v>music</v>
      </c>
      <c r="R1667" t="str">
        <f t="shared" ref="R1667:R1730" si="159">MID(N1667,FIND("/",N1667,1)+1,LEN(N1667))</f>
        <v>pop</v>
      </c>
      <c r="S1667" s="10">
        <f t="shared" ref="S1667:S1730" si="160">(((J1667/60)/60)/24)+DATE(1970,1,1)</f>
        <v>40564.649456018517</v>
      </c>
      <c r="T1667" s="10">
        <f t="shared" ref="T1667:T1730" si="161">(((I1667/60)/60)/24)+DATE(1970,1,1)</f>
        <v>40596.125</v>
      </c>
    </row>
    <row r="1668" spans="1:20" ht="43.2" hidden="1"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0">
        <f t="shared" si="160"/>
        <v>41331.253159722226</v>
      </c>
      <c r="T1668" s="10">
        <f t="shared" si="161"/>
        <v>41361.211493055554</v>
      </c>
    </row>
    <row r="1669" spans="1:20" ht="43.2" hidden="1"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0">
        <f t="shared" si="160"/>
        <v>41682.0705787037</v>
      </c>
      <c r="T1669" s="10">
        <f t="shared" si="161"/>
        <v>41709.290972222225</v>
      </c>
    </row>
    <row r="1670" spans="1:20" ht="43.2" hidden="1"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0">
        <f t="shared" si="160"/>
        <v>40845.14975694444</v>
      </c>
      <c r="T1670" s="10">
        <f t="shared" si="161"/>
        <v>40875.191423611112</v>
      </c>
    </row>
    <row r="1671" spans="1:20" ht="57.6" hidden="1"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0">
        <f t="shared" si="160"/>
        <v>42461.885138888887</v>
      </c>
      <c r="T1671" s="10">
        <f t="shared" si="161"/>
        <v>42521.885138888887</v>
      </c>
    </row>
    <row r="1672" spans="1:20" ht="57.6" hidden="1"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0">
        <f t="shared" si="160"/>
        <v>40313.930543981485</v>
      </c>
      <c r="T1672" s="10">
        <f t="shared" si="161"/>
        <v>40364.166666666664</v>
      </c>
    </row>
    <row r="1673" spans="1:20" ht="28.8" hidden="1"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0">
        <f t="shared" si="160"/>
        <v>42553.54414351852</v>
      </c>
      <c r="T1673" s="10">
        <f t="shared" si="161"/>
        <v>42583.54414351852</v>
      </c>
    </row>
    <row r="1674" spans="1:20" ht="43.2" hidden="1"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0">
        <f t="shared" si="160"/>
        <v>41034.656597222223</v>
      </c>
      <c r="T1674" s="10">
        <f t="shared" si="161"/>
        <v>41064.656597222223</v>
      </c>
    </row>
    <row r="1675" spans="1:20" ht="43.2" hidden="1"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0">
        <f t="shared" si="160"/>
        <v>42039.878379629634</v>
      </c>
      <c r="T1675" s="10">
        <f t="shared" si="161"/>
        <v>42069.878379629634</v>
      </c>
    </row>
    <row r="1676" spans="1:20" ht="43.2" hidden="1"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0">
        <f t="shared" si="160"/>
        <v>42569.605393518519</v>
      </c>
      <c r="T1676" s="10">
        <f t="shared" si="161"/>
        <v>42600.290972222225</v>
      </c>
    </row>
    <row r="1677" spans="1:20" ht="28.8" hidden="1"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0">
        <f t="shared" si="160"/>
        <v>40802.733101851853</v>
      </c>
      <c r="T1677" s="10">
        <f t="shared" si="161"/>
        <v>40832.918749999997</v>
      </c>
    </row>
    <row r="1678" spans="1:20" ht="28.8" hidden="1"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0">
        <f t="shared" si="160"/>
        <v>40973.72623842593</v>
      </c>
      <c r="T1678" s="10">
        <f t="shared" si="161"/>
        <v>41020.165972222225</v>
      </c>
    </row>
    <row r="1679" spans="1:20" ht="43.2" hidden="1"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0">
        <f t="shared" si="160"/>
        <v>42416.407129629632</v>
      </c>
      <c r="T1679" s="10">
        <f t="shared" si="161"/>
        <v>42476.249305555553</v>
      </c>
    </row>
    <row r="1680" spans="1:20" ht="43.2" hidden="1"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0">
        <f t="shared" si="160"/>
        <v>41662.854988425926</v>
      </c>
      <c r="T1680" s="10">
        <f t="shared" si="161"/>
        <v>41676.854988425926</v>
      </c>
    </row>
    <row r="1681" spans="1:20" ht="57.6" hidden="1"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0">
        <f t="shared" si="160"/>
        <v>40723.068807870368</v>
      </c>
      <c r="T1681" s="10">
        <f t="shared" si="161"/>
        <v>40746.068807870368</v>
      </c>
    </row>
    <row r="1682" spans="1:20" ht="28.8" hidden="1"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0">
        <f t="shared" si="160"/>
        <v>41802.757719907408</v>
      </c>
      <c r="T1682" s="10">
        <f t="shared" si="161"/>
        <v>41832.757719907408</v>
      </c>
    </row>
    <row r="1683" spans="1:20" ht="43.2" hidden="1"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0">
        <f t="shared" si="160"/>
        <v>42774.121342592596</v>
      </c>
      <c r="T1683" s="10">
        <f t="shared" si="161"/>
        <v>42823.083333333328</v>
      </c>
    </row>
    <row r="1684" spans="1:20" ht="43.2" hidden="1"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str">
        <f t="shared" si="157"/>
        <v>No Backers</v>
      </c>
      <c r="Q1684" t="str">
        <f t="shared" si="158"/>
        <v>music</v>
      </c>
      <c r="R1684" t="str">
        <f t="shared" si="159"/>
        <v>faith</v>
      </c>
      <c r="S1684" s="10">
        <f t="shared" si="160"/>
        <v>42779.21365740741</v>
      </c>
      <c r="T1684" s="10">
        <f t="shared" si="161"/>
        <v>42839.171990740739</v>
      </c>
    </row>
    <row r="1685" spans="1:20" ht="43.2" hidden="1"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0">
        <f t="shared" si="160"/>
        <v>42808.781689814816</v>
      </c>
      <c r="T1685" s="10">
        <f t="shared" si="161"/>
        <v>42832.781689814816</v>
      </c>
    </row>
    <row r="1686" spans="1:20" ht="28.8" hidden="1"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0">
        <f t="shared" si="160"/>
        <v>42783.815289351856</v>
      </c>
      <c r="T1686" s="10">
        <f t="shared" si="161"/>
        <v>42811.773622685185</v>
      </c>
    </row>
    <row r="1687" spans="1:20" ht="43.2" hidden="1"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0">
        <f t="shared" si="160"/>
        <v>42788.2502662037</v>
      </c>
      <c r="T1687" s="10">
        <f t="shared" si="161"/>
        <v>42818.208599537036</v>
      </c>
    </row>
    <row r="1688" spans="1:20" ht="43.2" hidden="1"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0">
        <f t="shared" si="160"/>
        <v>42792.843969907408</v>
      </c>
      <c r="T1688" s="10">
        <f t="shared" si="161"/>
        <v>42852.802303240736</v>
      </c>
    </row>
    <row r="1689" spans="1:20" ht="43.2" hidden="1"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0">
        <f t="shared" si="160"/>
        <v>42802.046817129631</v>
      </c>
      <c r="T1689" s="10">
        <f t="shared" si="161"/>
        <v>42835.84375</v>
      </c>
    </row>
    <row r="1690" spans="1:20" ht="57.6" hidden="1"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0">
        <f t="shared" si="160"/>
        <v>42804.534652777773</v>
      </c>
      <c r="T1690" s="10">
        <f t="shared" si="161"/>
        <v>42834.492986111116</v>
      </c>
    </row>
    <row r="1691" spans="1:20" ht="28.8" hidden="1"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0">
        <f t="shared" si="160"/>
        <v>42780.942476851851</v>
      </c>
      <c r="T1691" s="10">
        <f t="shared" si="161"/>
        <v>42810.900810185187</v>
      </c>
    </row>
    <row r="1692" spans="1:20" ht="43.2" hidden="1"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0">
        <f t="shared" si="160"/>
        <v>42801.43104166667</v>
      </c>
      <c r="T1692" s="10">
        <f t="shared" si="161"/>
        <v>42831.389374999999</v>
      </c>
    </row>
    <row r="1693" spans="1:20" ht="43.2" hidden="1"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0">
        <f t="shared" si="160"/>
        <v>42795.701481481476</v>
      </c>
      <c r="T1693" s="10">
        <f t="shared" si="161"/>
        <v>42828.041666666672</v>
      </c>
    </row>
    <row r="1694" spans="1:20" ht="43.2" hidden="1"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0">
        <f t="shared" si="160"/>
        <v>42788.151238425926</v>
      </c>
      <c r="T1694" s="10">
        <f t="shared" si="161"/>
        <v>42820.999305555553</v>
      </c>
    </row>
    <row r="1695" spans="1:20" ht="43.2" hidden="1"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0">
        <f t="shared" si="160"/>
        <v>42803.920277777783</v>
      </c>
      <c r="T1695" s="10">
        <f t="shared" si="161"/>
        <v>42834.833333333328</v>
      </c>
    </row>
    <row r="1696" spans="1:20" ht="43.2" hidden="1"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0">
        <f t="shared" si="160"/>
        <v>42791.669837962967</v>
      </c>
      <c r="T1696" s="10">
        <f t="shared" si="161"/>
        <v>42821.191666666666</v>
      </c>
    </row>
    <row r="1697" spans="1:20" ht="57.6" hidden="1"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0">
        <f t="shared" si="160"/>
        <v>42801.031412037039</v>
      </c>
      <c r="T1697" s="10">
        <f t="shared" si="161"/>
        <v>42835.041666666672</v>
      </c>
    </row>
    <row r="1698" spans="1:20" ht="43.2" hidden="1"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str">
        <f t="shared" si="157"/>
        <v>No Backers</v>
      </c>
      <c r="Q1698" t="str">
        <f t="shared" si="158"/>
        <v>music</v>
      </c>
      <c r="R1698" t="str">
        <f t="shared" si="159"/>
        <v>faith</v>
      </c>
      <c r="S1698" s="10">
        <f t="shared" si="160"/>
        <v>42796.069571759261</v>
      </c>
      <c r="T1698" s="10">
        <f t="shared" si="161"/>
        <v>42826.027905092589</v>
      </c>
    </row>
    <row r="1699" spans="1:20" ht="43.2" hidden="1"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0">
        <f t="shared" si="160"/>
        <v>42805.032962962956</v>
      </c>
      <c r="T1699" s="10">
        <f t="shared" si="161"/>
        <v>42834.991296296299</v>
      </c>
    </row>
    <row r="1700" spans="1:20" ht="72" hidden="1"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str">
        <f t="shared" si="157"/>
        <v>No Backers</v>
      </c>
      <c r="Q1700" t="str">
        <f t="shared" si="158"/>
        <v>music</v>
      </c>
      <c r="R1700" t="str">
        <f t="shared" si="159"/>
        <v>faith</v>
      </c>
      <c r="S1700" s="10">
        <f t="shared" si="160"/>
        <v>42796.207870370374</v>
      </c>
      <c r="T1700" s="10">
        <f t="shared" si="161"/>
        <v>42820.147916666669</v>
      </c>
    </row>
    <row r="1701" spans="1:20" ht="43.2" hidden="1"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0">
        <f t="shared" si="160"/>
        <v>42806.863946759258</v>
      </c>
      <c r="T1701" s="10">
        <f t="shared" si="161"/>
        <v>42836.863946759258</v>
      </c>
    </row>
    <row r="1702" spans="1:20" ht="43.2" hidden="1"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0">
        <f t="shared" si="160"/>
        <v>42796.071643518517</v>
      </c>
      <c r="T1702" s="10">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0">
        <f t="shared" si="160"/>
        <v>41989.664409722223</v>
      </c>
      <c r="T1703" s="10">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0">
        <f t="shared" si="160"/>
        <v>42063.869791666672</v>
      </c>
      <c r="T1704" s="10">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0">
        <f t="shared" si="160"/>
        <v>42187.281678240746</v>
      </c>
      <c r="T1705" s="10">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0">
        <f t="shared" si="160"/>
        <v>42021.139733796299</v>
      </c>
      <c r="T1706" s="10">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str">
        <f t="shared" si="157"/>
        <v>No Backers</v>
      </c>
      <c r="Q1707" t="str">
        <f t="shared" si="158"/>
        <v>music</v>
      </c>
      <c r="R1707" t="str">
        <f t="shared" si="159"/>
        <v>faith</v>
      </c>
      <c r="S1707" s="10">
        <f t="shared" si="160"/>
        <v>42245.016736111109</v>
      </c>
      <c r="T1707" s="10">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str">
        <f t="shared" si="157"/>
        <v>No Backers</v>
      </c>
      <c r="Q1708" t="str">
        <f t="shared" si="158"/>
        <v>music</v>
      </c>
      <c r="R1708" t="str">
        <f t="shared" si="159"/>
        <v>faith</v>
      </c>
      <c r="S1708" s="10">
        <f t="shared" si="160"/>
        <v>42179.306388888886</v>
      </c>
      <c r="T1708" s="10">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0">
        <f t="shared" si="160"/>
        <v>42427.721006944441</v>
      </c>
      <c r="T1709" s="10">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str">
        <f t="shared" si="157"/>
        <v>No Backers</v>
      </c>
      <c r="Q1710" t="str">
        <f t="shared" si="158"/>
        <v>music</v>
      </c>
      <c r="R1710" t="str">
        <f t="shared" si="159"/>
        <v>faith</v>
      </c>
      <c r="S1710" s="10">
        <f t="shared" si="160"/>
        <v>42451.866967592592</v>
      </c>
      <c r="T1710" s="10">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0">
        <f t="shared" si="160"/>
        <v>41841.56381944444</v>
      </c>
      <c r="T1711" s="10">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0">
        <f t="shared" si="160"/>
        <v>42341.59129629629</v>
      </c>
      <c r="T1712" s="10">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0">
        <f t="shared" si="160"/>
        <v>41852.646226851852</v>
      </c>
      <c r="T1713" s="10">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str">
        <f t="shared" si="157"/>
        <v>No Backers</v>
      </c>
      <c r="Q1714" t="str">
        <f t="shared" si="158"/>
        <v>music</v>
      </c>
      <c r="R1714" t="str">
        <f t="shared" si="159"/>
        <v>faith</v>
      </c>
      <c r="S1714" s="10">
        <f t="shared" si="160"/>
        <v>42125.913807870369</v>
      </c>
      <c r="T1714" s="10">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0">
        <f t="shared" si="160"/>
        <v>41887.801064814819</v>
      </c>
      <c r="T1715" s="10">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0">
        <f t="shared" si="160"/>
        <v>42095.918530092589</v>
      </c>
      <c r="T1716" s="10">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0">
        <f t="shared" si="160"/>
        <v>42064.217418981483</v>
      </c>
      <c r="T1717" s="10">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0">
        <f t="shared" si="160"/>
        <v>42673.577534722222</v>
      </c>
      <c r="T1718" s="10">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0">
        <f t="shared" si="160"/>
        <v>42460.98192129629</v>
      </c>
      <c r="T1719" s="10">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0">
        <f t="shared" si="160"/>
        <v>42460.610520833332</v>
      </c>
      <c r="T1720" s="10">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0">
        <f t="shared" si="160"/>
        <v>41869.534618055557</v>
      </c>
      <c r="T1721" s="10">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0">
        <f t="shared" si="160"/>
        <v>41922.783229166671</v>
      </c>
      <c r="T1722" s="10">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str">
        <f t="shared" si="157"/>
        <v>No Backers</v>
      </c>
      <c r="Q1723" t="str">
        <f t="shared" si="158"/>
        <v>music</v>
      </c>
      <c r="R1723" t="str">
        <f t="shared" si="159"/>
        <v>faith</v>
      </c>
      <c r="S1723" s="10">
        <f t="shared" si="160"/>
        <v>42319.461377314816</v>
      </c>
      <c r="T1723" s="10">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0">
        <f t="shared" si="160"/>
        <v>42425.960983796293</v>
      </c>
      <c r="T1724" s="10">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0">
        <f t="shared" si="160"/>
        <v>42129.82540509259</v>
      </c>
      <c r="T1725" s="10">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0">
        <f t="shared" si="160"/>
        <v>41912.932430555556</v>
      </c>
      <c r="T1726" s="10">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0">
        <f t="shared" si="160"/>
        <v>41845.968159722222</v>
      </c>
      <c r="T1727" s="10">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0">
        <f t="shared" si="160"/>
        <v>41788.919722222221</v>
      </c>
      <c r="T1728" s="10">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0">
        <f t="shared" si="160"/>
        <v>42044.927974537044</v>
      </c>
      <c r="T1729" s="10">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0">
        <f t="shared" si="160"/>
        <v>42268.625856481478</v>
      </c>
      <c r="T1730" s="10">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str">
        <f t="shared" ref="P1731:P1794" si="163">IFERROR(E1731/L1731,"No Backers")</f>
        <v>No Backers</v>
      </c>
      <c r="Q1731" t="str">
        <f t="shared" ref="Q1731:Q1794" si="164">MID(N1731,1,FIND("/",N1731,1)-1)</f>
        <v>music</v>
      </c>
      <c r="R1731" t="str">
        <f t="shared" ref="R1731:R1794" si="165">MID(N1731,FIND("/",N1731,1)+1,LEN(N1731))</f>
        <v>faith</v>
      </c>
      <c r="S1731" s="10">
        <f t="shared" ref="S1731:S1794" si="166">(((J1731/60)/60)/24)+DATE(1970,1,1)</f>
        <v>42471.052152777775</v>
      </c>
      <c r="T1731" s="10">
        <f t="shared" ref="T1731:T1794" si="167">(((I1731/60)/60)/24)+DATE(1970,1,1)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str">
        <f t="shared" si="163"/>
        <v>No Backers</v>
      </c>
      <c r="Q1732" t="str">
        <f t="shared" si="164"/>
        <v>music</v>
      </c>
      <c r="R1732" t="str">
        <f t="shared" si="165"/>
        <v>faith</v>
      </c>
      <c r="S1732" s="10">
        <f t="shared" si="166"/>
        <v>42272.087766203709</v>
      </c>
      <c r="T1732" s="10">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str">
        <f t="shared" si="163"/>
        <v>No Backers</v>
      </c>
      <c r="Q1733" t="str">
        <f t="shared" si="164"/>
        <v>music</v>
      </c>
      <c r="R1733" t="str">
        <f t="shared" si="165"/>
        <v>faith</v>
      </c>
      <c r="S1733" s="10">
        <f t="shared" si="166"/>
        <v>42152.906851851847</v>
      </c>
      <c r="T1733" s="10">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str">
        <f t="shared" si="163"/>
        <v>No Backers</v>
      </c>
      <c r="Q1734" t="str">
        <f t="shared" si="164"/>
        <v>music</v>
      </c>
      <c r="R1734" t="str">
        <f t="shared" si="165"/>
        <v>faith</v>
      </c>
      <c r="S1734" s="10">
        <f t="shared" si="166"/>
        <v>42325.683807870373</v>
      </c>
      <c r="T1734" s="10">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str">
        <f t="shared" si="163"/>
        <v>No Backers</v>
      </c>
      <c r="Q1735" t="str">
        <f t="shared" si="164"/>
        <v>music</v>
      </c>
      <c r="R1735" t="str">
        <f t="shared" si="165"/>
        <v>faith</v>
      </c>
      <c r="S1735" s="10">
        <f t="shared" si="166"/>
        <v>42614.675625000003</v>
      </c>
      <c r="T1735" s="10">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0">
        <f t="shared" si="166"/>
        <v>42102.036527777775</v>
      </c>
      <c r="T1736" s="10">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0">
        <f t="shared" si="166"/>
        <v>42559.814178240747</v>
      </c>
      <c r="T1737" s="10">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0">
        <f t="shared" si="166"/>
        <v>42286.861493055556</v>
      </c>
      <c r="T1738" s="10">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0">
        <f t="shared" si="166"/>
        <v>42175.948981481488</v>
      </c>
      <c r="T1739" s="10">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0">
        <f t="shared" si="166"/>
        <v>41884.874328703707</v>
      </c>
      <c r="T1740" s="10">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0">
        <f t="shared" si="166"/>
        <v>42435.874212962968</v>
      </c>
      <c r="T1741" s="10">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str">
        <f t="shared" si="163"/>
        <v>No Backers</v>
      </c>
      <c r="Q1742" t="str">
        <f t="shared" si="164"/>
        <v>music</v>
      </c>
      <c r="R1742" t="str">
        <f t="shared" si="165"/>
        <v>faith</v>
      </c>
      <c r="S1742" s="10">
        <f t="shared" si="166"/>
        <v>42171.817384259266</v>
      </c>
      <c r="T1742" s="10">
        <f t="shared" si="167"/>
        <v>42201.817384259266</v>
      </c>
    </row>
    <row r="1743" spans="1:20" ht="28.8" hidden="1"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0">
        <f t="shared" si="166"/>
        <v>42120.628136574072</v>
      </c>
      <c r="T1743" s="10">
        <f t="shared" si="167"/>
        <v>42165.628136574072</v>
      </c>
    </row>
    <row r="1744" spans="1:20" ht="43.2" hidden="1"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0">
        <f t="shared" si="166"/>
        <v>42710.876967592587</v>
      </c>
      <c r="T1744" s="10">
        <f t="shared" si="167"/>
        <v>42742.875</v>
      </c>
    </row>
    <row r="1745" spans="1:20" ht="43.2" hidden="1"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0">
        <f t="shared" si="166"/>
        <v>42586.925636574073</v>
      </c>
      <c r="T1745" s="10">
        <f t="shared" si="167"/>
        <v>42609.165972222225</v>
      </c>
    </row>
    <row r="1746" spans="1:20" ht="43.2" hidden="1"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0">
        <f t="shared" si="166"/>
        <v>42026.605057870373</v>
      </c>
      <c r="T1746" s="10">
        <f t="shared" si="167"/>
        <v>42071.563391203701</v>
      </c>
    </row>
    <row r="1747" spans="1:20" ht="43.2" hidden="1"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0">
        <f t="shared" si="166"/>
        <v>42690.259699074071</v>
      </c>
      <c r="T1747" s="10">
        <f t="shared" si="167"/>
        <v>42726.083333333328</v>
      </c>
    </row>
    <row r="1748" spans="1:20" ht="57.6" hidden="1"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0">
        <f t="shared" si="166"/>
        <v>42668.176701388889</v>
      </c>
      <c r="T1748" s="10">
        <f t="shared" si="167"/>
        <v>42698.083333333328</v>
      </c>
    </row>
    <row r="1749" spans="1:20" ht="43.2" hidden="1"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0">
        <f t="shared" si="166"/>
        <v>42292.435532407413</v>
      </c>
      <c r="T1749" s="10">
        <f t="shared" si="167"/>
        <v>42321.625</v>
      </c>
    </row>
    <row r="1750" spans="1:20" ht="28.8" hidden="1"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0">
        <f t="shared" si="166"/>
        <v>42219.950729166667</v>
      </c>
      <c r="T1750" s="10">
        <f t="shared" si="167"/>
        <v>42249.950729166667</v>
      </c>
    </row>
    <row r="1751" spans="1:20" ht="28.8" hidden="1"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0">
        <f t="shared" si="166"/>
        <v>42758.975937499999</v>
      </c>
      <c r="T1751" s="10">
        <f t="shared" si="167"/>
        <v>42795.791666666672</v>
      </c>
    </row>
    <row r="1752" spans="1:20" ht="43.2" hidden="1"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0">
        <f t="shared" si="166"/>
        <v>42454.836851851855</v>
      </c>
      <c r="T1752" s="10">
        <f t="shared" si="167"/>
        <v>42479.836851851855</v>
      </c>
    </row>
    <row r="1753" spans="1:20" ht="28.8" hidden="1"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0">
        <f t="shared" si="166"/>
        <v>42052.7815162037</v>
      </c>
      <c r="T1753" s="10">
        <f t="shared" si="167"/>
        <v>42082.739849537036</v>
      </c>
    </row>
    <row r="1754" spans="1:20" ht="28.8" hidden="1"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0">
        <f t="shared" si="166"/>
        <v>42627.253263888888</v>
      </c>
      <c r="T1754" s="10">
        <f t="shared" si="167"/>
        <v>42657.253263888888</v>
      </c>
    </row>
    <row r="1755" spans="1:20" ht="43.2" hidden="1"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0">
        <f t="shared" si="166"/>
        <v>42420.74962962963</v>
      </c>
      <c r="T1755" s="10">
        <f t="shared" si="167"/>
        <v>42450.707962962959</v>
      </c>
    </row>
    <row r="1756" spans="1:20" ht="43.2" hidden="1"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0">
        <f t="shared" si="166"/>
        <v>42067.876770833333</v>
      </c>
      <c r="T1756" s="10">
        <f t="shared" si="167"/>
        <v>42097.835104166668</v>
      </c>
    </row>
    <row r="1757" spans="1:20" ht="43.2" hidden="1"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0">
        <f t="shared" si="166"/>
        <v>42252.788900462961</v>
      </c>
      <c r="T1757" s="10">
        <f t="shared" si="167"/>
        <v>42282.788900462961</v>
      </c>
    </row>
    <row r="1758" spans="1:20" ht="43.2" hidden="1"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0">
        <f t="shared" si="166"/>
        <v>42571.167465277773</v>
      </c>
      <c r="T1758" s="10">
        <f t="shared" si="167"/>
        <v>42611.167465277773</v>
      </c>
    </row>
    <row r="1759" spans="1:20" ht="28.8" hidden="1"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0">
        <f t="shared" si="166"/>
        <v>42733.827349537038</v>
      </c>
      <c r="T1759" s="10">
        <f t="shared" si="167"/>
        <v>42763.811805555553</v>
      </c>
    </row>
    <row r="1760" spans="1:20" ht="57.6" hidden="1"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0">
        <f t="shared" si="166"/>
        <v>42505.955925925926</v>
      </c>
      <c r="T1760" s="10">
        <f t="shared" si="167"/>
        <v>42565.955925925926</v>
      </c>
    </row>
    <row r="1761" spans="1:20" ht="28.8" hidden="1"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0">
        <f t="shared" si="166"/>
        <v>42068.829039351855</v>
      </c>
      <c r="T1761" s="10">
        <f t="shared" si="167"/>
        <v>42088.787372685183</v>
      </c>
    </row>
    <row r="1762" spans="1:20" ht="43.2" hidden="1"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0">
        <f t="shared" si="166"/>
        <v>42405.67260416667</v>
      </c>
      <c r="T1762" s="10">
        <f t="shared" si="167"/>
        <v>42425.67260416667</v>
      </c>
    </row>
    <row r="1763" spans="1:20" ht="28.8" hidden="1"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0">
        <f t="shared" si="166"/>
        <v>42209.567824074074</v>
      </c>
      <c r="T1763" s="10">
        <f t="shared" si="167"/>
        <v>42259.567824074074</v>
      </c>
    </row>
    <row r="1764" spans="1:20" ht="28.8" hidden="1"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0">
        <f t="shared" si="166"/>
        <v>42410.982002314813</v>
      </c>
      <c r="T1764" s="10">
        <f t="shared" si="167"/>
        <v>42440.982002314813</v>
      </c>
    </row>
    <row r="1765" spans="1:20" ht="57.6" hidden="1"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0">
        <f t="shared" si="166"/>
        <v>42636.868518518517</v>
      </c>
      <c r="T1765" s="10">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0">
        <f t="shared" si="166"/>
        <v>41825.485868055555</v>
      </c>
      <c r="T1766" s="10">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0">
        <f t="shared" si="166"/>
        <v>41834.980462962965</v>
      </c>
      <c r="T1767" s="10">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str">
        <f t="shared" si="163"/>
        <v>No Backers</v>
      </c>
      <c r="Q1768" t="str">
        <f t="shared" si="164"/>
        <v>photography</v>
      </c>
      <c r="R1768" t="str">
        <f t="shared" si="165"/>
        <v>photobooks</v>
      </c>
      <c r="S1768" s="10">
        <f t="shared" si="166"/>
        <v>41855.859814814816</v>
      </c>
      <c r="T1768" s="10">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0">
        <f t="shared" si="166"/>
        <v>41824.658379629633</v>
      </c>
      <c r="T1769" s="10">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0">
        <f t="shared" si="166"/>
        <v>41849.560694444444</v>
      </c>
      <c r="T1770" s="10">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0">
        <f t="shared" si="166"/>
        <v>41987.818969907406</v>
      </c>
      <c r="T1771" s="10">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0">
        <f t="shared" si="166"/>
        <v>41891.780023148152</v>
      </c>
      <c r="T1772" s="10">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0">
        <f t="shared" si="166"/>
        <v>41905.979629629634</v>
      </c>
      <c r="T1773" s="10">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0">
        <f t="shared" si="166"/>
        <v>41766.718009259261</v>
      </c>
      <c r="T1774" s="10">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0">
        <f t="shared" si="166"/>
        <v>41978.760393518518</v>
      </c>
      <c r="T1775" s="10">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0">
        <f t="shared" si="166"/>
        <v>41930.218657407408</v>
      </c>
      <c r="T1776" s="10">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0">
        <f t="shared" si="166"/>
        <v>41891.976388888892</v>
      </c>
      <c r="T1777" s="10">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0">
        <f t="shared" si="166"/>
        <v>41905.95684027778</v>
      </c>
      <c r="T1778" s="10">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0">
        <f t="shared" si="166"/>
        <v>42025.357094907406</v>
      </c>
      <c r="T1779" s="10">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0">
        <f t="shared" si="166"/>
        <v>42045.86336805555</v>
      </c>
      <c r="T1780" s="10">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0">
        <f t="shared" si="166"/>
        <v>42585.691898148143</v>
      </c>
      <c r="T1781" s="10">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0">
        <f t="shared" si="166"/>
        <v>42493.600810185191</v>
      </c>
      <c r="T1782" s="10">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0">
        <f t="shared" si="166"/>
        <v>42597.617418981477</v>
      </c>
      <c r="T1783" s="10">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0">
        <f t="shared" si="166"/>
        <v>42388.575104166666</v>
      </c>
      <c r="T1784" s="10">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0">
        <f t="shared" si="166"/>
        <v>42115.949976851851</v>
      </c>
      <c r="T1785" s="10">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0">
        <f t="shared" si="166"/>
        <v>42003.655555555553</v>
      </c>
      <c r="T1786" s="10">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0">
        <f t="shared" si="166"/>
        <v>41897.134895833333</v>
      </c>
      <c r="T1787" s="10">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0">
        <f t="shared" si="166"/>
        <v>41958.550659722227</v>
      </c>
      <c r="T1788" s="10">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0">
        <f t="shared" si="166"/>
        <v>42068.65552083333</v>
      </c>
      <c r="T1789" s="10">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0">
        <f t="shared" si="166"/>
        <v>41913.94840277778</v>
      </c>
      <c r="T1790" s="10">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0">
        <f t="shared" si="166"/>
        <v>41956.250034722223</v>
      </c>
      <c r="T1791" s="10">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0">
        <f t="shared" si="166"/>
        <v>42010.674513888895</v>
      </c>
      <c r="T1792" s="10">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0">
        <f t="shared" si="166"/>
        <v>41973.740335648152</v>
      </c>
      <c r="T1793" s="10">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0">
        <f t="shared" si="166"/>
        <v>42189.031041666662</v>
      </c>
      <c r="T1794" s="10">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IFERROR(E1795/L1795,"No Backers")</f>
        <v>20</v>
      </c>
      <c r="Q1795" t="str">
        <f t="shared" ref="Q1795:Q1858" si="170">MID(N1795,1,FIND("/",N1795,1)-1)</f>
        <v>photography</v>
      </c>
      <c r="R1795" t="str">
        <f t="shared" ref="R1795:R1858" si="171">MID(N1795,FIND("/",N1795,1)+1,LEN(N1795))</f>
        <v>photobooks</v>
      </c>
      <c r="S1795" s="10">
        <f t="shared" ref="S1795:S1858" si="172">(((J1795/60)/60)/24)+DATE(1970,1,1)</f>
        <v>41940.89166666667</v>
      </c>
      <c r="T1795" s="10">
        <f t="shared" ref="T1795:T1858" si="173">(((I1795/60)/60)/24)+DATE(1970,1,1)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0">
        <f t="shared" si="172"/>
        <v>42011.551180555558</v>
      </c>
      <c r="T1796" s="10">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0">
        <f t="shared" si="172"/>
        <v>42628.288668981477</v>
      </c>
      <c r="T1797" s="10">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0">
        <f t="shared" si="172"/>
        <v>42515.439421296294</v>
      </c>
      <c r="T1798" s="10">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0">
        <f t="shared" si="172"/>
        <v>42689.56931712963</v>
      </c>
      <c r="T1799" s="10">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0">
        <f t="shared" si="172"/>
        <v>42344.32677083333</v>
      </c>
      <c r="T1800" s="10">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0">
        <f t="shared" si="172"/>
        <v>41934.842685185184</v>
      </c>
      <c r="T1801" s="10">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0">
        <f t="shared" si="172"/>
        <v>42623.606134259258</v>
      </c>
      <c r="T1802" s="10">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0">
        <f t="shared" si="172"/>
        <v>42321.660509259258</v>
      </c>
      <c r="T1803" s="10">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0">
        <f t="shared" si="172"/>
        <v>42159.47256944445</v>
      </c>
      <c r="T1804" s="10">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0">
        <f t="shared" si="172"/>
        <v>42018.071550925932</v>
      </c>
      <c r="T1805" s="10">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0">
        <f t="shared" si="172"/>
        <v>42282.678287037037</v>
      </c>
      <c r="T1806" s="10">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0">
        <f t="shared" si="172"/>
        <v>42247.803912037038</v>
      </c>
      <c r="T1807" s="10">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0">
        <f t="shared" si="172"/>
        <v>41877.638298611113</v>
      </c>
      <c r="T1808" s="10">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0">
        <f t="shared" si="172"/>
        <v>41880.068437499998</v>
      </c>
      <c r="T1809" s="10">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0">
        <f t="shared" si="172"/>
        <v>42742.680902777778</v>
      </c>
      <c r="T1810" s="10">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0">
        <f t="shared" si="172"/>
        <v>42029.907858796301</v>
      </c>
      <c r="T1811" s="10">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0">
        <f t="shared" si="172"/>
        <v>41860.91002314815</v>
      </c>
      <c r="T1812" s="10">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0">
        <f t="shared" si="172"/>
        <v>41876.433680555558</v>
      </c>
      <c r="T1813" s="10">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0">
        <f t="shared" si="172"/>
        <v>42524.318703703699</v>
      </c>
      <c r="T1814" s="10">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str">
        <f t="shared" si="169"/>
        <v>No Backers</v>
      </c>
      <c r="Q1815" t="str">
        <f t="shared" si="170"/>
        <v>photography</v>
      </c>
      <c r="R1815" t="str">
        <f t="shared" si="171"/>
        <v>photobooks</v>
      </c>
      <c r="S1815" s="10">
        <f t="shared" si="172"/>
        <v>41829.889027777775</v>
      </c>
      <c r="T1815" s="10">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0">
        <f t="shared" si="172"/>
        <v>42033.314074074078</v>
      </c>
      <c r="T1816" s="10">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str">
        <f t="shared" si="169"/>
        <v>No Backers</v>
      </c>
      <c r="Q1817" t="str">
        <f t="shared" si="170"/>
        <v>photography</v>
      </c>
      <c r="R1817" t="str">
        <f t="shared" si="171"/>
        <v>photobooks</v>
      </c>
      <c r="S1817" s="10">
        <f t="shared" si="172"/>
        <v>42172.906678240746</v>
      </c>
      <c r="T1817" s="10">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0">
        <f t="shared" si="172"/>
        <v>42548.876192129625</v>
      </c>
      <c r="T1818" s="10">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0">
        <f t="shared" si="172"/>
        <v>42705.662118055552</v>
      </c>
      <c r="T1819" s="10">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str">
        <f t="shared" si="169"/>
        <v>No Backers</v>
      </c>
      <c r="Q1820" t="str">
        <f t="shared" si="170"/>
        <v>photography</v>
      </c>
      <c r="R1820" t="str">
        <f t="shared" si="171"/>
        <v>photobooks</v>
      </c>
      <c r="S1820" s="10">
        <f t="shared" si="172"/>
        <v>42067.234375</v>
      </c>
      <c r="T1820" s="10">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0">
        <f t="shared" si="172"/>
        <v>41820.752268518518</v>
      </c>
      <c r="T1821" s="10">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0">
        <f t="shared" si="172"/>
        <v>42065.084375000006</v>
      </c>
      <c r="T1822" s="10">
        <f t="shared" si="173"/>
        <v>42095.042708333334</v>
      </c>
    </row>
    <row r="1823" spans="1:20" ht="43.2" hidden="1"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0">
        <f t="shared" si="172"/>
        <v>40926.319062499999</v>
      </c>
      <c r="T1823" s="10">
        <f t="shared" si="173"/>
        <v>40971.319062499999</v>
      </c>
    </row>
    <row r="1824" spans="1:20" ht="28.8" hidden="1"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0">
        <f t="shared" si="172"/>
        <v>41634.797013888885</v>
      </c>
      <c r="T1824" s="10">
        <f t="shared" si="173"/>
        <v>41670.792361111111</v>
      </c>
    </row>
    <row r="1825" spans="1:20" ht="43.2" hidden="1"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0">
        <f t="shared" si="172"/>
        <v>41176.684907407405</v>
      </c>
      <c r="T1825" s="10">
        <f t="shared" si="173"/>
        <v>41206.684907407405</v>
      </c>
    </row>
    <row r="1826" spans="1:20" hidden="1"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0">
        <f t="shared" si="172"/>
        <v>41626.916284722225</v>
      </c>
      <c r="T1826" s="10">
        <f t="shared" si="173"/>
        <v>41647.088888888888</v>
      </c>
    </row>
    <row r="1827" spans="1:20" ht="43.2" hidden="1"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0">
        <f t="shared" si="172"/>
        <v>41443.83452546296</v>
      </c>
      <c r="T1827" s="10">
        <f t="shared" si="173"/>
        <v>41466.83452546296</v>
      </c>
    </row>
    <row r="1828" spans="1:20" ht="28.8" hidden="1"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0">
        <f t="shared" si="172"/>
        <v>41657.923807870371</v>
      </c>
      <c r="T1828" s="10">
        <f t="shared" si="173"/>
        <v>41687.923807870371</v>
      </c>
    </row>
    <row r="1829" spans="1:20" ht="43.2" hidden="1"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0">
        <f t="shared" si="172"/>
        <v>40555.325937499998</v>
      </c>
      <c r="T1829" s="10">
        <f t="shared" si="173"/>
        <v>40605.325937499998</v>
      </c>
    </row>
    <row r="1830" spans="1:20" ht="57.6" hidden="1"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0">
        <f t="shared" si="172"/>
        <v>41736.899652777778</v>
      </c>
      <c r="T1830" s="10">
        <f t="shared" si="173"/>
        <v>41768.916666666664</v>
      </c>
    </row>
    <row r="1831" spans="1:20" ht="43.2" hidden="1"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0">
        <f t="shared" si="172"/>
        <v>40516.087627314817</v>
      </c>
      <c r="T1831" s="10">
        <f t="shared" si="173"/>
        <v>40564.916666666664</v>
      </c>
    </row>
    <row r="1832" spans="1:20" ht="43.2" hidden="1"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0">
        <f t="shared" si="172"/>
        <v>41664.684108796297</v>
      </c>
      <c r="T1832" s="10">
        <f t="shared" si="173"/>
        <v>41694.684108796297</v>
      </c>
    </row>
    <row r="1833" spans="1:20" ht="43.2" hidden="1"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0">
        <f t="shared" si="172"/>
        <v>41026.996099537035</v>
      </c>
      <c r="T1833" s="10">
        <f t="shared" si="173"/>
        <v>41041.996099537035</v>
      </c>
    </row>
    <row r="1834" spans="1:20" ht="43.2" hidden="1"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0">
        <f t="shared" si="172"/>
        <v>40576.539664351854</v>
      </c>
      <c r="T1834" s="10">
        <f t="shared" si="173"/>
        <v>40606.539664351854</v>
      </c>
    </row>
    <row r="1835" spans="1:20" ht="43.2" hidden="1"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0">
        <f t="shared" si="172"/>
        <v>41303.044016203705</v>
      </c>
      <c r="T1835" s="10">
        <f t="shared" si="173"/>
        <v>41335.332638888889</v>
      </c>
    </row>
    <row r="1836" spans="1:20" ht="28.8" hidden="1"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0">
        <f t="shared" si="172"/>
        <v>41988.964062500003</v>
      </c>
      <c r="T1836" s="10">
        <f t="shared" si="173"/>
        <v>42028.964062500003</v>
      </c>
    </row>
    <row r="1837" spans="1:20" ht="57.6" hidden="1"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0">
        <f t="shared" si="172"/>
        <v>42430.702210648145</v>
      </c>
      <c r="T1837" s="10">
        <f t="shared" si="173"/>
        <v>42460.660543981481</v>
      </c>
    </row>
    <row r="1838" spans="1:20" ht="28.8" hidden="1"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0">
        <f t="shared" si="172"/>
        <v>41305.809363425928</v>
      </c>
      <c r="T1838" s="10">
        <f t="shared" si="173"/>
        <v>41322.809363425928</v>
      </c>
    </row>
    <row r="1839" spans="1:20" ht="57.6" hidden="1"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0">
        <f t="shared" si="172"/>
        <v>40926.047858796301</v>
      </c>
      <c r="T1839" s="10">
        <f t="shared" si="173"/>
        <v>40986.006192129629</v>
      </c>
    </row>
    <row r="1840" spans="1:20" ht="43.2" hidden="1"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0">
        <f t="shared" si="172"/>
        <v>40788.786539351851</v>
      </c>
      <c r="T1840" s="10">
        <f t="shared" si="173"/>
        <v>40817.125</v>
      </c>
    </row>
    <row r="1841" spans="1:20" ht="43.2" hidden="1"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0">
        <f t="shared" si="172"/>
        <v>42614.722013888888</v>
      </c>
      <c r="T1841" s="10">
        <f t="shared" si="173"/>
        <v>42644.722013888888</v>
      </c>
    </row>
    <row r="1842" spans="1:20" ht="43.2" hidden="1"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0">
        <f t="shared" si="172"/>
        <v>41382.096180555556</v>
      </c>
      <c r="T1842" s="10">
        <f t="shared" si="173"/>
        <v>41401.207638888889</v>
      </c>
    </row>
    <row r="1843" spans="1:20" ht="28.8" hidden="1"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0">
        <f t="shared" si="172"/>
        <v>41745.84542824074</v>
      </c>
      <c r="T1843" s="10">
        <f t="shared" si="173"/>
        <v>41779.207638888889</v>
      </c>
    </row>
    <row r="1844" spans="1:20" ht="43.2" hidden="1"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0">
        <f t="shared" si="172"/>
        <v>42031.631724537037</v>
      </c>
      <c r="T1844" s="10">
        <f t="shared" si="173"/>
        <v>42065.249305555553</v>
      </c>
    </row>
    <row r="1845" spans="1:20" ht="57.6" hidden="1"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0">
        <f t="shared" si="172"/>
        <v>40564.994837962964</v>
      </c>
      <c r="T1845" s="10">
        <f t="shared" si="173"/>
        <v>40594.994837962964</v>
      </c>
    </row>
    <row r="1846" spans="1:20" ht="43.2" hidden="1"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0">
        <f t="shared" si="172"/>
        <v>40666.973541666666</v>
      </c>
      <c r="T1846" s="10">
        <f t="shared" si="173"/>
        <v>40705.125</v>
      </c>
    </row>
    <row r="1847" spans="1:20" ht="86.4" hidden="1"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0">
        <f t="shared" si="172"/>
        <v>42523.333310185189</v>
      </c>
      <c r="T1847" s="10">
        <f t="shared" si="173"/>
        <v>42538.204861111109</v>
      </c>
    </row>
    <row r="1848" spans="1:20" ht="43.2" hidden="1"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0">
        <f t="shared" si="172"/>
        <v>41228.650196759263</v>
      </c>
      <c r="T1848" s="10">
        <f t="shared" si="173"/>
        <v>41258.650196759263</v>
      </c>
    </row>
    <row r="1849" spans="1:20" ht="57.6" hidden="1"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0">
        <f t="shared" si="172"/>
        <v>42094.236481481479</v>
      </c>
      <c r="T1849" s="10">
        <f t="shared" si="173"/>
        <v>42115.236481481479</v>
      </c>
    </row>
    <row r="1850" spans="1:20" ht="43.2" hidden="1"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0">
        <f t="shared" si="172"/>
        <v>40691.788055555553</v>
      </c>
      <c r="T1850" s="10">
        <f t="shared" si="173"/>
        <v>40755.290972222225</v>
      </c>
    </row>
    <row r="1851" spans="1:20" ht="28.8" hidden="1"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0">
        <f t="shared" si="172"/>
        <v>41169.845590277779</v>
      </c>
      <c r="T1851" s="10">
        <f t="shared" si="173"/>
        <v>41199.845590277779</v>
      </c>
    </row>
    <row r="1852" spans="1:20" ht="43.2" hidden="1"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0">
        <f t="shared" si="172"/>
        <v>41800.959490740745</v>
      </c>
      <c r="T1852" s="10">
        <f t="shared" si="173"/>
        <v>41830.959490740745</v>
      </c>
    </row>
    <row r="1853" spans="1:20" ht="43.2" hidden="1"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0">
        <f t="shared" si="172"/>
        <v>41827.906689814816</v>
      </c>
      <c r="T1853" s="10">
        <f t="shared" si="173"/>
        <v>41848.041666666664</v>
      </c>
    </row>
    <row r="1854" spans="1:20" ht="43.2" hidden="1"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0">
        <f t="shared" si="172"/>
        <v>42081.77143518519</v>
      </c>
      <c r="T1854" s="10">
        <f t="shared" si="173"/>
        <v>42119</v>
      </c>
    </row>
    <row r="1855" spans="1:20" ht="43.2" hidden="1"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0">
        <f t="shared" si="172"/>
        <v>41177.060381944444</v>
      </c>
      <c r="T1855" s="10">
        <f t="shared" si="173"/>
        <v>41227.102048611108</v>
      </c>
    </row>
    <row r="1856" spans="1:20" ht="43.2" hidden="1"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0">
        <f t="shared" si="172"/>
        <v>41388.021261574075</v>
      </c>
      <c r="T1856" s="10">
        <f t="shared" si="173"/>
        <v>41418.021261574075</v>
      </c>
    </row>
    <row r="1857" spans="1:20" ht="43.2" hidden="1"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0">
        <f t="shared" si="172"/>
        <v>41600.538657407407</v>
      </c>
      <c r="T1857" s="10">
        <f t="shared" si="173"/>
        <v>41645.538657407407</v>
      </c>
    </row>
    <row r="1858" spans="1:20" ht="57.6" hidden="1"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0">
        <f t="shared" si="172"/>
        <v>41817.854999999996</v>
      </c>
      <c r="T1858" s="10">
        <f t="shared" si="173"/>
        <v>41838.854999999996</v>
      </c>
    </row>
    <row r="1859" spans="1:20" ht="43.2" hidden="1"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IFERROR(E1859/L1859,"No Backers")</f>
        <v>136.36363636363637</v>
      </c>
      <c r="Q1859" t="str">
        <f t="shared" ref="Q1859:Q1922" si="176">MID(N1859,1,FIND("/",N1859,1)-1)</f>
        <v>music</v>
      </c>
      <c r="R1859" t="str">
        <f t="shared" ref="R1859:R1922" si="177">MID(N1859,FIND("/",N1859,1)+1,LEN(N1859))</f>
        <v>rock</v>
      </c>
      <c r="S1859" s="10">
        <f t="shared" ref="S1859:S1922" si="178">(((J1859/60)/60)/24)+DATE(1970,1,1)</f>
        <v>41864.76866898148</v>
      </c>
      <c r="T1859" s="10">
        <f t="shared" ref="T1859:T1922" si="179">(((I1859/60)/60)/24)+DATE(1970,1,1)</f>
        <v>41894.76866898148</v>
      </c>
    </row>
    <row r="1860" spans="1:20" ht="57.6" hidden="1"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0">
        <f t="shared" si="178"/>
        <v>40833.200474537036</v>
      </c>
      <c r="T1860" s="10">
        <f t="shared" si="179"/>
        <v>40893.242141203707</v>
      </c>
    </row>
    <row r="1861" spans="1:20" ht="28.8" hidden="1"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0">
        <f t="shared" si="178"/>
        <v>40778.770011574074</v>
      </c>
      <c r="T1861" s="10">
        <f t="shared" si="179"/>
        <v>40808.770011574074</v>
      </c>
    </row>
    <row r="1862" spans="1:20" ht="43.2" hidden="1"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0">
        <f t="shared" si="178"/>
        <v>41655.709305555552</v>
      </c>
      <c r="T1862" s="10">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str">
        <f t="shared" si="175"/>
        <v>No Backers</v>
      </c>
      <c r="Q1863" t="str">
        <f t="shared" si="176"/>
        <v>games</v>
      </c>
      <c r="R1863" t="str">
        <f t="shared" si="177"/>
        <v>mobile games</v>
      </c>
      <c r="S1863" s="10">
        <f t="shared" si="178"/>
        <v>42000.300243055557</v>
      </c>
      <c r="T1863" s="10">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0">
        <f t="shared" si="178"/>
        <v>42755.492754629624</v>
      </c>
      <c r="T1864" s="10">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0">
        <f t="shared" si="178"/>
        <v>41772.797280092593</v>
      </c>
      <c r="T1865" s="10">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0">
        <f t="shared" si="178"/>
        <v>41733.716435185182</v>
      </c>
      <c r="T1866" s="10">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0">
        <f t="shared" si="178"/>
        <v>42645.367442129631</v>
      </c>
      <c r="T1867" s="10">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0">
        <f t="shared" si="178"/>
        <v>42742.246493055558</v>
      </c>
      <c r="T1868" s="10">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0">
        <f t="shared" si="178"/>
        <v>42649.924907407403</v>
      </c>
      <c r="T1869" s="10">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0">
        <f t="shared" si="178"/>
        <v>42328.779224537036</v>
      </c>
      <c r="T1870" s="10">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str">
        <f t="shared" si="175"/>
        <v>No Backers</v>
      </c>
      <c r="Q1871" t="str">
        <f t="shared" si="176"/>
        <v>games</v>
      </c>
      <c r="R1871" t="str">
        <f t="shared" si="177"/>
        <v>mobile games</v>
      </c>
      <c r="S1871" s="10">
        <f t="shared" si="178"/>
        <v>42709.002881944441</v>
      </c>
      <c r="T1871" s="10">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0">
        <f t="shared" si="178"/>
        <v>42371.355729166666</v>
      </c>
      <c r="T1872" s="10">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0">
        <f t="shared" si="178"/>
        <v>41923.783576388887</v>
      </c>
      <c r="T1873" s="10">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0">
        <f t="shared" si="178"/>
        <v>42155.129652777774</v>
      </c>
      <c r="T1874" s="10">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0">
        <f t="shared" si="178"/>
        <v>42164.615856481483</v>
      </c>
      <c r="T1875" s="10">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0">
        <f t="shared" si="178"/>
        <v>42529.969131944439</v>
      </c>
      <c r="T1876" s="10">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0">
        <f t="shared" si="178"/>
        <v>42528.899398148147</v>
      </c>
      <c r="T1877" s="10">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str">
        <f t="shared" si="175"/>
        <v>No Backers</v>
      </c>
      <c r="Q1878" t="str">
        <f t="shared" si="176"/>
        <v>games</v>
      </c>
      <c r="R1878" t="str">
        <f t="shared" si="177"/>
        <v>mobile games</v>
      </c>
      <c r="S1878" s="10">
        <f t="shared" si="178"/>
        <v>41776.284780092588</v>
      </c>
      <c r="T1878" s="10">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str">
        <f t="shared" si="175"/>
        <v>No Backers</v>
      </c>
      <c r="Q1879" t="str">
        <f t="shared" si="176"/>
        <v>games</v>
      </c>
      <c r="R1879" t="str">
        <f t="shared" si="177"/>
        <v>mobile games</v>
      </c>
      <c r="S1879" s="10">
        <f t="shared" si="178"/>
        <v>42035.029224537036</v>
      </c>
      <c r="T1879" s="10">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str">
        <f t="shared" si="175"/>
        <v>No Backers</v>
      </c>
      <c r="Q1880" t="str">
        <f t="shared" si="176"/>
        <v>games</v>
      </c>
      <c r="R1880" t="str">
        <f t="shared" si="177"/>
        <v>mobile games</v>
      </c>
      <c r="S1880" s="10">
        <f t="shared" si="178"/>
        <v>41773.008738425924</v>
      </c>
      <c r="T1880" s="10">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0">
        <f t="shared" si="178"/>
        <v>42413.649641203709</v>
      </c>
      <c r="T1881" s="10">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0">
        <f t="shared" si="178"/>
        <v>42430.566898148143</v>
      </c>
      <c r="T1882" s="10">
        <f t="shared" si="179"/>
        <v>42459.525231481486</v>
      </c>
    </row>
    <row r="1883" spans="1:20" ht="43.2" hidden="1"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0">
        <f t="shared" si="178"/>
        <v>42043.152650462958</v>
      </c>
      <c r="T1883" s="10">
        <f t="shared" si="179"/>
        <v>42073.110983796301</v>
      </c>
    </row>
    <row r="1884" spans="1:20" ht="43.2" hidden="1"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0">
        <f t="shared" si="178"/>
        <v>41067.949212962965</v>
      </c>
      <c r="T1884" s="10">
        <f t="shared" si="179"/>
        <v>41100.991666666669</v>
      </c>
    </row>
    <row r="1885" spans="1:20" ht="43.2" hidden="1"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0">
        <f t="shared" si="178"/>
        <v>40977.948009259257</v>
      </c>
      <c r="T1885" s="10">
        <f t="shared" si="179"/>
        <v>41007.906342592592</v>
      </c>
    </row>
    <row r="1886" spans="1:20" ht="43.2" hidden="1"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0">
        <f t="shared" si="178"/>
        <v>41205.198321759257</v>
      </c>
      <c r="T1886" s="10">
        <f t="shared" si="179"/>
        <v>41240.5</v>
      </c>
    </row>
    <row r="1887" spans="1:20" ht="43.2" hidden="1"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0">
        <f t="shared" si="178"/>
        <v>41099.093865740739</v>
      </c>
      <c r="T1887" s="10">
        <f t="shared" si="179"/>
        <v>41131.916666666664</v>
      </c>
    </row>
    <row r="1888" spans="1:20" ht="43.2" hidden="1"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0">
        <f t="shared" si="178"/>
        <v>41925.906689814816</v>
      </c>
      <c r="T1888" s="10">
        <f t="shared" si="179"/>
        <v>41955.94835648148</v>
      </c>
    </row>
    <row r="1889" spans="1:20" ht="43.2" hidden="1"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0">
        <f t="shared" si="178"/>
        <v>42323.800138888888</v>
      </c>
      <c r="T1889" s="10">
        <f t="shared" si="179"/>
        <v>42341.895833333328</v>
      </c>
    </row>
    <row r="1890" spans="1:20" ht="57.6" hidden="1"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0">
        <f t="shared" si="178"/>
        <v>40299.239953703705</v>
      </c>
      <c r="T1890" s="10">
        <f t="shared" si="179"/>
        <v>40330.207638888889</v>
      </c>
    </row>
    <row r="1891" spans="1:20" ht="43.2" hidden="1"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0">
        <f t="shared" si="178"/>
        <v>41299.793356481481</v>
      </c>
      <c r="T1891" s="10">
        <f t="shared" si="179"/>
        <v>41344.751689814817</v>
      </c>
    </row>
    <row r="1892" spans="1:20" ht="43.2" hidden="1"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0">
        <f t="shared" si="178"/>
        <v>41228.786203703705</v>
      </c>
      <c r="T1892" s="10">
        <f t="shared" si="179"/>
        <v>41258.786203703705</v>
      </c>
    </row>
    <row r="1893" spans="1:20" ht="57.6" hidden="1"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0">
        <f t="shared" si="178"/>
        <v>40335.798078703701</v>
      </c>
      <c r="T1893" s="10">
        <f t="shared" si="179"/>
        <v>40381.25</v>
      </c>
    </row>
    <row r="1894" spans="1:20" ht="43.2" hidden="1"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0">
        <f t="shared" si="178"/>
        <v>40671.637511574074</v>
      </c>
      <c r="T1894" s="10">
        <f t="shared" si="179"/>
        <v>40701.637511574074</v>
      </c>
    </row>
    <row r="1895" spans="1:20" ht="43.2" hidden="1"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0">
        <f t="shared" si="178"/>
        <v>40632.94195601852</v>
      </c>
      <c r="T1895" s="10">
        <f t="shared" si="179"/>
        <v>40649.165972222225</v>
      </c>
    </row>
    <row r="1896" spans="1:20" ht="28.8" hidden="1"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0">
        <f t="shared" si="178"/>
        <v>40920.904895833337</v>
      </c>
      <c r="T1896" s="10">
        <f t="shared" si="179"/>
        <v>40951.904895833337</v>
      </c>
    </row>
    <row r="1897" spans="1:20" ht="57.6" hidden="1"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0">
        <f t="shared" si="178"/>
        <v>42267.746782407412</v>
      </c>
      <c r="T1897" s="10">
        <f t="shared" si="179"/>
        <v>42297.746782407412</v>
      </c>
    </row>
    <row r="1898" spans="1:20" ht="43.2" hidden="1"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0">
        <f t="shared" si="178"/>
        <v>40981.710243055553</v>
      </c>
      <c r="T1898" s="10">
        <f t="shared" si="179"/>
        <v>41011.710243055553</v>
      </c>
    </row>
    <row r="1899" spans="1:20" ht="43.2" hidden="1"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0">
        <f t="shared" si="178"/>
        <v>41680.583402777782</v>
      </c>
      <c r="T1899" s="10">
        <f t="shared" si="179"/>
        <v>41702.875</v>
      </c>
    </row>
    <row r="1900" spans="1:20" ht="43.2" hidden="1"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0">
        <f t="shared" si="178"/>
        <v>42366.192974537036</v>
      </c>
      <c r="T1900" s="10">
        <f t="shared" si="179"/>
        <v>42401.75</v>
      </c>
    </row>
    <row r="1901" spans="1:20" ht="43.2" hidden="1"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0">
        <f t="shared" si="178"/>
        <v>42058.941736111112</v>
      </c>
      <c r="T1901" s="10">
        <f t="shared" si="179"/>
        <v>42088.90006944444</v>
      </c>
    </row>
    <row r="1902" spans="1:20" ht="57.6" hidden="1"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0">
        <f t="shared" si="178"/>
        <v>41160.871886574074</v>
      </c>
      <c r="T1902" s="10">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0">
        <f t="shared" si="178"/>
        <v>42116.54315972222</v>
      </c>
      <c r="T1903" s="10">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0">
        <f t="shared" si="178"/>
        <v>42037.789895833332</v>
      </c>
      <c r="T1904" s="10">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0">
        <f t="shared" si="178"/>
        <v>42702.770729166667</v>
      </c>
      <c r="T1905" s="10">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0">
        <f t="shared" si="178"/>
        <v>42326.685428240744</v>
      </c>
      <c r="T1906" s="10">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0">
        <f t="shared" si="178"/>
        <v>41859.925856481481</v>
      </c>
      <c r="T1907" s="10">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0">
        <f t="shared" si="178"/>
        <v>42514.671099537038</v>
      </c>
      <c r="T1908" s="10">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0">
        <f t="shared" si="178"/>
        <v>41767.587094907409</v>
      </c>
      <c r="T1909" s="10">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0">
        <f t="shared" si="178"/>
        <v>42703.917824074073</v>
      </c>
      <c r="T1910" s="10">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0">
        <f t="shared" si="178"/>
        <v>41905.429155092592</v>
      </c>
      <c r="T1911" s="10">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0">
        <f t="shared" si="178"/>
        <v>42264.963159722218</v>
      </c>
      <c r="T1912" s="10">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0">
        <f t="shared" si="178"/>
        <v>41830.033958333333</v>
      </c>
      <c r="T1913" s="10">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0">
        <f t="shared" si="178"/>
        <v>42129.226388888885</v>
      </c>
      <c r="T1914" s="10">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0">
        <f t="shared" si="178"/>
        <v>41890.511319444442</v>
      </c>
      <c r="T1915" s="10">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0">
        <f t="shared" si="178"/>
        <v>41929.174456018518</v>
      </c>
      <c r="T1916" s="10">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0">
        <f t="shared" si="178"/>
        <v>41864.04886574074</v>
      </c>
      <c r="T1917" s="10">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0">
        <f t="shared" si="178"/>
        <v>42656.717303240745</v>
      </c>
      <c r="T1918" s="10">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0">
        <f t="shared" si="178"/>
        <v>42746.270057870366</v>
      </c>
      <c r="T1919" s="10">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0">
        <f t="shared" si="178"/>
        <v>41828.789942129632</v>
      </c>
      <c r="T1920" s="10">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0">
        <f t="shared" si="178"/>
        <v>42113.875567129624</v>
      </c>
      <c r="T1921" s="10">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0">
        <f t="shared" si="178"/>
        <v>42270.875706018516</v>
      </c>
      <c r="T1922" s="10">
        <f t="shared" si="179"/>
        <v>42298.958333333328</v>
      </c>
    </row>
    <row r="1923" spans="1:20" ht="28.8" hidden="1"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IFERROR(E1923/L1923,"No Backers")</f>
        <v>54</v>
      </c>
      <c r="Q1923" t="str">
        <f t="shared" ref="Q1923:Q1986" si="182">MID(N1923,1,FIND("/",N1923,1)-1)</f>
        <v>music</v>
      </c>
      <c r="R1923" t="str">
        <f t="shared" ref="R1923:R1986" si="183">MID(N1923,FIND("/",N1923,1)+1,LEN(N1923))</f>
        <v>indie rock</v>
      </c>
      <c r="S1923" s="10">
        <f t="shared" ref="S1923:S1986" si="184">(((J1923/60)/60)/24)+DATE(1970,1,1)</f>
        <v>41074.221562500003</v>
      </c>
      <c r="T1923" s="10">
        <f t="shared" ref="T1923:T1986" si="185">(((I1923/60)/60)/24)+DATE(1970,1,1)</f>
        <v>41104.221562500003</v>
      </c>
    </row>
    <row r="1924" spans="1:20" ht="43.2" hidden="1"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0">
        <f t="shared" si="184"/>
        <v>41590.255868055552</v>
      </c>
      <c r="T1924" s="10">
        <f t="shared" si="185"/>
        <v>41620.255868055552</v>
      </c>
    </row>
    <row r="1925" spans="1:20" ht="43.2" hidden="1"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0">
        <f t="shared" si="184"/>
        <v>40772.848749999997</v>
      </c>
      <c r="T1925" s="10">
        <f t="shared" si="185"/>
        <v>40813.207638888889</v>
      </c>
    </row>
    <row r="1926" spans="1:20" ht="57.6" hidden="1"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0">
        <f t="shared" si="184"/>
        <v>41626.761053240742</v>
      </c>
      <c r="T1926" s="10">
        <f t="shared" si="185"/>
        <v>41654.814583333333</v>
      </c>
    </row>
    <row r="1927" spans="1:20" ht="43.2" hidden="1"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0">
        <f t="shared" si="184"/>
        <v>41535.90148148148</v>
      </c>
      <c r="T1927" s="10">
        <f t="shared" si="185"/>
        <v>41558</v>
      </c>
    </row>
    <row r="1928" spans="1:20" ht="57.6" hidden="1"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0">
        <f t="shared" si="184"/>
        <v>40456.954351851848</v>
      </c>
      <c r="T1928" s="10">
        <f t="shared" si="185"/>
        <v>40484.018055555556</v>
      </c>
    </row>
    <row r="1929" spans="1:20" hidden="1"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0">
        <f t="shared" si="184"/>
        <v>40960.861562500002</v>
      </c>
      <c r="T1929" s="10">
        <f t="shared" si="185"/>
        <v>40976.207638888889</v>
      </c>
    </row>
    <row r="1930" spans="1:20" ht="28.8" hidden="1"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0">
        <f t="shared" si="184"/>
        <v>41371.648078703707</v>
      </c>
      <c r="T1930" s="10">
        <f t="shared" si="185"/>
        <v>41401.648078703707</v>
      </c>
    </row>
    <row r="1931" spans="1:20" ht="43.2" hidden="1"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0">
        <f t="shared" si="184"/>
        <v>40687.021597222221</v>
      </c>
      <c r="T1931" s="10">
        <f t="shared" si="185"/>
        <v>40729.021597222221</v>
      </c>
    </row>
    <row r="1932" spans="1:20" ht="28.8" hidden="1"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0">
        <f t="shared" si="184"/>
        <v>41402.558819444443</v>
      </c>
      <c r="T1932" s="10">
        <f t="shared" si="185"/>
        <v>41462.558819444443</v>
      </c>
    </row>
    <row r="1933" spans="1:20" ht="43.2" hidden="1"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0">
        <f t="shared" si="184"/>
        <v>41037.892465277779</v>
      </c>
      <c r="T1933" s="10">
        <f t="shared" si="185"/>
        <v>41051.145833333336</v>
      </c>
    </row>
    <row r="1934" spans="1:20" ht="57.6" hidden="1"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0">
        <f t="shared" si="184"/>
        <v>40911.809872685182</v>
      </c>
      <c r="T1934" s="10">
        <f t="shared" si="185"/>
        <v>40932.809872685182</v>
      </c>
    </row>
    <row r="1935" spans="1:20" ht="43.2" hidden="1"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0">
        <f t="shared" si="184"/>
        <v>41879.130868055552</v>
      </c>
      <c r="T1935" s="10">
        <f t="shared" si="185"/>
        <v>41909.130868055552</v>
      </c>
    </row>
    <row r="1936" spans="1:20" ht="43.2" hidden="1"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0">
        <f t="shared" si="184"/>
        <v>40865.867141203707</v>
      </c>
      <c r="T1936" s="10">
        <f t="shared" si="185"/>
        <v>40902.208333333336</v>
      </c>
    </row>
    <row r="1937" spans="1:20" ht="43.2" hidden="1"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0">
        <f t="shared" si="184"/>
        <v>41773.932534722226</v>
      </c>
      <c r="T1937" s="10">
        <f t="shared" si="185"/>
        <v>41811.207638888889</v>
      </c>
    </row>
    <row r="1938" spans="1:20" ht="43.2" hidden="1"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0">
        <f t="shared" si="184"/>
        <v>40852.889699074076</v>
      </c>
      <c r="T1938" s="10">
        <f t="shared" si="185"/>
        <v>40883.249305555553</v>
      </c>
    </row>
    <row r="1939" spans="1:20" ht="43.2" hidden="1"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0">
        <f t="shared" si="184"/>
        <v>41059.118993055556</v>
      </c>
      <c r="T1939" s="10">
        <f t="shared" si="185"/>
        <v>41075.165972222225</v>
      </c>
    </row>
    <row r="1940" spans="1:20" ht="43.2" hidden="1"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0">
        <f t="shared" si="184"/>
        <v>41426.259618055556</v>
      </c>
      <c r="T1940" s="10">
        <f t="shared" si="185"/>
        <v>41457.208333333336</v>
      </c>
    </row>
    <row r="1941" spans="1:20" ht="57.6" hidden="1"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0">
        <f t="shared" si="184"/>
        <v>41313.985046296293</v>
      </c>
      <c r="T1941" s="10">
        <f t="shared" si="185"/>
        <v>41343.943379629629</v>
      </c>
    </row>
    <row r="1942" spans="1:20" ht="43.2" hidden="1"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0">
        <f t="shared" si="184"/>
        <v>40670.507326388892</v>
      </c>
      <c r="T1942" s="10">
        <f t="shared" si="185"/>
        <v>40709.165972222225</v>
      </c>
    </row>
    <row r="1943" spans="1:20" ht="43.2" hidden="1"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0">
        <f t="shared" si="184"/>
        <v>41744.290868055556</v>
      </c>
      <c r="T1943" s="10">
        <f t="shared" si="185"/>
        <v>41774.290868055556</v>
      </c>
    </row>
    <row r="1944" spans="1:20" ht="43.2" hidden="1"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0">
        <f t="shared" si="184"/>
        <v>40638.828009259261</v>
      </c>
      <c r="T1944" s="10">
        <f t="shared" si="185"/>
        <v>40728.828009259261</v>
      </c>
    </row>
    <row r="1945" spans="1:20" ht="43.2" hidden="1"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0">
        <f t="shared" si="184"/>
        <v>42548.269861111112</v>
      </c>
      <c r="T1945" s="10">
        <f t="shared" si="185"/>
        <v>42593.269861111112</v>
      </c>
    </row>
    <row r="1946" spans="1:20" ht="43.2" hidden="1"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0">
        <f t="shared" si="184"/>
        <v>41730.584374999999</v>
      </c>
      <c r="T1946" s="10">
        <f t="shared" si="185"/>
        <v>41760.584374999999</v>
      </c>
    </row>
    <row r="1947" spans="1:20" ht="43.2" hidden="1"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0">
        <f t="shared" si="184"/>
        <v>42157.251828703709</v>
      </c>
      <c r="T1947" s="10">
        <f t="shared" si="185"/>
        <v>42197.251828703709</v>
      </c>
    </row>
    <row r="1948" spans="1:20" ht="43.2" hidden="1"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0">
        <f t="shared" si="184"/>
        <v>41689.150011574071</v>
      </c>
      <c r="T1948" s="10">
        <f t="shared" si="185"/>
        <v>41749.108344907407</v>
      </c>
    </row>
    <row r="1949" spans="1:20" ht="57.6" hidden="1"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0">
        <f t="shared" si="184"/>
        <v>40102.918055555558</v>
      </c>
      <c r="T1949" s="10">
        <f t="shared" si="185"/>
        <v>40140.249305555553</v>
      </c>
    </row>
    <row r="1950" spans="1:20" ht="28.8" hidden="1"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0">
        <f t="shared" si="184"/>
        <v>42473.604270833333</v>
      </c>
      <c r="T1950" s="10">
        <f t="shared" si="185"/>
        <v>42527.709722222222</v>
      </c>
    </row>
    <row r="1951" spans="1:20" ht="43.2" hidden="1"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0">
        <f t="shared" si="184"/>
        <v>41800.423043981478</v>
      </c>
      <c r="T1951" s="10">
        <f t="shared" si="185"/>
        <v>41830.423043981478</v>
      </c>
    </row>
    <row r="1952" spans="1:20" ht="43.2" hidden="1"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0">
        <f t="shared" si="184"/>
        <v>40624.181400462963</v>
      </c>
      <c r="T1952" s="10">
        <f t="shared" si="185"/>
        <v>40655.181400462963</v>
      </c>
    </row>
    <row r="1953" spans="1:20" ht="43.2" hidden="1"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0">
        <f t="shared" si="184"/>
        <v>42651.420567129629</v>
      </c>
      <c r="T1953" s="10">
        <f t="shared" si="185"/>
        <v>42681.462233796294</v>
      </c>
    </row>
    <row r="1954" spans="1:20" ht="43.2" hidden="1"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0">
        <f t="shared" si="184"/>
        <v>41526.60665509259</v>
      </c>
      <c r="T1954" s="10">
        <f t="shared" si="185"/>
        <v>41563.60665509259</v>
      </c>
    </row>
    <row r="1955" spans="1:20" ht="43.2" hidden="1"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0">
        <f t="shared" si="184"/>
        <v>40941.199826388889</v>
      </c>
      <c r="T1955" s="10">
        <f t="shared" si="185"/>
        <v>40970.125</v>
      </c>
    </row>
    <row r="1956" spans="1:20" ht="28.8" hidden="1"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0">
        <f t="shared" si="184"/>
        <v>42394.580740740741</v>
      </c>
      <c r="T1956" s="10">
        <f t="shared" si="185"/>
        <v>42441.208333333328</v>
      </c>
    </row>
    <row r="1957" spans="1:20" ht="43.2" hidden="1"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0">
        <f t="shared" si="184"/>
        <v>41020.271770833337</v>
      </c>
      <c r="T1957" s="10">
        <f t="shared" si="185"/>
        <v>41052.791666666664</v>
      </c>
    </row>
    <row r="1958" spans="1:20" ht="43.2" hidden="1"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0">
        <f t="shared" si="184"/>
        <v>42067.923668981486</v>
      </c>
      <c r="T1958" s="10">
        <f t="shared" si="185"/>
        <v>42112.882002314815</v>
      </c>
    </row>
    <row r="1959" spans="1:20" ht="28.8" hidden="1"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0">
        <f t="shared" si="184"/>
        <v>41179.098530092589</v>
      </c>
      <c r="T1959" s="10">
        <f t="shared" si="185"/>
        <v>41209.098530092589</v>
      </c>
    </row>
    <row r="1960" spans="1:20" ht="43.2" hidden="1"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0">
        <f t="shared" si="184"/>
        <v>41326.987974537034</v>
      </c>
      <c r="T1960" s="10">
        <f t="shared" si="185"/>
        <v>41356.94630787037</v>
      </c>
    </row>
    <row r="1961" spans="1:20" ht="57.6" hidden="1"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0">
        <f t="shared" si="184"/>
        <v>41871.845601851855</v>
      </c>
      <c r="T1961" s="10">
        <f t="shared" si="185"/>
        <v>41913</v>
      </c>
    </row>
    <row r="1962" spans="1:20" ht="43.2" hidden="1"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0">
        <f t="shared" si="184"/>
        <v>41964.362743055557</v>
      </c>
      <c r="T1962" s="10">
        <f t="shared" si="185"/>
        <v>41994.362743055557</v>
      </c>
    </row>
    <row r="1963" spans="1:20" ht="43.2" hidden="1"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0">
        <f t="shared" si="184"/>
        <v>41148.194641203707</v>
      </c>
      <c r="T1963" s="10">
        <f t="shared" si="185"/>
        <v>41188.165972222225</v>
      </c>
    </row>
    <row r="1964" spans="1:20" ht="43.2" hidden="1"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0">
        <f t="shared" si="184"/>
        <v>41742.780509259261</v>
      </c>
      <c r="T1964" s="10">
        <f t="shared" si="185"/>
        <v>41772.780509259261</v>
      </c>
    </row>
    <row r="1965" spans="1:20" ht="43.2" hidden="1"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0">
        <f t="shared" si="184"/>
        <v>41863.429791666669</v>
      </c>
      <c r="T1965" s="10">
        <f t="shared" si="185"/>
        <v>41898.429791666669</v>
      </c>
    </row>
    <row r="1966" spans="1:20" ht="43.2" hidden="1"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0">
        <f t="shared" si="184"/>
        <v>42452.272824074069</v>
      </c>
      <c r="T1966" s="10">
        <f t="shared" si="185"/>
        <v>42482.272824074069</v>
      </c>
    </row>
    <row r="1967" spans="1:20" ht="43.2" hidden="1"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0">
        <f t="shared" si="184"/>
        <v>40898.089236111111</v>
      </c>
      <c r="T1967" s="10">
        <f t="shared" si="185"/>
        <v>40920.041666666664</v>
      </c>
    </row>
    <row r="1968" spans="1:20" ht="43.2" hidden="1"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0">
        <f t="shared" si="184"/>
        <v>41835.540486111109</v>
      </c>
      <c r="T1968" s="10">
        <f t="shared" si="185"/>
        <v>41865.540486111109</v>
      </c>
    </row>
    <row r="1969" spans="1:20" ht="43.2" hidden="1"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0">
        <f t="shared" si="184"/>
        <v>41730.663530092592</v>
      </c>
      <c r="T1969" s="10">
        <f t="shared" si="185"/>
        <v>41760.663530092592</v>
      </c>
    </row>
    <row r="1970" spans="1:20" ht="28.8" hidden="1"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0">
        <f t="shared" si="184"/>
        <v>42676.586979166663</v>
      </c>
      <c r="T1970" s="10">
        <f t="shared" si="185"/>
        <v>42707.628645833334</v>
      </c>
    </row>
    <row r="1971" spans="1:20" ht="43.2" hidden="1"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0">
        <f t="shared" si="184"/>
        <v>42557.792453703703</v>
      </c>
      <c r="T1971" s="10">
        <f t="shared" si="185"/>
        <v>42587.792453703703</v>
      </c>
    </row>
    <row r="1972" spans="1:20" ht="43.2" hidden="1"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0">
        <f t="shared" si="184"/>
        <v>41324.193298611113</v>
      </c>
      <c r="T1972" s="10">
        <f t="shared" si="185"/>
        <v>41384.151631944449</v>
      </c>
    </row>
    <row r="1973" spans="1:20" ht="43.2" hidden="1"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0">
        <f t="shared" si="184"/>
        <v>41561.500706018516</v>
      </c>
      <c r="T1973" s="10">
        <f t="shared" si="185"/>
        <v>41593.166666666664</v>
      </c>
    </row>
    <row r="1974" spans="1:20" ht="43.2" hidden="1"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0">
        <f t="shared" si="184"/>
        <v>41201.012083333335</v>
      </c>
      <c r="T1974" s="10">
        <f t="shared" si="185"/>
        <v>41231.053749999999</v>
      </c>
    </row>
    <row r="1975" spans="1:20" ht="43.2" hidden="1"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0">
        <f t="shared" si="184"/>
        <v>42549.722962962958</v>
      </c>
      <c r="T1975" s="10">
        <f t="shared" si="185"/>
        <v>42588.291666666672</v>
      </c>
    </row>
    <row r="1976" spans="1:20" ht="43.2" hidden="1"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0">
        <f t="shared" si="184"/>
        <v>41445.334131944444</v>
      </c>
      <c r="T1976" s="10">
        <f t="shared" si="185"/>
        <v>41505.334131944444</v>
      </c>
    </row>
    <row r="1977" spans="1:20" ht="28.8" hidden="1"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0">
        <f t="shared" si="184"/>
        <v>41313.755219907405</v>
      </c>
      <c r="T1977" s="10">
        <f t="shared" si="185"/>
        <v>41343.755219907405</v>
      </c>
    </row>
    <row r="1978" spans="1:20" ht="28.8" hidden="1"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0">
        <f t="shared" si="184"/>
        <v>41438.899594907409</v>
      </c>
      <c r="T1978" s="10">
        <f t="shared" si="185"/>
        <v>41468.899594907409</v>
      </c>
    </row>
    <row r="1979" spans="1:20" ht="43.2" hidden="1"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0">
        <f t="shared" si="184"/>
        <v>42311.216898148152</v>
      </c>
      <c r="T1979" s="10">
        <f t="shared" si="185"/>
        <v>42357.332638888889</v>
      </c>
    </row>
    <row r="1980" spans="1:20" ht="43.2" hidden="1"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0">
        <f t="shared" si="184"/>
        <v>41039.225601851853</v>
      </c>
      <c r="T1980" s="10">
        <f t="shared" si="185"/>
        <v>41072.291666666664</v>
      </c>
    </row>
    <row r="1981" spans="1:20" ht="43.2" hidden="1"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0">
        <f t="shared" si="184"/>
        <v>42290.460023148145</v>
      </c>
      <c r="T1981" s="10">
        <f t="shared" si="185"/>
        <v>42327.207638888889</v>
      </c>
    </row>
    <row r="1982" spans="1:20" ht="28.8" hidden="1"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0">
        <f t="shared" si="184"/>
        <v>42423.542384259257</v>
      </c>
      <c r="T1982" s="10">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0">
        <f t="shared" si="184"/>
        <v>41799.725289351853</v>
      </c>
      <c r="T1983" s="10">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str">
        <f t="shared" si="181"/>
        <v>No Backers</v>
      </c>
      <c r="Q1984" t="str">
        <f t="shared" si="182"/>
        <v>photography</v>
      </c>
      <c r="R1984" t="str">
        <f t="shared" si="183"/>
        <v>people</v>
      </c>
      <c r="S1984" s="10">
        <f t="shared" si="184"/>
        <v>42678.586655092593</v>
      </c>
      <c r="T1984" s="10">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0">
        <f t="shared" si="184"/>
        <v>42593.011782407411</v>
      </c>
      <c r="T1985" s="10">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0">
        <f t="shared" si="184"/>
        <v>41913.790289351848</v>
      </c>
      <c r="T1986" s="10">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IFERROR(E1987/L1987,"No Backers")</f>
        <v>12.75</v>
      </c>
      <c r="Q1987" t="str">
        <f t="shared" ref="Q1987:Q2050" si="188">MID(N1987,1,FIND("/",N1987,1)-1)</f>
        <v>photography</v>
      </c>
      <c r="R1987" t="str">
        <f t="shared" ref="R1987:R2050" si="189">MID(N1987,FIND("/",N1987,1)+1,LEN(N1987))</f>
        <v>people</v>
      </c>
      <c r="S1987" s="10">
        <f t="shared" ref="S1987:S2050" si="190">(((J1987/60)/60)/24)+DATE(1970,1,1)</f>
        <v>42555.698738425926</v>
      </c>
      <c r="T1987" s="10">
        <f t="shared" ref="T1987:T2050" si="191">(((I1987/60)/60)/24)+DATE(1970,1,1)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0">
        <f t="shared" si="190"/>
        <v>42413.433831018512</v>
      </c>
      <c r="T1988" s="10">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0">
        <f t="shared" si="190"/>
        <v>42034.639768518522</v>
      </c>
      <c r="T1989" s="10">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0">
        <f t="shared" si="190"/>
        <v>42206.763217592597</v>
      </c>
      <c r="T1990" s="10">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0">
        <f t="shared" si="190"/>
        <v>42685.680648148147</v>
      </c>
      <c r="T1991" s="10">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0">
        <f t="shared" si="190"/>
        <v>42398.195972222224</v>
      </c>
      <c r="T1992" s="10">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0">
        <f t="shared" si="190"/>
        <v>42167.89335648148</v>
      </c>
      <c r="T1993" s="10">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0">
        <f t="shared" si="190"/>
        <v>42023.143414351856</v>
      </c>
      <c r="T1994" s="10">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str">
        <f t="shared" si="187"/>
        <v>No Backers</v>
      </c>
      <c r="Q1995" t="str">
        <f t="shared" si="188"/>
        <v>photography</v>
      </c>
      <c r="R1995" t="str">
        <f t="shared" si="189"/>
        <v>people</v>
      </c>
      <c r="S1995" s="10">
        <f t="shared" si="190"/>
        <v>42329.58839120371</v>
      </c>
      <c r="T1995" s="10">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str">
        <f t="shared" si="187"/>
        <v>No Backers</v>
      </c>
      <c r="Q1996" t="str">
        <f t="shared" si="188"/>
        <v>photography</v>
      </c>
      <c r="R1996" t="str">
        <f t="shared" si="189"/>
        <v>people</v>
      </c>
      <c r="S1996" s="10">
        <f t="shared" si="190"/>
        <v>42651.006273148145</v>
      </c>
      <c r="T1996" s="10">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0">
        <f t="shared" si="190"/>
        <v>42181.902037037042</v>
      </c>
      <c r="T1997" s="10">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str">
        <f t="shared" si="187"/>
        <v>No Backers</v>
      </c>
      <c r="Q1998" t="str">
        <f t="shared" si="188"/>
        <v>photography</v>
      </c>
      <c r="R1998" t="str">
        <f t="shared" si="189"/>
        <v>people</v>
      </c>
      <c r="S1998" s="10">
        <f t="shared" si="190"/>
        <v>41800.819571759261</v>
      </c>
      <c r="T1998" s="10">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str">
        <f t="shared" si="187"/>
        <v>No Backers</v>
      </c>
      <c r="Q1999" t="str">
        <f t="shared" si="188"/>
        <v>photography</v>
      </c>
      <c r="R1999" t="str">
        <f t="shared" si="189"/>
        <v>people</v>
      </c>
      <c r="S1999" s="10">
        <f t="shared" si="190"/>
        <v>41847.930694444447</v>
      </c>
      <c r="T1999" s="10">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0">
        <f t="shared" si="190"/>
        <v>41807.118495370371</v>
      </c>
      <c r="T2000" s="10">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0">
        <f t="shared" si="190"/>
        <v>41926.482731481483</v>
      </c>
      <c r="T2001" s="10">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0">
        <f t="shared" si="190"/>
        <v>42345.951539351852</v>
      </c>
      <c r="T2002" s="10">
        <f t="shared" si="191"/>
        <v>42375.951539351852</v>
      </c>
    </row>
    <row r="2003" spans="1:20" ht="43.2" hidden="1"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0">
        <f t="shared" si="190"/>
        <v>42136.209675925929</v>
      </c>
      <c r="T2003" s="10">
        <f t="shared" si="191"/>
        <v>42167.833333333328</v>
      </c>
    </row>
    <row r="2004" spans="1:20" ht="43.2" hidden="1"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0">
        <f t="shared" si="190"/>
        <v>42728.71230324074</v>
      </c>
      <c r="T2004" s="10">
        <f t="shared" si="191"/>
        <v>42758.71230324074</v>
      </c>
    </row>
    <row r="2005" spans="1:20" ht="57.6" hidden="1"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0">
        <f t="shared" si="190"/>
        <v>40347.125601851854</v>
      </c>
      <c r="T2005" s="10">
        <f t="shared" si="191"/>
        <v>40361.958333333336</v>
      </c>
    </row>
    <row r="2006" spans="1:20" ht="43.2" hidden="1"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0">
        <f t="shared" si="190"/>
        <v>41800.604895833334</v>
      </c>
      <c r="T2006" s="10">
        <f t="shared" si="191"/>
        <v>41830.604895833334</v>
      </c>
    </row>
    <row r="2007" spans="1:20" ht="43.2" hidden="1"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0">
        <f t="shared" si="190"/>
        <v>41535.812708333331</v>
      </c>
      <c r="T2007" s="10">
        <f t="shared" si="191"/>
        <v>41563.165972222225</v>
      </c>
    </row>
    <row r="2008" spans="1:20" ht="57.6" hidden="1"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0">
        <f t="shared" si="190"/>
        <v>41941.500520833331</v>
      </c>
      <c r="T2008" s="10">
        <f t="shared" si="191"/>
        <v>41976.542187500003</v>
      </c>
    </row>
    <row r="2009" spans="1:20" ht="57.6" hidden="1"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0">
        <f t="shared" si="190"/>
        <v>40347.837800925925</v>
      </c>
      <c r="T2009" s="10">
        <f t="shared" si="191"/>
        <v>40414.166666666664</v>
      </c>
    </row>
    <row r="2010" spans="1:20" ht="43.2" hidden="1"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0">
        <f t="shared" si="190"/>
        <v>40761.604421296295</v>
      </c>
      <c r="T2010" s="10">
        <f t="shared" si="191"/>
        <v>40805.604421296295</v>
      </c>
    </row>
    <row r="2011" spans="1:20" ht="43.2" hidden="1"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0">
        <f t="shared" si="190"/>
        <v>42661.323414351849</v>
      </c>
      <c r="T2011" s="10">
        <f t="shared" si="191"/>
        <v>42697.365081018521</v>
      </c>
    </row>
    <row r="2012" spans="1:20" ht="28.8" hidden="1"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0">
        <f t="shared" si="190"/>
        <v>42570.996423611112</v>
      </c>
      <c r="T2012" s="10">
        <f t="shared" si="191"/>
        <v>42600.996423611112</v>
      </c>
    </row>
    <row r="2013" spans="1:20" ht="43.2" hidden="1"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0">
        <f t="shared" si="190"/>
        <v>42347.358483796299</v>
      </c>
      <c r="T2013" s="10">
        <f t="shared" si="191"/>
        <v>42380.958333333328</v>
      </c>
    </row>
    <row r="2014" spans="1:20" ht="43.2" hidden="1"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0">
        <f t="shared" si="190"/>
        <v>42010.822233796294</v>
      </c>
      <c r="T2014" s="10">
        <f t="shared" si="191"/>
        <v>42040.822233796294</v>
      </c>
    </row>
    <row r="2015" spans="1:20" ht="43.2" hidden="1"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0">
        <f t="shared" si="190"/>
        <v>42499.960810185185</v>
      </c>
      <c r="T2015" s="10">
        <f t="shared" si="191"/>
        <v>42559.960810185185</v>
      </c>
    </row>
    <row r="2016" spans="1:20" ht="43.2" hidden="1"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0">
        <f t="shared" si="190"/>
        <v>41324.214571759258</v>
      </c>
      <c r="T2016" s="10">
        <f t="shared" si="191"/>
        <v>41358.172905092593</v>
      </c>
    </row>
    <row r="2017" spans="1:20" ht="43.2" hidden="1"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0">
        <f t="shared" si="190"/>
        <v>40765.876886574071</v>
      </c>
      <c r="T2017" s="10">
        <f t="shared" si="191"/>
        <v>40795.876886574071</v>
      </c>
    </row>
    <row r="2018" spans="1:20" ht="28.8" hidden="1"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0">
        <f t="shared" si="190"/>
        <v>41312.88077546296</v>
      </c>
      <c r="T2018" s="10">
        <f t="shared" si="191"/>
        <v>41342.88077546296</v>
      </c>
    </row>
    <row r="2019" spans="1:20" ht="43.2" hidden="1"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0">
        <f t="shared" si="190"/>
        <v>40961.057349537034</v>
      </c>
      <c r="T2019" s="10">
        <f t="shared" si="191"/>
        <v>40992.166666666664</v>
      </c>
    </row>
    <row r="2020" spans="1:20" ht="43.2" hidden="1"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0">
        <f t="shared" si="190"/>
        <v>42199.365844907406</v>
      </c>
      <c r="T2020" s="10">
        <f t="shared" si="191"/>
        <v>42229.365844907406</v>
      </c>
    </row>
    <row r="2021" spans="1:20" ht="57.6" hidden="1"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0">
        <f t="shared" si="190"/>
        <v>42605.70857638889</v>
      </c>
      <c r="T2021" s="10">
        <f t="shared" si="191"/>
        <v>42635.70857638889</v>
      </c>
    </row>
    <row r="2022" spans="1:20" ht="43.2" hidden="1"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0">
        <f t="shared" si="190"/>
        <v>41737.097499999996</v>
      </c>
      <c r="T2022" s="10">
        <f t="shared" si="191"/>
        <v>41773.961111111108</v>
      </c>
    </row>
    <row r="2023" spans="1:20" ht="43.2" hidden="1"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0">
        <f t="shared" si="190"/>
        <v>41861.070567129631</v>
      </c>
      <c r="T2023" s="10">
        <f t="shared" si="191"/>
        <v>41906.070567129631</v>
      </c>
    </row>
    <row r="2024" spans="1:20" ht="43.2" hidden="1"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0">
        <f t="shared" si="190"/>
        <v>42502.569120370375</v>
      </c>
      <c r="T2024" s="10">
        <f t="shared" si="191"/>
        <v>42532.569120370375</v>
      </c>
    </row>
    <row r="2025" spans="1:20" ht="57.6" hidden="1"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0">
        <f t="shared" si="190"/>
        <v>42136.420752314814</v>
      </c>
      <c r="T2025" s="10">
        <f t="shared" si="191"/>
        <v>42166.420752314814</v>
      </c>
    </row>
    <row r="2026" spans="1:20" ht="43.2" hidden="1"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0">
        <f t="shared" si="190"/>
        <v>41099.966944444444</v>
      </c>
      <c r="T2026" s="10">
        <f t="shared" si="191"/>
        <v>41134.125</v>
      </c>
    </row>
    <row r="2027" spans="1:20" ht="43.2" hidden="1"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0">
        <f t="shared" si="190"/>
        <v>42136.184560185182</v>
      </c>
      <c r="T2027" s="10">
        <f t="shared" si="191"/>
        <v>42166.184560185182</v>
      </c>
    </row>
    <row r="2028" spans="1:20" ht="28.8" hidden="1"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0">
        <f t="shared" si="190"/>
        <v>41704.735937500001</v>
      </c>
      <c r="T2028" s="10">
        <f t="shared" si="191"/>
        <v>41750.165972222225</v>
      </c>
    </row>
    <row r="2029" spans="1:20" ht="43.2" hidden="1"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0">
        <f t="shared" si="190"/>
        <v>42048.813877314817</v>
      </c>
      <c r="T2029" s="10">
        <f t="shared" si="191"/>
        <v>42093.772210648152</v>
      </c>
    </row>
    <row r="2030" spans="1:20" ht="28.8" hidden="1"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0">
        <f t="shared" si="190"/>
        <v>40215.919050925928</v>
      </c>
      <c r="T2030" s="10">
        <f t="shared" si="191"/>
        <v>40252.913194444445</v>
      </c>
    </row>
    <row r="2031" spans="1:20" ht="43.2" hidden="1"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0">
        <f t="shared" si="190"/>
        <v>41848.021770833337</v>
      </c>
      <c r="T2031" s="10">
        <f t="shared" si="191"/>
        <v>41878.021770833337</v>
      </c>
    </row>
    <row r="2032" spans="1:20" ht="43.2" hidden="1"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0">
        <f t="shared" si="190"/>
        <v>41212.996481481481</v>
      </c>
      <c r="T2032" s="10">
        <f t="shared" si="191"/>
        <v>41242.996481481481</v>
      </c>
    </row>
    <row r="2033" spans="1:20" ht="43.2" hidden="1"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0">
        <f t="shared" si="190"/>
        <v>41975.329317129625</v>
      </c>
      <c r="T2033" s="10">
        <f t="shared" si="191"/>
        <v>42013.041666666672</v>
      </c>
    </row>
    <row r="2034" spans="1:20" ht="43.2" hidden="1"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0">
        <f t="shared" si="190"/>
        <v>42689.565671296295</v>
      </c>
      <c r="T2034" s="10">
        <f t="shared" si="191"/>
        <v>42719.208333333328</v>
      </c>
    </row>
    <row r="2035" spans="1:20" ht="43.2" hidden="1"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0">
        <f t="shared" si="190"/>
        <v>41725.082384259258</v>
      </c>
      <c r="T2035" s="10">
        <f t="shared" si="191"/>
        <v>41755.082384259258</v>
      </c>
    </row>
    <row r="2036" spans="1:20" ht="57.6" hidden="1"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0">
        <f t="shared" si="190"/>
        <v>42076.130011574074</v>
      </c>
      <c r="T2036" s="10">
        <f t="shared" si="191"/>
        <v>42131.290277777778</v>
      </c>
    </row>
    <row r="2037" spans="1:20" ht="43.2" hidden="1"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0">
        <f t="shared" si="190"/>
        <v>42311.625081018516</v>
      </c>
      <c r="T2037" s="10">
        <f t="shared" si="191"/>
        <v>42357.041666666672</v>
      </c>
    </row>
    <row r="2038" spans="1:20" ht="43.2" hidden="1"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0">
        <f t="shared" si="190"/>
        <v>41738.864803240744</v>
      </c>
      <c r="T2038" s="10">
        <f t="shared" si="191"/>
        <v>41768.864803240744</v>
      </c>
    </row>
    <row r="2039" spans="1:20" ht="43.2" hidden="1"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0">
        <f t="shared" si="190"/>
        <v>41578.210104166668</v>
      </c>
      <c r="T2039" s="10">
        <f t="shared" si="191"/>
        <v>41638.251770833333</v>
      </c>
    </row>
    <row r="2040" spans="1:20" ht="43.2" hidden="1"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0">
        <f t="shared" si="190"/>
        <v>41424.27107638889</v>
      </c>
      <c r="T2040" s="10">
        <f t="shared" si="191"/>
        <v>41456.75</v>
      </c>
    </row>
    <row r="2041" spans="1:20" ht="28.8" hidden="1"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0">
        <f t="shared" si="190"/>
        <v>42675.438946759255</v>
      </c>
      <c r="T2041" s="10">
        <f t="shared" si="191"/>
        <v>42705.207638888889</v>
      </c>
    </row>
    <row r="2042" spans="1:20" ht="28.8" hidden="1"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0">
        <f t="shared" si="190"/>
        <v>41578.927118055559</v>
      </c>
      <c r="T2042" s="10">
        <f t="shared" si="191"/>
        <v>41593.968784722223</v>
      </c>
    </row>
    <row r="2043" spans="1:20" ht="43.2" hidden="1"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0">
        <f t="shared" si="190"/>
        <v>42654.525775462964</v>
      </c>
      <c r="T2043" s="10">
        <f t="shared" si="191"/>
        <v>42684.567442129628</v>
      </c>
    </row>
    <row r="2044" spans="1:20" ht="43.2" hidden="1"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0">
        <f t="shared" si="190"/>
        <v>42331.708032407405</v>
      </c>
      <c r="T2044" s="10">
        <f t="shared" si="191"/>
        <v>42391.708032407405</v>
      </c>
    </row>
    <row r="2045" spans="1:20" ht="43.2" hidden="1"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0">
        <f t="shared" si="190"/>
        <v>42661.176817129628</v>
      </c>
      <c r="T2045" s="10">
        <f t="shared" si="191"/>
        <v>42715.207638888889</v>
      </c>
    </row>
    <row r="2046" spans="1:20" ht="43.2" hidden="1"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0">
        <f t="shared" si="190"/>
        <v>42138.684189814812</v>
      </c>
      <c r="T2046" s="10">
        <f t="shared" si="191"/>
        <v>42168.684189814812</v>
      </c>
    </row>
    <row r="2047" spans="1:20" ht="43.2" hidden="1"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0">
        <f t="shared" si="190"/>
        <v>41069.088506944441</v>
      </c>
      <c r="T2047" s="10">
        <f t="shared" si="191"/>
        <v>41099.088506944441</v>
      </c>
    </row>
    <row r="2048" spans="1:20" ht="43.2" hidden="1"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0">
        <f t="shared" si="190"/>
        <v>41387.171805555554</v>
      </c>
      <c r="T2048" s="10">
        <f t="shared" si="191"/>
        <v>41417.171805555554</v>
      </c>
    </row>
    <row r="2049" spans="1:20" ht="43.2" hidden="1"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0">
        <f t="shared" si="190"/>
        <v>42081.903587962966</v>
      </c>
      <c r="T2049" s="10">
        <f t="shared" si="191"/>
        <v>42111</v>
      </c>
    </row>
    <row r="2050" spans="1:20" ht="43.2" hidden="1"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0">
        <f t="shared" si="190"/>
        <v>41387.651516203703</v>
      </c>
      <c r="T2050" s="10">
        <f t="shared" si="191"/>
        <v>41417.651516203703</v>
      </c>
    </row>
    <row r="2051" spans="1:20" hidden="1"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IFERROR(E2051/L2051,"No Backers")</f>
        <v>80.991037735849048</v>
      </c>
      <c r="Q2051" t="str">
        <f t="shared" ref="Q2051:Q2114" si="194">MID(N2051,1,FIND("/",N2051,1)-1)</f>
        <v>technology</v>
      </c>
      <c r="R2051" t="str">
        <f t="shared" ref="R2051:R2114" si="195">MID(N2051,FIND("/",N2051,1)+1,LEN(N2051))</f>
        <v>hardware</v>
      </c>
      <c r="S2051" s="10">
        <f t="shared" ref="S2051:S2114" si="196">(((J2051/60)/60)/24)+DATE(1970,1,1)</f>
        <v>41575.527349537035</v>
      </c>
      <c r="T2051" s="10">
        <f t="shared" ref="T2051:T2114" si="197">(((I2051/60)/60)/24)+DATE(1970,1,1)</f>
        <v>41610.957638888889</v>
      </c>
    </row>
    <row r="2052" spans="1:20" ht="43.2" hidden="1"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0">
        <f t="shared" si="196"/>
        <v>42115.071504629625</v>
      </c>
      <c r="T2052" s="10">
        <f t="shared" si="197"/>
        <v>42155.071504629625</v>
      </c>
    </row>
    <row r="2053" spans="1:20" ht="43.2" hidden="1"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0">
        <f t="shared" si="196"/>
        <v>41604.022418981483</v>
      </c>
      <c r="T2053" s="10">
        <f t="shared" si="197"/>
        <v>41634.022418981483</v>
      </c>
    </row>
    <row r="2054" spans="1:20" ht="43.2" hidden="1"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0">
        <f t="shared" si="196"/>
        <v>42375.08394675926</v>
      </c>
      <c r="T2054" s="10">
        <f t="shared" si="197"/>
        <v>42420.08394675926</v>
      </c>
    </row>
    <row r="2055" spans="1:20" ht="43.2" hidden="1"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0">
        <f t="shared" si="196"/>
        <v>42303.617488425924</v>
      </c>
      <c r="T2055" s="10">
        <f t="shared" si="197"/>
        <v>42333.659155092595</v>
      </c>
    </row>
    <row r="2056" spans="1:20" ht="43.2" hidden="1"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0">
        <f t="shared" si="196"/>
        <v>41731.520949074074</v>
      </c>
      <c r="T2056" s="10">
        <f t="shared" si="197"/>
        <v>41761.520949074074</v>
      </c>
    </row>
    <row r="2057" spans="1:20" ht="43.2" hidden="1"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0">
        <f t="shared" si="196"/>
        <v>41946.674108796295</v>
      </c>
      <c r="T2057" s="10">
        <f t="shared" si="197"/>
        <v>41976.166666666672</v>
      </c>
    </row>
    <row r="2058" spans="1:20" ht="43.2" hidden="1"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0">
        <f t="shared" si="196"/>
        <v>41351.76090277778</v>
      </c>
      <c r="T2058" s="10">
        <f t="shared" si="197"/>
        <v>41381.76090277778</v>
      </c>
    </row>
    <row r="2059" spans="1:20" ht="57.6" hidden="1"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0">
        <f t="shared" si="196"/>
        <v>42396.494583333333</v>
      </c>
      <c r="T2059" s="10">
        <f t="shared" si="197"/>
        <v>42426.494583333333</v>
      </c>
    </row>
    <row r="2060" spans="1:20" ht="28.8" hidden="1"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0">
        <f t="shared" si="196"/>
        <v>42026.370717592596</v>
      </c>
      <c r="T2060" s="10">
        <f t="shared" si="197"/>
        <v>42065.833333333328</v>
      </c>
    </row>
    <row r="2061" spans="1:20" ht="43.2" hidden="1"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0">
        <f t="shared" si="196"/>
        <v>42361.602476851855</v>
      </c>
      <c r="T2061" s="10">
        <f t="shared" si="197"/>
        <v>42400.915972222225</v>
      </c>
    </row>
    <row r="2062" spans="1:20" ht="43.2" hidden="1"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0">
        <f t="shared" si="196"/>
        <v>41783.642939814818</v>
      </c>
      <c r="T2062" s="10">
        <f t="shared" si="197"/>
        <v>41843.642939814818</v>
      </c>
    </row>
    <row r="2063" spans="1:20" ht="43.2" hidden="1"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0">
        <f t="shared" si="196"/>
        <v>42705.764513888891</v>
      </c>
      <c r="T2063" s="10">
        <f t="shared" si="197"/>
        <v>42735.764513888891</v>
      </c>
    </row>
    <row r="2064" spans="1:20" ht="57.6" hidden="1"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0">
        <f t="shared" si="196"/>
        <v>42423.3830787037</v>
      </c>
      <c r="T2064" s="10">
        <f t="shared" si="197"/>
        <v>42453.341412037036</v>
      </c>
    </row>
    <row r="2065" spans="1:20" ht="28.8" hidden="1"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0">
        <f t="shared" si="196"/>
        <v>42472.73265046296</v>
      </c>
      <c r="T2065" s="10">
        <f t="shared" si="197"/>
        <v>42505.73265046296</v>
      </c>
    </row>
    <row r="2066" spans="1:20" ht="43.2" hidden="1"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0">
        <f t="shared" si="196"/>
        <v>41389.364849537036</v>
      </c>
      <c r="T2066" s="10">
        <f t="shared" si="197"/>
        <v>41425.5</v>
      </c>
    </row>
    <row r="2067" spans="1:20" ht="43.2" hidden="1"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0">
        <f t="shared" si="196"/>
        <v>41603.333668981482</v>
      </c>
      <c r="T2067" s="10">
        <f t="shared" si="197"/>
        <v>41633.333668981482</v>
      </c>
    </row>
    <row r="2068" spans="1:20" ht="43.2" hidden="1"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0">
        <f t="shared" si="196"/>
        <v>41844.771793981483</v>
      </c>
      <c r="T2068" s="10">
        <f t="shared" si="197"/>
        <v>41874.771793981483</v>
      </c>
    </row>
    <row r="2069" spans="1:20" ht="43.2" hidden="1"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0">
        <f t="shared" si="196"/>
        <v>42115.853888888887</v>
      </c>
      <c r="T2069" s="10">
        <f t="shared" si="197"/>
        <v>42148.853888888887</v>
      </c>
    </row>
    <row r="2070" spans="1:20" ht="43.2" hidden="1"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0">
        <f t="shared" si="196"/>
        <v>42633.841608796298</v>
      </c>
      <c r="T2070" s="10">
        <f t="shared" si="197"/>
        <v>42663.841608796298</v>
      </c>
    </row>
    <row r="2071" spans="1:20" ht="57.6" hidden="1"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0">
        <f t="shared" si="196"/>
        <v>42340.972118055557</v>
      </c>
      <c r="T2071" s="10">
        <f t="shared" si="197"/>
        <v>42371.972118055557</v>
      </c>
    </row>
    <row r="2072" spans="1:20" ht="43.2" hidden="1"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0">
        <f t="shared" si="196"/>
        <v>42519.6565162037</v>
      </c>
      <c r="T2072" s="10">
        <f t="shared" si="197"/>
        <v>42549.6565162037</v>
      </c>
    </row>
    <row r="2073" spans="1:20" ht="43.2" hidden="1"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0">
        <f t="shared" si="196"/>
        <v>42600.278749999998</v>
      </c>
      <c r="T2073" s="10">
        <f t="shared" si="197"/>
        <v>42645.278749999998</v>
      </c>
    </row>
    <row r="2074" spans="1:20" ht="57.6" hidden="1"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0">
        <f t="shared" si="196"/>
        <v>42467.581388888888</v>
      </c>
      <c r="T2074" s="10">
        <f t="shared" si="197"/>
        <v>42497.581388888888</v>
      </c>
    </row>
    <row r="2075" spans="1:20" ht="43.2" hidden="1"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0">
        <f t="shared" si="196"/>
        <v>42087.668032407411</v>
      </c>
      <c r="T2075" s="10">
        <f t="shared" si="197"/>
        <v>42132.668032407411</v>
      </c>
    </row>
    <row r="2076" spans="1:20" ht="28.8" hidden="1"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0">
        <f t="shared" si="196"/>
        <v>42466.826180555552</v>
      </c>
      <c r="T2076" s="10">
        <f t="shared" si="197"/>
        <v>42496.826180555552</v>
      </c>
    </row>
    <row r="2077" spans="1:20" ht="43.2" hidden="1"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0">
        <f t="shared" si="196"/>
        <v>41450.681574074071</v>
      </c>
      <c r="T2077" s="10">
        <f t="shared" si="197"/>
        <v>41480.681574074071</v>
      </c>
    </row>
    <row r="2078" spans="1:20" ht="28.8" hidden="1"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0">
        <f t="shared" si="196"/>
        <v>41803.880659722221</v>
      </c>
      <c r="T2078" s="10">
        <f t="shared" si="197"/>
        <v>41843.880659722221</v>
      </c>
    </row>
    <row r="2079" spans="1:20" ht="43.2" hidden="1"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0">
        <f t="shared" si="196"/>
        <v>42103.042546296296</v>
      </c>
      <c r="T2079" s="10">
        <f t="shared" si="197"/>
        <v>42160.875</v>
      </c>
    </row>
    <row r="2080" spans="1:20" ht="43.2" hidden="1"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0">
        <f t="shared" si="196"/>
        <v>42692.771493055552</v>
      </c>
      <c r="T2080" s="10">
        <f t="shared" si="197"/>
        <v>42722.771493055552</v>
      </c>
    </row>
    <row r="2081" spans="1:20" ht="57.6" hidden="1"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0">
        <f t="shared" si="196"/>
        <v>42150.71056712963</v>
      </c>
      <c r="T2081" s="10">
        <f t="shared" si="197"/>
        <v>42180.791666666672</v>
      </c>
    </row>
    <row r="2082" spans="1:20" ht="43.2" hidden="1"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0">
        <f t="shared" si="196"/>
        <v>42289.957175925927</v>
      </c>
      <c r="T2082" s="10">
        <f t="shared" si="197"/>
        <v>42319.998842592591</v>
      </c>
    </row>
    <row r="2083" spans="1:20" ht="43.2" hidden="1"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0">
        <f t="shared" si="196"/>
        <v>41004.156886574077</v>
      </c>
      <c r="T2083" s="10">
        <f t="shared" si="197"/>
        <v>41045.207638888889</v>
      </c>
    </row>
    <row r="2084" spans="1:20" ht="43.2" hidden="1"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0">
        <f t="shared" si="196"/>
        <v>40811.120324074072</v>
      </c>
      <c r="T2084" s="10">
        <f t="shared" si="197"/>
        <v>40871.161990740737</v>
      </c>
    </row>
    <row r="2085" spans="1:20" ht="43.2" hidden="1"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0">
        <f t="shared" si="196"/>
        <v>41034.72216435185</v>
      </c>
      <c r="T2085" s="10">
        <f t="shared" si="197"/>
        <v>41064.72216435185</v>
      </c>
    </row>
    <row r="2086" spans="1:20" ht="43.2" hidden="1"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0">
        <f t="shared" si="196"/>
        <v>41731.833124999997</v>
      </c>
      <c r="T2086" s="10">
        <f t="shared" si="197"/>
        <v>41763.290972222225</v>
      </c>
    </row>
    <row r="2087" spans="1:20" ht="57.6" hidden="1"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0">
        <f t="shared" si="196"/>
        <v>41075.835497685184</v>
      </c>
      <c r="T2087" s="10">
        <f t="shared" si="197"/>
        <v>41105.835497685184</v>
      </c>
    </row>
    <row r="2088" spans="1:20" ht="43.2" hidden="1"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0">
        <f t="shared" si="196"/>
        <v>40860.67050925926</v>
      </c>
      <c r="T2088" s="10">
        <f t="shared" si="197"/>
        <v>40891.207638888889</v>
      </c>
    </row>
    <row r="2089" spans="1:20" ht="57.6" hidden="1"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0">
        <f t="shared" si="196"/>
        <v>40764.204375000001</v>
      </c>
      <c r="T2089" s="10">
        <f t="shared" si="197"/>
        <v>40794.204375000001</v>
      </c>
    </row>
    <row r="2090" spans="1:20" ht="43.2" hidden="1"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0">
        <f t="shared" si="196"/>
        <v>40395.714722222219</v>
      </c>
      <c r="T2090" s="10">
        <f t="shared" si="197"/>
        <v>40432.165972222225</v>
      </c>
    </row>
    <row r="2091" spans="1:20" ht="28.8" hidden="1"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0">
        <f t="shared" si="196"/>
        <v>41453.076319444444</v>
      </c>
      <c r="T2091" s="10">
        <f t="shared" si="197"/>
        <v>41488.076319444444</v>
      </c>
    </row>
    <row r="2092" spans="1:20" ht="43.2" hidden="1"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0">
        <f t="shared" si="196"/>
        <v>41299.381423611114</v>
      </c>
      <c r="T2092" s="10">
        <f t="shared" si="197"/>
        <v>41329.381423611114</v>
      </c>
    </row>
    <row r="2093" spans="1:20" ht="57.6" hidden="1"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0">
        <f t="shared" si="196"/>
        <v>40555.322662037033</v>
      </c>
      <c r="T2093" s="10">
        <f t="shared" si="197"/>
        <v>40603.833333333336</v>
      </c>
    </row>
    <row r="2094" spans="1:20" ht="43.2" hidden="1"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0">
        <f t="shared" si="196"/>
        <v>40763.707546296297</v>
      </c>
      <c r="T2094" s="10">
        <f t="shared" si="197"/>
        <v>40823.707546296297</v>
      </c>
    </row>
    <row r="2095" spans="1:20" ht="43.2" hidden="1"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0">
        <f t="shared" si="196"/>
        <v>41205.854537037041</v>
      </c>
      <c r="T2095" s="10">
        <f t="shared" si="197"/>
        <v>41265.896203703705</v>
      </c>
    </row>
    <row r="2096" spans="1:20" ht="57.6" hidden="1"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0">
        <f t="shared" si="196"/>
        <v>40939.02002314815</v>
      </c>
      <c r="T2096" s="10">
        <f t="shared" si="197"/>
        <v>40973.125</v>
      </c>
    </row>
    <row r="2097" spans="1:20" ht="43.2" hidden="1"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0">
        <f t="shared" si="196"/>
        <v>40758.733483796292</v>
      </c>
      <c r="T2097" s="10">
        <f t="shared" si="197"/>
        <v>40818.733483796292</v>
      </c>
    </row>
    <row r="2098" spans="1:20" ht="43.2" hidden="1"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0">
        <f t="shared" si="196"/>
        <v>41192.758506944447</v>
      </c>
      <c r="T2098" s="10">
        <f t="shared" si="197"/>
        <v>41208.165972222225</v>
      </c>
    </row>
    <row r="2099" spans="1:20" ht="43.2" hidden="1"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0">
        <f t="shared" si="196"/>
        <v>40818.58489583333</v>
      </c>
      <c r="T2099" s="10">
        <f t="shared" si="197"/>
        <v>40878.626562500001</v>
      </c>
    </row>
    <row r="2100" spans="1:20" ht="43.2" hidden="1"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0">
        <f t="shared" si="196"/>
        <v>40946.11383101852</v>
      </c>
      <c r="T2100" s="10">
        <f t="shared" si="197"/>
        <v>40976.11383101852</v>
      </c>
    </row>
    <row r="2101" spans="1:20" hidden="1"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0">
        <f t="shared" si="196"/>
        <v>42173.746342592596</v>
      </c>
      <c r="T2101" s="10">
        <f t="shared" si="197"/>
        <v>42187.152777777781</v>
      </c>
    </row>
    <row r="2102" spans="1:20" ht="43.2" hidden="1"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0">
        <f t="shared" si="196"/>
        <v>41074.834965277776</v>
      </c>
      <c r="T2102" s="10">
        <f t="shared" si="197"/>
        <v>41090.165972222225</v>
      </c>
    </row>
    <row r="2103" spans="1:20" ht="43.2" hidden="1"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0">
        <f t="shared" si="196"/>
        <v>40892.149467592593</v>
      </c>
      <c r="T2103" s="10">
        <f t="shared" si="197"/>
        <v>40952.149467592593</v>
      </c>
    </row>
    <row r="2104" spans="1:20" ht="43.2" hidden="1"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0">
        <f t="shared" si="196"/>
        <v>40638.868611111109</v>
      </c>
      <c r="T2104" s="10">
        <f t="shared" si="197"/>
        <v>40668.868611111109</v>
      </c>
    </row>
    <row r="2105" spans="1:20" ht="28.8" hidden="1"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0">
        <f t="shared" si="196"/>
        <v>41192.754942129628</v>
      </c>
      <c r="T2105" s="10">
        <f t="shared" si="197"/>
        <v>41222.7966087963</v>
      </c>
    </row>
    <row r="2106" spans="1:20" ht="43.2" hidden="1"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0">
        <f t="shared" si="196"/>
        <v>41394.074467592596</v>
      </c>
      <c r="T2106" s="10">
        <f t="shared" si="197"/>
        <v>41425</v>
      </c>
    </row>
    <row r="2107" spans="1:20" ht="43.2" hidden="1"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0">
        <f t="shared" si="196"/>
        <v>41951.788807870369</v>
      </c>
      <c r="T2107" s="10">
        <f t="shared" si="197"/>
        <v>41964.166666666672</v>
      </c>
    </row>
    <row r="2108" spans="1:20" ht="43.2" hidden="1"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0">
        <f t="shared" si="196"/>
        <v>41270.21497685185</v>
      </c>
      <c r="T2108" s="10">
        <f t="shared" si="197"/>
        <v>41300.21497685185</v>
      </c>
    </row>
    <row r="2109" spans="1:20" ht="43.2" hidden="1"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0">
        <f t="shared" si="196"/>
        <v>41934.71056712963</v>
      </c>
      <c r="T2109" s="10">
        <f t="shared" si="197"/>
        <v>41955.752233796295</v>
      </c>
    </row>
    <row r="2110" spans="1:20" ht="57.6" hidden="1"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0">
        <f t="shared" si="196"/>
        <v>41135.175694444442</v>
      </c>
      <c r="T2110" s="10">
        <f t="shared" si="197"/>
        <v>41162.163194444445</v>
      </c>
    </row>
    <row r="2111" spans="1:20" ht="43.2" hidden="1"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0">
        <f t="shared" si="196"/>
        <v>42160.708530092597</v>
      </c>
      <c r="T2111" s="10">
        <f t="shared" si="197"/>
        <v>42190.708530092597</v>
      </c>
    </row>
    <row r="2112" spans="1:20" ht="28.8" hidden="1"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0">
        <f t="shared" si="196"/>
        <v>41759.670937499999</v>
      </c>
      <c r="T2112" s="10">
        <f t="shared" si="197"/>
        <v>41787.207638888889</v>
      </c>
    </row>
    <row r="2113" spans="1:20" ht="43.2" hidden="1"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0">
        <f t="shared" si="196"/>
        <v>40703.197048611109</v>
      </c>
      <c r="T2113" s="10">
        <f t="shared" si="197"/>
        <v>40770.041666666664</v>
      </c>
    </row>
    <row r="2114" spans="1:20" ht="43.2" hidden="1"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0">
        <f t="shared" si="196"/>
        <v>41365.928159722222</v>
      </c>
      <c r="T2114" s="10">
        <f t="shared" si="197"/>
        <v>41379.928159722222</v>
      </c>
    </row>
    <row r="2115" spans="1:20" ht="28.8" hidden="1"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IFERROR(E2115/L2115,"No Backers")</f>
        <v>68.598130841121488</v>
      </c>
      <c r="Q2115" t="str">
        <f t="shared" ref="Q2115:Q2178" si="200">MID(N2115,1,FIND("/",N2115,1)-1)</f>
        <v>music</v>
      </c>
      <c r="R2115" t="str">
        <f t="shared" ref="R2115:R2178" si="201">MID(N2115,FIND("/",N2115,1)+1,LEN(N2115))</f>
        <v>indie rock</v>
      </c>
      <c r="S2115" s="10">
        <f t="shared" ref="S2115:S2178" si="202">(((J2115/60)/60)/24)+DATE(1970,1,1)</f>
        <v>41870.86546296296</v>
      </c>
      <c r="T2115" s="10">
        <f t="shared" ref="T2115:T2178" si="203">(((I2115/60)/60)/24)+DATE(1970,1,1)</f>
        <v>41905.86546296296</v>
      </c>
    </row>
    <row r="2116" spans="1:20" ht="43.2" hidden="1"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0">
        <f t="shared" si="202"/>
        <v>40458.815625000003</v>
      </c>
      <c r="T2116" s="10">
        <f t="shared" si="203"/>
        <v>40521.207638888889</v>
      </c>
    </row>
    <row r="2117" spans="1:20" ht="43.2" hidden="1"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0">
        <f t="shared" si="202"/>
        <v>40564.081030092595</v>
      </c>
      <c r="T2117" s="10">
        <f t="shared" si="203"/>
        <v>40594.081030092595</v>
      </c>
    </row>
    <row r="2118" spans="1:20" ht="43.2" hidden="1"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0">
        <f t="shared" si="202"/>
        <v>41136.777812500004</v>
      </c>
      <c r="T2118" s="10">
        <f t="shared" si="203"/>
        <v>41184.777812500004</v>
      </c>
    </row>
    <row r="2119" spans="1:20" ht="43.2" hidden="1"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0">
        <f t="shared" si="202"/>
        <v>42290.059594907405</v>
      </c>
      <c r="T2119" s="10">
        <f t="shared" si="203"/>
        <v>42304.207638888889</v>
      </c>
    </row>
    <row r="2120" spans="1:20" ht="28.8" hidden="1"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0">
        <f t="shared" si="202"/>
        <v>40718.839537037034</v>
      </c>
      <c r="T2120" s="10">
        <f t="shared" si="203"/>
        <v>40748.839537037034</v>
      </c>
    </row>
    <row r="2121" spans="1:20" ht="43.2" hidden="1"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0">
        <f t="shared" si="202"/>
        <v>41107.130150462966</v>
      </c>
      <c r="T2121" s="10">
        <f t="shared" si="203"/>
        <v>41137.130150462966</v>
      </c>
    </row>
    <row r="2122" spans="1:20" ht="43.2" hidden="1"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0">
        <f t="shared" si="202"/>
        <v>41591.964537037034</v>
      </c>
      <c r="T2122" s="10">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0">
        <f t="shared" si="202"/>
        <v>42716.7424537037</v>
      </c>
      <c r="T2123" s="10">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0">
        <f t="shared" si="202"/>
        <v>42712.300567129627</v>
      </c>
      <c r="T2124" s="10">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0">
        <f t="shared" si="202"/>
        <v>40198.424849537041</v>
      </c>
      <c r="T2125" s="10">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0">
        <f t="shared" si="202"/>
        <v>40464.028182870366</v>
      </c>
      <c r="T2126" s="10">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0">
        <f t="shared" si="202"/>
        <v>42191.023530092592</v>
      </c>
      <c r="T2127" s="10">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0">
        <f t="shared" si="202"/>
        <v>41951.973229166666</v>
      </c>
      <c r="T2128" s="10">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0">
        <f t="shared" si="202"/>
        <v>42045.50535879629</v>
      </c>
      <c r="T2129" s="10">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0">
        <f t="shared" si="202"/>
        <v>41843.772789351853</v>
      </c>
      <c r="T2130" s="10">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0">
        <f t="shared" si="202"/>
        <v>42409.024305555555</v>
      </c>
      <c r="T2131" s="10">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0">
        <f t="shared" si="202"/>
        <v>41832.086377314816</v>
      </c>
      <c r="T2132" s="10">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0">
        <f t="shared" si="202"/>
        <v>42167.207071759258</v>
      </c>
      <c r="T2133" s="10">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0">
        <f t="shared" si="202"/>
        <v>41643.487175925926</v>
      </c>
      <c r="T2134" s="10">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0">
        <f t="shared" si="202"/>
        <v>40619.097210648149</v>
      </c>
      <c r="T2135" s="10">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0">
        <f t="shared" si="202"/>
        <v>41361.886469907404</v>
      </c>
      <c r="T2136" s="10">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0">
        <f t="shared" si="202"/>
        <v>41156.963344907403</v>
      </c>
      <c r="T2137" s="10">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0">
        <f t="shared" si="202"/>
        <v>41536.509097222224</v>
      </c>
      <c r="T2138" s="10">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0">
        <f t="shared" si="202"/>
        <v>41948.771168981482</v>
      </c>
      <c r="T2139" s="10">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0">
        <f t="shared" si="202"/>
        <v>41557.013182870374</v>
      </c>
      <c r="T2140" s="10">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0">
        <f t="shared" si="202"/>
        <v>42647.750092592592</v>
      </c>
      <c r="T2141" s="10">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0">
        <f t="shared" si="202"/>
        <v>41255.833611111113</v>
      </c>
      <c r="T2142" s="10">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str">
        <f t="shared" si="199"/>
        <v>No Backers</v>
      </c>
      <c r="Q2143" t="str">
        <f t="shared" si="200"/>
        <v>games</v>
      </c>
      <c r="R2143" t="str">
        <f t="shared" si="201"/>
        <v>video games</v>
      </c>
      <c r="S2143" s="10">
        <f t="shared" si="202"/>
        <v>41927.235636574071</v>
      </c>
      <c r="T2143" s="10">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0">
        <f t="shared" si="202"/>
        <v>42340.701504629629</v>
      </c>
      <c r="T2144" s="10">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0">
        <f t="shared" si="202"/>
        <v>40332.886712962965</v>
      </c>
      <c r="T2145" s="10">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0">
        <f t="shared" si="202"/>
        <v>41499.546759259261</v>
      </c>
      <c r="T2146" s="10">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0">
        <f t="shared" si="202"/>
        <v>41575.237430555557</v>
      </c>
      <c r="T2147" s="10">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0">
        <f t="shared" si="202"/>
        <v>42397.679513888885</v>
      </c>
      <c r="T2148" s="10">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0">
        <f t="shared" si="202"/>
        <v>41927.295694444445</v>
      </c>
      <c r="T2149" s="10">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0">
        <f t="shared" si="202"/>
        <v>42066.733587962968</v>
      </c>
      <c r="T2150" s="10">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str">
        <f t="shared" si="199"/>
        <v>No Backers</v>
      </c>
      <c r="Q2151" t="str">
        <f t="shared" si="200"/>
        <v>games</v>
      </c>
      <c r="R2151" t="str">
        <f t="shared" si="201"/>
        <v>video games</v>
      </c>
      <c r="S2151" s="10">
        <f t="shared" si="202"/>
        <v>40355.024953703702</v>
      </c>
      <c r="T2151" s="10">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0">
        <f t="shared" si="202"/>
        <v>42534.284710648149</v>
      </c>
      <c r="T2152" s="10">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0">
        <f t="shared" si="202"/>
        <v>42520.847384259265</v>
      </c>
      <c r="T2153" s="10">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0">
        <f t="shared" si="202"/>
        <v>41683.832280092596</v>
      </c>
      <c r="T2154" s="10">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0">
        <f t="shared" si="202"/>
        <v>41974.911087962959</v>
      </c>
      <c r="T2155" s="10">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0">
        <f t="shared" si="202"/>
        <v>41647.632256944446</v>
      </c>
      <c r="T2156" s="10">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0">
        <f t="shared" si="202"/>
        <v>42430.747511574074</v>
      </c>
      <c r="T2157" s="10">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0">
        <f t="shared" si="202"/>
        <v>41488.85423611111</v>
      </c>
      <c r="T2158" s="10">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0">
        <f t="shared" si="202"/>
        <v>42694.98128472222</v>
      </c>
      <c r="T2159" s="10">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0">
        <f t="shared" si="202"/>
        <v>41264.853865740741</v>
      </c>
      <c r="T2160" s="10">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0">
        <f t="shared" si="202"/>
        <v>40710.731180555551</v>
      </c>
      <c r="T2161" s="10">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0">
        <f t="shared" si="202"/>
        <v>41018.711863425924</v>
      </c>
      <c r="T2162" s="10">
        <f t="shared" si="203"/>
        <v>41048.711863425924</v>
      </c>
    </row>
    <row r="2163" spans="1:20" ht="28.8" hidden="1"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0">
        <f t="shared" si="202"/>
        <v>42240.852534722217</v>
      </c>
      <c r="T2163" s="10">
        <f t="shared" si="203"/>
        <v>42270.852534722217</v>
      </c>
    </row>
    <row r="2164" spans="1:20" ht="43.2" hidden="1"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0">
        <f t="shared" si="202"/>
        <v>41813.766099537039</v>
      </c>
      <c r="T2164" s="10">
        <f t="shared" si="203"/>
        <v>41844.766099537039</v>
      </c>
    </row>
    <row r="2165" spans="1:20" ht="43.2" hidden="1"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0">
        <f t="shared" si="202"/>
        <v>42111.899537037039</v>
      </c>
      <c r="T2165" s="10">
        <f t="shared" si="203"/>
        <v>42163.159722222219</v>
      </c>
    </row>
    <row r="2166" spans="1:20" ht="28.8" hidden="1"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0">
        <f t="shared" si="202"/>
        <v>42515.71775462963</v>
      </c>
      <c r="T2166" s="10">
        <f t="shared" si="203"/>
        <v>42546.165972222225</v>
      </c>
    </row>
    <row r="2167" spans="1:20" ht="43.2" hidden="1"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0">
        <f t="shared" si="202"/>
        <v>42438.667071759264</v>
      </c>
      <c r="T2167" s="10">
        <f t="shared" si="203"/>
        <v>42468.625405092593</v>
      </c>
    </row>
    <row r="2168" spans="1:20" ht="57.6" hidden="1"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0">
        <f t="shared" si="202"/>
        <v>41933.838171296295</v>
      </c>
      <c r="T2168" s="10">
        <f t="shared" si="203"/>
        <v>41978.879837962959</v>
      </c>
    </row>
    <row r="2169" spans="1:20" ht="28.8" hidden="1"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0">
        <f t="shared" si="202"/>
        <v>41153.066400462965</v>
      </c>
      <c r="T2169" s="10">
        <f t="shared" si="203"/>
        <v>41167.066400462965</v>
      </c>
    </row>
    <row r="2170" spans="1:20" ht="28.8" hidden="1"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0">
        <f t="shared" si="202"/>
        <v>42745.600243055553</v>
      </c>
      <c r="T2170" s="10">
        <f t="shared" si="203"/>
        <v>42776.208333333328</v>
      </c>
    </row>
    <row r="2171" spans="1:20" ht="57.6" hidden="1"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0">
        <f t="shared" si="202"/>
        <v>42793.700821759259</v>
      </c>
      <c r="T2171" s="10">
        <f t="shared" si="203"/>
        <v>42796.700821759259</v>
      </c>
    </row>
    <row r="2172" spans="1:20" ht="43.2" hidden="1"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0">
        <f t="shared" si="202"/>
        <v>42198.750254629631</v>
      </c>
      <c r="T2172" s="10">
        <f t="shared" si="203"/>
        <v>42238.750254629631</v>
      </c>
    </row>
    <row r="2173" spans="1:20" ht="43.2" hidden="1"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0">
        <f t="shared" si="202"/>
        <v>42141.95711805555</v>
      </c>
      <c r="T2173" s="10">
        <f t="shared" si="203"/>
        <v>42177.208333333328</v>
      </c>
    </row>
    <row r="2174" spans="1:20" ht="43.2" hidden="1"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0">
        <f t="shared" si="202"/>
        <v>42082.580092592587</v>
      </c>
      <c r="T2174" s="10">
        <f t="shared" si="203"/>
        <v>42112.580092592587</v>
      </c>
    </row>
    <row r="2175" spans="1:20" ht="43.2" hidden="1"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0">
        <f t="shared" si="202"/>
        <v>41495.692627314813</v>
      </c>
      <c r="T2175" s="10">
        <f t="shared" si="203"/>
        <v>41527.165972222225</v>
      </c>
    </row>
    <row r="2176" spans="1:20" ht="57.6" hidden="1"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0">
        <f t="shared" si="202"/>
        <v>42465.542905092589</v>
      </c>
      <c r="T2176" s="10">
        <f t="shared" si="203"/>
        <v>42495.542905092589</v>
      </c>
    </row>
    <row r="2177" spans="1:20" ht="43.2" hidden="1"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0">
        <f t="shared" si="202"/>
        <v>42565.009097222224</v>
      </c>
      <c r="T2177" s="10">
        <f t="shared" si="203"/>
        <v>42572.009097222224</v>
      </c>
    </row>
    <row r="2178" spans="1:20" ht="43.2" hidden="1"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0">
        <f t="shared" si="202"/>
        <v>42096.633206018523</v>
      </c>
      <c r="T2178" s="10">
        <f t="shared" si="203"/>
        <v>42126.633206018523</v>
      </c>
    </row>
    <row r="2179" spans="1:20" ht="72" hidden="1"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IFERROR(E2179/L2179,"No Backers")</f>
        <v>65.868421052631575</v>
      </c>
      <c r="Q2179" t="str">
        <f t="shared" ref="Q2179:Q2242" si="206">MID(N2179,1,FIND("/",N2179,1)-1)</f>
        <v>music</v>
      </c>
      <c r="R2179" t="str">
        <f t="shared" ref="R2179:R2242" si="207">MID(N2179,FIND("/",N2179,1)+1,LEN(N2179))</f>
        <v>rock</v>
      </c>
      <c r="S2179" s="10">
        <f t="shared" ref="S2179:S2242" si="208">(((J2179/60)/60)/24)+DATE(1970,1,1)</f>
        <v>42502.250775462962</v>
      </c>
      <c r="T2179" s="10">
        <f t="shared" ref="T2179:T2242" si="209">(((I2179/60)/60)/24)+DATE(1970,1,1)</f>
        <v>42527.250775462962</v>
      </c>
    </row>
    <row r="2180" spans="1:20" ht="43.2" hidden="1"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0">
        <f t="shared" si="208"/>
        <v>42723.63653935185</v>
      </c>
      <c r="T2180" s="10">
        <f t="shared" si="209"/>
        <v>42753.63653935185</v>
      </c>
    </row>
    <row r="2181" spans="1:20" ht="43.2" hidden="1"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0">
        <f t="shared" si="208"/>
        <v>42075.171203703707</v>
      </c>
      <c r="T2181" s="10">
        <f t="shared" si="209"/>
        <v>42105.171203703707</v>
      </c>
    </row>
    <row r="2182" spans="1:20" ht="28.8" hidden="1"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0">
        <f t="shared" si="208"/>
        <v>42279.669768518521</v>
      </c>
      <c r="T2182" s="10">
        <f t="shared" si="209"/>
        <v>42321.711435185185</v>
      </c>
    </row>
    <row r="2183" spans="1:20" ht="57.6" hidden="1"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0">
        <f t="shared" si="208"/>
        <v>42773.005243055552</v>
      </c>
      <c r="T2183" s="10">
        <f t="shared" si="209"/>
        <v>42787.005243055552</v>
      </c>
    </row>
    <row r="2184" spans="1:20" ht="43.2" hidden="1"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0">
        <f t="shared" si="208"/>
        <v>41879.900752314818</v>
      </c>
      <c r="T2184" s="10">
        <f t="shared" si="209"/>
        <v>41914.900752314818</v>
      </c>
    </row>
    <row r="2185" spans="1:20" ht="43.2" hidden="1"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0">
        <f t="shared" si="208"/>
        <v>42745.365474537044</v>
      </c>
      <c r="T2185" s="10">
        <f t="shared" si="209"/>
        <v>42775.208333333328</v>
      </c>
    </row>
    <row r="2186" spans="1:20" ht="57.6" hidden="1"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0">
        <f t="shared" si="208"/>
        <v>42380.690289351856</v>
      </c>
      <c r="T2186" s="10">
        <f t="shared" si="209"/>
        <v>42394.666666666672</v>
      </c>
    </row>
    <row r="2187" spans="1:20" ht="43.2" hidden="1"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0">
        <f t="shared" si="208"/>
        <v>41319.349988425929</v>
      </c>
      <c r="T2187" s="10">
        <f t="shared" si="209"/>
        <v>41359.349988425929</v>
      </c>
    </row>
    <row r="2188" spans="1:20" ht="43.2" hidden="1"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0">
        <f t="shared" si="208"/>
        <v>42583.615081018521</v>
      </c>
      <c r="T2188" s="10">
        <f t="shared" si="209"/>
        <v>42620.083333333328</v>
      </c>
    </row>
    <row r="2189" spans="1:20" ht="43.2" hidden="1"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0">
        <f t="shared" si="208"/>
        <v>42068.209097222221</v>
      </c>
      <c r="T2189" s="10">
        <f t="shared" si="209"/>
        <v>42097.165972222225</v>
      </c>
    </row>
    <row r="2190" spans="1:20" ht="43.2" hidden="1"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0">
        <f t="shared" si="208"/>
        <v>42633.586122685185</v>
      </c>
      <c r="T2190" s="10">
        <f t="shared" si="209"/>
        <v>42668.708333333328</v>
      </c>
    </row>
    <row r="2191" spans="1:20" ht="43.2" hidden="1"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0">
        <f t="shared" si="208"/>
        <v>42467.788194444445</v>
      </c>
      <c r="T2191" s="10">
        <f t="shared" si="209"/>
        <v>42481.916666666672</v>
      </c>
    </row>
    <row r="2192" spans="1:20" ht="43.2" hidden="1"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0">
        <f t="shared" si="208"/>
        <v>42417.625046296293</v>
      </c>
      <c r="T2192" s="10">
        <f t="shared" si="209"/>
        <v>42452.290972222225</v>
      </c>
    </row>
    <row r="2193" spans="1:20" ht="43.2" hidden="1"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0">
        <f t="shared" si="208"/>
        <v>42768.833645833336</v>
      </c>
      <c r="T2193" s="10">
        <f t="shared" si="209"/>
        <v>42780.833645833336</v>
      </c>
    </row>
    <row r="2194" spans="1:20" ht="43.2" hidden="1"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0">
        <f t="shared" si="208"/>
        <v>42691.8512037037</v>
      </c>
      <c r="T2194" s="10">
        <f t="shared" si="209"/>
        <v>42719.958333333328</v>
      </c>
    </row>
    <row r="2195" spans="1:20" ht="57.6" hidden="1"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0">
        <f t="shared" si="208"/>
        <v>42664.405925925923</v>
      </c>
      <c r="T2195" s="10">
        <f t="shared" si="209"/>
        <v>42695.207638888889</v>
      </c>
    </row>
    <row r="2196" spans="1:20" ht="57.6" hidden="1"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0">
        <f t="shared" si="208"/>
        <v>42425.757986111115</v>
      </c>
      <c r="T2196" s="10">
        <f t="shared" si="209"/>
        <v>42455.716319444444</v>
      </c>
    </row>
    <row r="2197" spans="1:20" ht="28.8" hidden="1"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0">
        <f t="shared" si="208"/>
        <v>42197.771990740745</v>
      </c>
      <c r="T2197" s="10">
        <f t="shared" si="209"/>
        <v>42227.771990740745</v>
      </c>
    </row>
    <row r="2198" spans="1:20" ht="28.8" hidden="1"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0">
        <f t="shared" si="208"/>
        <v>42675.487291666665</v>
      </c>
      <c r="T2198" s="10">
        <f t="shared" si="209"/>
        <v>42706.291666666672</v>
      </c>
    </row>
    <row r="2199" spans="1:20" ht="43.2" hidden="1"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0">
        <f t="shared" si="208"/>
        <v>42033.584016203706</v>
      </c>
      <c r="T2199" s="10">
        <f t="shared" si="209"/>
        <v>42063.584016203706</v>
      </c>
    </row>
    <row r="2200" spans="1:20" ht="43.2" hidden="1"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0">
        <f t="shared" si="208"/>
        <v>42292.513888888891</v>
      </c>
      <c r="T2200" s="10">
        <f t="shared" si="209"/>
        <v>42322.555555555555</v>
      </c>
    </row>
    <row r="2201" spans="1:20" ht="28.8" hidden="1"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0">
        <f t="shared" si="208"/>
        <v>42262.416643518518</v>
      </c>
      <c r="T2201" s="10">
        <f t="shared" si="209"/>
        <v>42292.416643518518</v>
      </c>
    </row>
    <row r="2202" spans="1:20" ht="43.2" hidden="1"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0">
        <f t="shared" si="208"/>
        <v>42163.625787037032</v>
      </c>
      <c r="T2202" s="10">
        <f t="shared" si="209"/>
        <v>42191.125</v>
      </c>
    </row>
    <row r="2203" spans="1:20" ht="43.2" hidden="1"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0">
        <f t="shared" si="208"/>
        <v>41276.846817129634</v>
      </c>
      <c r="T2203" s="10">
        <f t="shared" si="209"/>
        <v>41290.846817129634</v>
      </c>
    </row>
    <row r="2204" spans="1:20" ht="28.8" hidden="1"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0">
        <f t="shared" si="208"/>
        <v>41184.849166666667</v>
      </c>
      <c r="T2204" s="10">
        <f t="shared" si="209"/>
        <v>41214.849166666667</v>
      </c>
    </row>
    <row r="2205" spans="1:20" ht="43.2" hidden="1"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0">
        <f t="shared" si="208"/>
        <v>42241.85974537037</v>
      </c>
      <c r="T2205" s="10">
        <f t="shared" si="209"/>
        <v>42271.85974537037</v>
      </c>
    </row>
    <row r="2206" spans="1:20" ht="43.2" hidden="1"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0">
        <f t="shared" si="208"/>
        <v>41312.311562499999</v>
      </c>
      <c r="T2206" s="10">
        <f t="shared" si="209"/>
        <v>41342.311562499999</v>
      </c>
    </row>
    <row r="2207" spans="1:20" ht="43.2" hidden="1"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0">
        <f t="shared" si="208"/>
        <v>41031.82163194444</v>
      </c>
      <c r="T2207" s="10">
        <f t="shared" si="209"/>
        <v>41061.82163194444</v>
      </c>
    </row>
    <row r="2208" spans="1:20" ht="43.2" hidden="1"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0">
        <f t="shared" si="208"/>
        <v>40997.257222222222</v>
      </c>
      <c r="T2208" s="10">
        <f t="shared" si="209"/>
        <v>41015.257222222222</v>
      </c>
    </row>
    <row r="2209" spans="1:20" ht="43.2" hidden="1"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0">
        <f t="shared" si="208"/>
        <v>41564.194131944445</v>
      </c>
      <c r="T2209" s="10">
        <f t="shared" si="209"/>
        <v>41594.235798611109</v>
      </c>
    </row>
    <row r="2210" spans="1:20" ht="43.2" hidden="1"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0">
        <f t="shared" si="208"/>
        <v>40946.882245370369</v>
      </c>
      <c r="T2210" s="10">
        <f t="shared" si="209"/>
        <v>41006.166666666664</v>
      </c>
    </row>
    <row r="2211" spans="1:20" ht="28.8" hidden="1"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0">
        <f t="shared" si="208"/>
        <v>41732.479675925926</v>
      </c>
      <c r="T2211" s="10">
        <f t="shared" si="209"/>
        <v>41743.958333333336</v>
      </c>
    </row>
    <row r="2212" spans="1:20" ht="43.2" hidden="1"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0">
        <f t="shared" si="208"/>
        <v>40956.066087962965</v>
      </c>
      <c r="T2212" s="10">
        <f t="shared" si="209"/>
        <v>41013.73333333333</v>
      </c>
    </row>
    <row r="2213" spans="1:20" ht="43.2" hidden="1"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0">
        <f t="shared" si="208"/>
        <v>41716.785011574073</v>
      </c>
      <c r="T2213" s="10">
        <f t="shared" si="209"/>
        <v>41739.290972222225</v>
      </c>
    </row>
    <row r="2214" spans="1:20" ht="43.2" hidden="1"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0">
        <f t="shared" si="208"/>
        <v>41548.747418981482</v>
      </c>
      <c r="T2214" s="10">
        <f t="shared" si="209"/>
        <v>41582.041666666664</v>
      </c>
    </row>
    <row r="2215" spans="1:20" ht="57.6" hidden="1"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0">
        <f t="shared" si="208"/>
        <v>42109.826145833329</v>
      </c>
      <c r="T2215" s="10">
        <f t="shared" si="209"/>
        <v>42139.826145833329</v>
      </c>
    </row>
    <row r="2216" spans="1:20" ht="43.2" hidden="1"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0">
        <f t="shared" si="208"/>
        <v>41646.792222222226</v>
      </c>
      <c r="T2216" s="10">
        <f t="shared" si="209"/>
        <v>41676.792222222226</v>
      </c>
    </row>
    <row r="2217" spans="1:20" ht="28.8" hidden="1"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0">
        <f t="shared" si="208"/>
        <v>40958.717268518521</v>
      </c>
      <c r="T2217" s="10">
        <f t="shared" si="209"/>
        <v>40981.290972222225</v>
      </c>
    </row>
    <row r="2218" spans="1:20" ht="43.2" hidden="1"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0">
        <f t="shared" si="208"/>
        <v>42194.751678240747</v>
      </c>
      <c r="T2218" s="10">
        <f t="shared" si="209"/>
        <v>42208.751678240747</v>
      </c>
    </row>
    <row r="2219" spans="1:20" ht="43.2" hidden="1"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0">
        <f t="shared" si="208"/>
        <v>42299.776770833334</v>
      </c>
      <c r="T2219" s="10">
        <f t="shared" si="209"/>
        <v>42310.333333333328</v>
      </c>
    </row>
    <row r="2220" spans="1:20" ht="43.2" hidden="1"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0">
        <f t="shared" si="208"/>
        <v>41127.812303240738</v>
      </c>
      <c r="T2220" s="10">
        <f t="shared" si="209"/>
        <v>41150</v>
      </c>
    </row>
    <row r="2221" spans="1:20" ht="43.2" hidden="1"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0">
        <f t="shared" si="208"/>
        <v>42205.718888888892</v>
      </c>
      <c r="T2221" s="10">
        <f t="shared" si="209"/>
        <v>42235.718888888892</v>
      </c>
    </row>
    <row r="2222" spans="1:20" ht="43.2" hidden="1"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0">
        <f t="shared" si="208"/>
        <v>41452.060601851852</v>
      </c>
      <c r="T2222" s="10">
        <f t="shared" si="209"/>
        <v>41482.060601851852</v>
      </c>
    </row>
    <row r="2223" spans="1:20" ht="43.2" hidden="1"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0">
        <f t="shared" si="208"/>
        <v>42452.666770833333</v>
      </c>
      <c r="T2223" s="10">
        <f t="shared" si="209"/>
        <v>42483</v>
      </c>
    </row>
    <row r="2224" spans="1:20" ht="43.2" hidden="1"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0">
        <f t="shared" si="208"/>
        <v>40906.787581018521</v>
      </c>
      <c r="T2224" s="10">
        <f t="shared" si="209"/>
        <v>40936.787581018521</v>
      </c>
    </row>
    <row r="2225" spans="1:20" ht="57.6" hidden="1"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0">
        <f t="shared" si="208"/>
        <v>42152.640833333338</v>
      </c>
      <c r="T2225" s="10">
        <f t="shared" si="209"/>
        <v>42182.640833333338</v>
      </c>
    </row>
    <row r="2226" spans="1:20" ht="43.2" hidden="1"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0">
        <f t="shared" si="208"/>
        <v>42644.667534722219</v>
      </c>
      <c r="T2226" s="10">
        <f t="shared" si="209"/>
        <v>42672.791666666672</v>
      </c>
    </row>
    <row r="2227" spans="1:20" ht="43.2" hidden="1"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0">
        <f t="shared" si="208"/>
        <v>41873.79184027778</v>
      </c>
      <c r="T2227" s="10">
        <f t="shared" si="209"/>
        <v>41903.79184027778</v>
      </c>
    </row>
    <row r="2228" spans="1:20" ht="43.2" hidden="1"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0">
        <f t="shared" si="208"/>
        <v>42381.79886574074</v>
      </c>
      <c r="T2228" s="10">
        <f t="shared" si="209"/>
        <v>42412.207638888889</v>
      </c>
    </row>
    <row r="2229" spans="1:20" ht="43.2" hidden="1"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0">
        <f t="shared" si="208"/>
        <v>41561.807349537034</v>
      </c>
      <c r="T2229" s="10">
        <f t="shared" si="209"/>
        <v>41591.849016203705</v>
      </c>
    </row>
    <row r="2230" spans="1:20" ht="57.6" hidden="1"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0">
        <f t="shared" si="208"/>
        <v>42202.278194444443</v>
      </c>
      <c r="T2230" s="10">
        <f t="shared" si="209"/>
        <v>42232.278194444443</v>
      </c>
    </row>
    <row r="2231" spans="1:20" ht="43.2" hidden="1"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0">
        <f t="shared" si="208"/>
        <v>41484.664247685185</v>
      </c>
      <c r="T2231" s="10">
        <f t="shared" si="209"/>
        <v>41520.166666666664</v>
      </c>
    </row>
    <row r="2232" spans="1:20" ht="43.2" hidden="1"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0">
        <f t="shared" si="208"/>
        <v>41724.881099537037</v>
      </c>
      <c r="T2232" s="10">
        <f t="shared" si="209"/>
        <v>41754.881099537037</v>
      </c>
    </row>
    <row r="2233" spans="1:20" ht="43.2" hidden="1"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0">
        <f t="shared" si="208"/>
        <v>41423.910891203705</v>
      </c>
      <c r="T2233" s="10">
        <f t="shared" si="209"/>
        <v>41450.208333333336</v>
      </c>
    </row>
    <row r="2234" spans="1:20" ht="43.2" hidden="1"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0">
        <f t="shared" si="208"/>
        <v>41806.794074074074</v>
      </c>
      <c r="T2234" s="10">
        <f t="shared" si="209"/>
        <v>41839.125</v>
      </c>
    </row>
    <row r="2235" spans="1:20" ht="43.2" hidden="1"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0">
        <f t="shared" si="208"/>
        <v>42331.378923611104</v>
      </c>
      <c r="T2235" s="10">
        <f t="shared" si="209"/>
        <v>42352</v>
      </c>
    </row>
    <row r="2236" spans="1:20" ht="43.2" hidden="1"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0">
        <f t="shared" si="208"/>
        <v>42710.824618055558</v>
      </c>
      <c r="T2236" s="10">
        <f t="shared" si="209"/>
        <v>42740.824618055558</v>
      </c>
    </row>
    <row r="2237" spans="1:20" ht="28.8" hidden="1"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0">
        <f t="shared" si="208"/>
        <v>42062.022118055553</v>
      </c>
      <c r="T2237" s="10">
        <f t="shared" si="209"/>
        <v>42091.980451388896</v>
      </c>
    </row>
    <row r="2238" spans="1:20" ht="43.2" hidden="1"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0">
        <f t="shared" si="208"/>
        <v>42371.617164351846</v>
      </c>
      <c r="T2238" s="10">
        <f t="shared" si="209"/>
        <v>42401.617164351846</v>
      </c>
    </row>
    <row r="2239" spans="1:20" ht="43.2" hidden="1"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0">
        <f t="shared" si="208"/>
        <v>41915.003275462965</v>
      </c>
      <c r="T2239" s="10">
        <f t="shared" si="209"/>
        <v>41955.332638888889</v>
      </c>
    </row>
    <row r="2240" spans="1:20" ht="28.8" hidden="1"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0">
        <f t="shared" si="208"/>
        <v>42774.621712962966</v>
      </c>
      <c r="T2240" s="10">
        <f t="shared" si="209"/>
        <v>42804.621712962966</v>
      </c>
    </row>
    <row r="2241" spans="1:20" ht="28.8" hidden="1"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0">
        <f t="shared" si="208"/>
        <v>41572.958495370374</v>
      </c>
      <c r="T2241" s="10">
        <f t="shared" si="209"/>
        <v>41609.168055555558</v>
      </c>
    </row>
    <row r="2242" spans="1:20" ht="43.2" hidden="1"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0">
        <f t="shared" si="208"/>
        <v>42452.825740740736</v>
      </c>
      <c r="T2242" s="10">
        <f t="shared" si="209"/>
        <v>42482.825740740736</v>
      </c>
    </row>
    <row r="2243" spans="1:20" ht="43.2" hidden="1"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IFERROR(E2243/L2243,"No Backers")</f>
        <v>49.472392638036808</v>
      </c>
      <c r="Q2243" t="str">
        <f t="shared" ref="Q2243:Q2306" si="212">MID(N2243,1,FIND("/",N2243,1)-1)</f>
        <v>games</v>
      </c>
      <c r="R2243" t="str">
        <f t="shared" ref="R2243:R2306" si="213">MID(N2243,FIND("/",N2243,1)+1,LEN(N2243))</f>
        <v>tabletop games</v>
      </c>
      <c r="S2243" s="10">
        <f t="shared" ref="S2243:S2306" si="214">(((J2243/60)/60)/24)+DATE(1970,1,1)</f>
        <v>42766.827546296292</v>
      </c>
      <c r="T2243" s="10">
        <f t="shared" ref="T2243:T2306" si="215">(((I2243/60)/60)/24)+DATE(1970,1,1)</f>
        <v>42796.827546296292</v>
      </c>
    </row>
    <row r="2244" spans="1:20" ht="28.8" hidden="1"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0">
        <f t="shared" si="214"/>
        <v>41569.575613425928</v>
      </c>
      <c r="T2244" s="10">
        <f t="shared" si="215"/>
        <v>41605.126388888886</v>
      </c>
    </row>
    <row r="2245" spans="1:20" ht="43.2" hidden="1"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0">
        <f t="shared" si="214"/>
        <v>42800.751041666663</v>
      </c>
      <c r="T2245" s="10">
        <f t="shared" si="215"/>
        <v>42807.125</v>
      </c>
    </row>
    <row r="2246" spans="1:20" ht="43.2" hidden="1"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0">
        <f t="shared" si="214"/>
        <v>42647.818819444445</v>
      </c>
      <c r="T2246" s="10">
        <f t="shared" si="215"/>
        <v>42659.854166666672</v>
      </c>
    </row>
    <row r="2247" spans="1:20" ht="43.2" hidden="1"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0">
        <f t="shared" si="214"/>
        <v>41660.708530092597</v>
      </c>
      <c r="T2247" s="10">
        <f t="shared" si="215"/>
        <v>41691.75</v>
      </c>
    </row>
    <row r="2248" spans="1:20" ht="43.2" hidden="1"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0">
        <f t="shared" si="214"/>
        <v>42221.79178240741</v>
      </c>
      <c r="T2248" s="10">
        <f t="shared" si="215"/>
        <v>42251.79178240741</v>
      </c>
    </row>
    <row r="2249" spans="1:20" ht="28.8" hidden="1"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0">
        <f t="shared" si="214"/>
        <v>42200.666261574079</v>
      </c>
      <c r="T2249" s="10">
        <f t="shared" si="215"/>
        <v>42214.666261574079</v>
      </c>
    </row>
    <row r="2250" spans="1:20" ht="43.2" hidden="1"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0">
        <f t="shared" si="214"/>
        <v>42688.875902777778</v>
      </c>
      <c r="T2250" s="10">
        <f t="shared" si="215"/>
        <v>42718.875902777778</v>
      </c>
    </row>
    <row r="2251" spans="1:20" ht="43.2" hidden="1"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0">
        <f t="shared" si="214"/>
        <v>41336.703298611108</v>
      </c>
      <c r="T2251" s="10">
        <f t="shared" si="215"/>
        <v>41366.661631944444</v>
      </c>
    </row>
    <row r="2252" spans="1:20" ht="43.2" hidden="1"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0">
        <f t="shared" si="214"/>
        <v>42677.005474537036</v>
      </c>
      <c r="T2252" s="10">
        <f t="shared" si="215"/>
        <v>42707.0471412037</v>
      </c>
    </row>
    <row r="2253" spans="1:20" ht="43.2" hidden="1"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0">
        <f t="shared" si="214"/>
        <v>41846.34579861111</v>
      </c>
      <c r="T2253" s="10">
        <f t="shared" si="215"/>
        <v>41867.34579861111</v>
      </c>
    </row>
    <row r="2254" spans="1:20" ht="43.2" hidden="1"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0">
        <f t="shared" si="214"/>
        <v>42573.327986111108</v>
      </c>
      <c r="T2254" s="10">
        <f t="shared" si="215"/>
        <v>42588.327986111108</v>
      </c>
    </row>
    <row r="2255" spans="1:20" ht="43.2" hidden="1"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0">
        <f t="shared" si="214"/>
        <v>42296.631331018521</v>
      </c>
      <c r="T2255" s="10">
        <f t="shared" si="215"/>
        <v>42326.672997685186</v>
      </c>
    </row>
    <row r="2256" spans="1:20" ht="43.2" hidden="1"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0">
        <f t="shared" si="214"/>
        <v>42752.647777777776</v>
      </c>
      <c r="T2256" s="10">
        <f t="shared" si="215"/>
        <v>42759.647777777776</v>
      </c>
    </row>
    <row r="2257" spans="1:20" ht="28.8" hidden="1"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0">
        <f t="shared" si="214"/>
        <v>42467.951979166668</v>
      </c>
      <c r="T2257" s="10">
        <f t="shared" si="215"/>
        <v>42497.951979166668</v>
      </c>
    </row>
    <row r="2258" spans="1:20" ht="43.2" hidden="1"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0">
        <f t="shared" si="214"/>
        <v>42682.451921296291</v>
      </c>
      <c r="T2258" s="10">
        <f t="shared" si="215"/>
        <v>42696.451921296291</v>
      </c>
    </row>
    <row r="2259" spans="1:20" ht="57.6" hidden="1"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0">
        <f t="shared" si="214"/>
        <v>42505.936678240745</v>
      </c>
      <c r="T2259" s="10">
        <f t="shared" si="215"/>
        <v>42540.958333333328</v>
      </c>
    </row>
    <row r="2260" spans="1:20" ht="28.8" hidden="1"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0">
        <f t="shared" si="214"/>
        <v>42136.75100694444</v>
      </c>
      <c r="T2260" s="10">
        <f t="shared" si="215"/>
        <v>42166.75100694444</v>
      </c>
    </row>
    <row r="2261" spans="1:20" ht="43.2" hidden="1"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0">
        <f t="shared" si="214"/>
        <v>42702.804814814815</v>
      </c>
      <c r="T2261" s="10">
        <f t="shared" si="215"/>
        <v>42712.804814814815</v>
      </c>
    </row>
    <row r="2262" spans="1:20" ht="43.2" hidden="1"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0">
        <f t="shared" si="214"/>
        <v>41695.016782407409</v>
      </c>
      <c r="T2262" s="10">
        <f t="shared" si="215"/>
        <v>41724.975115740745</v>
      </c>
    </row>
    <row r="2263" spans="1:20" ht="43.2" hidden="1"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0">
        <f t="shared" si="214"/>
        <v>42759.724768518514</v>
      </c>
      <c r="T2263" s="10">
        <f t="shared" si="215"/>
        <v>42780.724768518514</v>
      </c>
    </row>
    <row r="2264" spans="1:20" ht="43.2" hidden="1"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0">
        <f t="shared" si="214"/>
        <v>41926.585162037038</v>
      </c>
      <c r="T2264" s="10">
        <f t="shared" si="215"/>
        <v>41961</v>
      </c>
    </row>
    <row r="2265" spans="1:20" ht="43.2" hidden="1"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0">
        <f t="shared" si="214"/>
        <v>42014.832326388889</v>
      </c>
      <c r="T2265" s="10">
        <f t="shared" si="215"/>
        <v>42035.832326388889</v>
      </c>
    </row>
    <row r="2266" spans="1:20" ht="57.6" hidden="1"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0">
        <f t="shared" si="214"/>
        <v>42496.582337962958</v>
      </c>
      <c r="T2266" s="10">
        <f t="shared" si="215"/>
        <v>42513.125</v>
      </c>
    </row>
    <row r="2267" spans="1:20" ht="43.2" hidden="1"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0">
        <f t="shared" si="214"/>
        <v>42689.853090277778</v>
      </c>
      <c r="T2267" s="10">
        <f t="shared" si="215"/>
        <v>42696.853090277778</v>
      </c>
    </row>
    <row r="2268" spans="1:20" ht="43.2" hidden="1"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0">
        <f t="shared" si="214"/>
        <v>42469.874907407408</v>
      </c>
      <c r="T2268" s="10">
        <f t="shared" si="215"/>
        <v>42487.083333333328</v>
      </c>
    </row>
    <row r="2269" spans="1:20" ht="43.2" hidden="1"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0">
        <f t="shared" si="214"/>
        <v>41968.829826388886</v>
      </c>
      <c r="T2269" s="10">
        <f t="shared" si="215"/>
        <v>41994.041666666672</v>
      </c>
    </row>
    <row r="2270" spans="1:20" ht="43.2" hidden="1"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0">
        <f t="shared" si="214"/>
        <v>42776.082349537035</v>
      </c>
      <c r="T2270" s="10">
        <f t="shared" si="215"/>
        <v>42806.082349537035</v>
      </c>
    </row>
    <row r="2271" spans="1:20" ht="43.2" hidden="1"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0">
        <f t="shared" si="214"/>
        <v>42776.704432870371</v>
      </c>
      <c r="T2271" s="10">
        <f t="shared" si="215"/>
        <v>42801.208333333328</v>
      </c>
    </row>
    <row r="2272" spans="1:20" ht="43.2" hidden="1"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0">
        <f t="shared" si="214"/>
        <v>42725.869363425925</v>
      </c>
      <c r="T2272" s="10">
        <f t="shared" si="215"/>
        <v>42745.915972222225</v>
      </c>
    </row>
    <row r="2273" spans="1:20" ht="43.2" hidden="1"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0">
        <f t="shared" si="214"/>
        <v>42684.000046296293</v>
      </c>
      <c r="T2273" s="10">
        <f t="shared" si="215"/>
        <v>42714.000046296293</v>
      </c>
    </row>
    <row r="2274" spans="1:20" ht="43.2" hidden="1"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0">
        <f t="shared" si="214"/>
        <v>42315.699490740735</v>
      </c>
      <c r="T2274" s="10">
        <f t="shared" si="215"/>
        <v>42345.699490740735</v>
      </c>
    </row>
    <row r="2275" spans="1:20" ht="43.2" hidden="1"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0">
        <f t="shared" si="214"/>
        <v>42781.549097222218</v>
      </c>
      <c r="T2275" s="10">
        <f t="shared" si="215"/>
        <v>42806.507430555561</v>
      </c>
    </row>
    <row r="2276" spans="1:20" ht="57.6" hidden="1"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0">
        <f t="shared" si="214"/>
        <v>41663.500659722224</v>
      </c>
      <c r="T2276" s="10">
        <f t="shared" si="215"/>
        <v>41693.500659722224</v>
      </c>
    </row>
    <row r="2277" spans="1:20" ht="43.2" hidden="1"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0">
        <f t="shared" si="214"/>
        <v>41965.616655092599</v>
      </c>
      <c r="T2277" s="10">
        <f t="shared" si="215"/>
        <v>41995.616655092599</v>
      </c>
    </row>
    <row r="2278" spans="1:20" ht="57.6" hidden="1"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0">
        <f t="shared" si="214"/>
        <v>41614.651493055557</v>
      </c>
      <c r="T2278" s="10">
        <f t="shared" si="215"/>
        <v>41644.651493055557</v>
      </c>
    </row>
    <row r="2279" spans="1:20" ht="43.2" hidden="1"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0">
        <f t="shared" si="214"/>
        <v>40936.678506944445</v>
      </c>
      <c r="T2279" s="10">
        <f t="shared" si="215"/>
        <v>40966.678506944445</v>
      </c>
    </row>
    <row r="2280" spans="1:20" ht="28.8" hidden="1"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0">
        <f t="shared" si="214"/>
        <v>42338.709108796291</v>
      </c>
      <c r="T2280" s="10">
        <f t="shared" si="215"/>
        <v>42372.957638888889</v>
      </c>
    </row>
    <row r="2281" spans="1:20" ht="43.2" hidden="1"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0">
        <f t="shared" si="214"/>
        <v>42020.806701388887</v>
      </c>
      <c r="T2281" s="10">
        <f t="shared" si="215"/>
        <v>42039.166666666672</v>
      </c>
    </row>
    <row r="2282" spans="1:20" ht="57.6" hidden="1"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0">
        <f t="shared" si="214"/>
        <v>42234.624895833331</v>
      </c>
      <c r="T2282" s="10">
        <f t="shared" si="215"/>
        <v>42264.624895833331</v>
      </c>
    </row>
    <row r="2283" spans="1:20" ht="43.2" hidden="1"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0">
        <f t="shared" si="214"/>
        <v>40687.285844907405</v>
      </c>
      <c r="T2283" s="10">
        <f t="shared" si="215"/>
        <v>40749.284722222219</v>
      </c>
    </row>
    <row r="2284" spans="1:20" ht="28.8" hidden="1"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0">
        <f t="shared" si="214"/>
        <v>42323.17460648148</v>
      </c>
      <c r="T2284" s="10">
        <f t="shared" si="215"/>
        <v>42383.17460648148</v>
      </c>
    </row>
    <row r="2285" spans="1:20" ht="43.2" hidden="1"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0">
        <f t="shared" si="214"/>
        <v>40978.125046296293</v>
      </c>
      <c r="T2285" s="10">
        <f t="shared" si="215"/>
        <v>41038.083379629628</v>
      </c>
    </row>
    <row r="2286" spans="1:20" ht="28.8" hidden="1"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0">
        <f t="shared" si="214"/>
        <v>40585.796817129631</v>
      </c>
      <c r="T2286" s="10">
        <f t="shared" si="215"/>
        <v>40614.166666666664</v>
      </c>
    </row>
    <row r="2287" spans="1:20" ht="43.2" hidden="1"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0">
        <f t="shared" si="214"/>
        <v>41059.185682870368</v>
      </c>
      <c r="T2287" s="10">
        <f t="shared" si="215"/>
        <v>41089.185682870368</v>
      </c>
    </row>
    <row r="2288" spans="1:20" ht="43.2" hidden="1"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0">
        <f t="shared" si="214"/>
        <v>41494.963587962964</v>
      </c>
      <c r="T2288" s="10">
        <f t="shared" si="215"/>
        <v>41523.165972222225</v>
      </c>
    </row>
    <row r="2289" spans="1:20" ht="43.2" hidden="1"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0">
        <f t="shared" si="214"/>
        <v>41792.667361111111</v>
      </c>
      <c r="T2289" s="10">
        <f t="shared" si="215"/>
        <v>41813.667361111111</v>
      </c>
    </row>
    <row r="2290" spans="1:20" ht="43.2" hidden="1"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0">
        <f t="shared" si="214"/>
        <v>41067.827418981484</v>
      </c>
      <c r="T2290" s="10">
        <f t="shared" si="215"/>
        <v>41086.75</v>
      </c>
    </row>
    <row r="2291" spans="1:20" ht="43.2" hidden="1"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0">
        <f t="shared" si="214"/>
        <v>41571.998379629629</v>
      </c>
      <c r="T2291" s="10">
        <f t="shared" si="215"/>
        <v>41614.973611111112</v>
      </c>
    </row>
    <row r="2292" spans="1:20" ht="43.2" hidden="1"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0">
        <f t="shared" si="214"/>
        <v>40070.253819444442</v>
      </c>
      <c r="T2292" s="10">
        <f t="shared" si="215"/>
        <v>40148.708333333336</v>
      </c>
    </row>
    <row r="2293" spans="1:20" ht="43.2" hidden="1"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0">
        <f t="shared" si="214"/>
        <v>40987.977060185185</v>
      </c>
      <c r="T2293" s="10">
        <f t="shared" si="215"/>
        <v>41022.166666666664</v>
      </c>
    </row>
    <row r="2294" spans="1:20" ht="43.2" hidden="1"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0">
        <f t="shared" si="214"/>
        <v>40987.697638888887</v>
      </c>
      <c r="T2294" s="10">
        <f t="shared" si="215"/>
        <v>41017.697638888887</v>
      </c>
    </row>
    <row r="2295" spans="1:20" ht="28.8" hidden="1"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0">
        <f t="shared" si="214"/>
        <v>41151.708321759259</v>
      </c>
      <c r="T2295" s="10">
        <f t="shared" si="215"/>
        <v>41177.165972222225</v>
      </c>
    </row>
    <row r="2296" spans="1:20" ht="43.2" hidden="1"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0">
        <f t="shared" si="214"/>
        <v>41264.72314814815</v>
      </c>
      <c r="T2296" s="10">
        <f t="shared" si="215"/>
        <v>41294.72314814815</v>
      </c>
    </row>
    <row r="2297" spans="1:20" ht="57.6" hidden="1"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0">
        <f t="shared" si="214"/>
        <v>41270.954351851848</v>
      </c>
      <c r="T2297" s="10">
        <f t="shared" si="215"/>
        <v>41300.954351851848</v>
      </c>
    </row>
    <row r="2298" spans="1:20" ht="43.2" hidden="1"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0">
        <f t="shared" si="214"/>
        <v>40927.731782407405</v>
      </c>
      <c r="T2298" s="10">
        <f t="shared" si="215"/>
        <v>40962.731782407405</v>
      </c>
    </row>
    <row r="2299" spans="1:20" ht="28.8" hidden="1"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0">
        <f t="shared" si="214"/>
        <v>40948.042233796295</v>
      </c>
      <c r="T2299" s="10">
        <f t="shared" si="215"/>
        <v>40982.165972222225</v>
      </c>
    </row>
    <row r="2300" spans="1:20" ht="43.2" hidden="1"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0">
        <f t="shared" si="214"/>
        <v>41694.84065972222</v>
      </c>
      <c r="T2300" s="10">
        <f t="shared" si="215"/>
        <v>41724.798993055556</v>
      </c>
    </row>
    <row r="2301" spans="1:20" ht="43.2" hidden="1"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0">
        <f t="shared" si="214"/>
        <v>40565.032511574071</v>
      </c>
      <c r="T2301" s="10">
        <f t="shared" si="215"/>
        <v>40580.032511574071</v>
      </c>
    </row>
    <row r="2302" spans="1:20" ht="43.2" hidden="1"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0">
        <f t="shared" si="214"/>
        <v>41074.727037037039</v>
      </c>
      <c r="T2302" s="10">
        <f t="shared" si="215"/>
        <v>41088.727037037039</v>
      </c>
    </row>
    <row r="2303" spans="1:20" ht="28.8" hidden="1"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0">
        <f t="shared" si="214"/>
        <v>41416.146944444445</v>
      </c>
      <c r="T2303" s="10">
        <f t="shared" si="215"/>
        <v>41446.146944444445</v>
      </c>
    </row>
    <row r="2304" spans="1:20" ht="43.2" hidden="1"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0">
        <f t="shared" si="214"/>
        <v>41605.868449074071</v>
      </c>
      <c r="T2304" s="10">
        <f t="shared" si="215"/>
        <v>41639.291666666664</v>
      </c>
    </row>
    <row r="2305" spans="1:20" ht="57.6" hidden="1"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0">
        <f t="shared" si="214"/>
        <v>40850.111064814817</v>
      </c>
      <c r="T2305" s="10">
        <f t="shared" si="215"/>
        <v>40890.152731481481</v>
      </c>
    </row>
    <row r="2306" spans="1:20" ht="43.2" hidden="1"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0">
        <f t="shared" si="214"/>
        <v>40502.815868055557</v>
      </c>
      <c r="T2306" s="10">
        <f t="shared" si="215"/>
        <v>40544.207638888889</v>
      </c>
    </row>
    <row r="2307" spans="1:20" ht="43.2" hidden="1"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IFERROR(E2307/L2307,"No Backers")</f>
        <v>109.10778443113773</v>
      </c>
      <c r="Q2307" t="str">
        <f t="shared" ref="Q2307:Q2370" si="218">MID(N2307,1,FIND("/",N2307,1)-1)</f>
        <v>music</v>
      </c>
      <c r="R2307" t="str">
        <f t="shared" ref="R2307:R2370" si="219">MID(N2307,FIND("/",N2307,1)+1,LEN(N2307))</f>
        <v>indie rock</v>
      </c>
      <c r="S2307" s="10">
        <f t="shared" ref="S2307:S2370" si="220">(((J2307/60)/60)/24)+DATE(1970,1,1)</f>
        <v>41834.695277777777</v>
      </c>
      <c r="T2307" s="10">
        <f t="shared" ref="T2307:T2370" si="221">(((I2307/60)/60)/24)+DATE(1970,1,1)</f>
        <v>41859.75</v>
      </c>
    </row>
    <row r="2308" spans="1:20" ht="43.2" hidden="1"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0">
        <f t="shared" si="220"/>
        <v>40948.16815972222</v>
      </c>
      <c r="T2308" s="10">
        <f t="shared" si="221"/>
        <v>40978.16815972222</v>
      </c>
    </row>
    <row r="2309" spans="1:20" ht="43.2" hidden="1"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0">
        <f t="shared" si="220"/>
        <v>41004.802465277775</v>
      </c>
      <c r="T2309" s="10">
        <f t="shared" si="221"/>
        <v>41034.802407407406</v>
      </c>
    </row>
    <row r="2310" spans="1:20" ht="43.2" hidden="1"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0">
        <f t="shared" si="220"/>
        <v>41851.962916666671</v>
      </c>
      <c r="T2310" s="10">
        <f t="shared" si="221"/>
        <v>41880.041666666664</v>
      </c>
    </row>
    <row r="2311" spans="1:20" ht="43.2" hidden="1"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0">
        <f t="shared" si="220"/>
        <v>41307.987696759257</v>
      </c>
      <c r="T2311" s="10">
        <f t="shared" si="221"/>
        <v>41342.987696759257</v>
      </c>
    </row>
    <row r="2312" spans="1:20" ht="57.6" hidden="1"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0">
        <f t="shared" si="220"/>
        <v>41324.79415509259</v>
      </c>
      <c r="T2312" s="10">
        <f t="shared" si="221"/>
        <v>41354.752488425926</v>
      </c>
    </row>
    <row r="2313" spans="1:20" ht="43.2" hidden="1"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0">
        <f t="shared" si="220"/>
        <v>41736.004502314812</v>
      </c>
      <c r="T2313" s="10">
        <f t="shared" si="221"/>
        <v>41766.004502314812</v>
      </c>
    </row>
    <row r="2314" spans="1:20" ht="43.2" hidden="1"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0">
        <f t="shared" si="220"/>
        <v>41716.632847222223</v>
      </c>
      <c r="T2314" s="10">
        <f t="shared" si="221"/>
        <v>41747.958333333336</v>
      </c>
    </row>
    <row r="2315" spans="1:20" ht="28.8" hidden="1"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0">
        <f t="shared" si="220"/>
        <v>41002.958634259259</v>
      </c>
      <c r="T2315" s="10">
        <f t="shared" si="221"/>
        <v>41032.958634259259</v>
      </c>
    </row>
    <row r="2316" spans="1:20" ht="43.2" hidden="1"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0">
        <f t="shared" si="220"/>
        <v>41037.551585648151</v>
      </c>
      <c r="T2316" s="10">
        <f t="shared" si="221"/>
        <v>41067.551585648151</v>
      </c>
    </row>
    <row r="2317" spans="1:20" ht="43.2" hidden="1"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0">
        <f t="shared" si="220"/>
        <v>41004.72619212963</v>
      </c>
      <c r="T2317" s="10">
        <f t="shared" si="221"/>
        <v>41034.72619212963</v>
      </c>
    </row>
    <row r="2318" spans="1:20" ht="57.6" hidden="1"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0">
        <f t="shared" si="220"/>
        <v>40079.725115740745</v>
      </c>
      <c r="T2318" s="10">
        <f t="shared" si="221"/>
        <v>40156.76666666667</v>
      </c>
    </row>
    <row r="2319" spans="1:20" ht="43.2" hidden="1"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0">
        <f t="shared" si="220"/>
        <v>40192.542233796295</v>
      </c>
      <c r="T2319" s="10">
        <f t="shared" si="221"/>
        <v>40224.208333333336</v>
      </c>
    </row>
    <row r="2320" spans="1:20" ht="57.6" hidden="1"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0">
        <f t="shared" si="220"/>
        <v>40050.643680555557</v>
      </c>
      <c r="T2320" s="10">
        <f t="shared" si="221"/>
        <v>40082.165972222225</v>
      </c>
    </row>
    <row r="2321" spans="1:20" ht="43.2" hidden="1"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0">
        <f t="shared" si="220"/>
        <v>41593.082002314812</v>
      </c>
      <c r="T2321" s="10">
        <f t="shared" si="221"/>
        <v>41623.082002314812</v>
      </c>
    </row>
    <row r="2322" spans="1:20" ht="57.6" hidden="1"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0">
        <f t="shared" si="220"/>
        <v>41696.817129629628</v>
      </c>
      <c r="T2322" s="10">
        <f t="shared" si="221"/>
        <v>41731.775462962964</v>
      </c>
    </row>
    <row r="2323" spans="1:20" ht="43.2" hidden="1"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0">
        <f t="shared" si="220"/>
        <v>42799.260428240741</v>
      </c>
      <c r="T2323" s="10">
        <f t="shared" si="221"/>
        <v>42829.21876157407</v>
      </c>
    </row>
    <row r="2324" spans="1:20" ht="43.2" hidden="1"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0">
        <f t="shared" si="220"/>
        <v>42804.895474537043</v>
      </c>
      <c r="T2324" s="10">
        <f t="shared" si="221"/>
        <v>42834.853807870371</v>
      </c>
    </row>
    <row r="2325" spans="1:20" ht="43.2" hidden="1"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0">
        <f t="shared" si="220"/>
        <v>42807.755173611105</v>
      </c>
      <c r="T2325" s="10">
        <f t="shared" si="221"/>
        <v>42814.755173611105</v>
      </c>
    </row>
    <row r="2326" spans="1:20" ht="43.2" hidden="1"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0">
        <f t="shared" si="220"/>
        <v>42790.885243055556</v>
      </c>
      <c r="T2326" s="10">
        <f t="shared" si="221"/>
        <v>42820.843576388885</v>
      </c>
    </row>
    <row r="2327" spans="1:20" ht="43.2" hidden="1"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0">
        <f t="shared" si="220"/>
        <v>42794.022349537037</v>
      </c>
      <c r="T2327" s="10">
        <f t="shared" si="221"/>
        <v>42823.980682870373</v>
      </c>
    </row>
    <row r="2328" spans="1:20" ht="43.2" hidden="1"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0">
        <f t="shared" si="220"/>
        <v>42804.034120370372</v>
      </c>
      <c r="T2328" s="10">
        <f t="shared" si="221"/>
        <v>42855.708333333328</v>
      </c>
    </row>
    <row r="2329" spans="1:20" ht="28.8" hidden="1"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0">
        <f t="shared" si="220"/>
        <v>41842.917129629634</v>
      </c>
      <c r="T2329" s="10">
        <f t="shared" si="221"/>
        <v>41877.917129629634</v>
      </c>
    </row>
    <row r="2330" spans="1:20" ht="57.6" hidden="1"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0">
        <f t="shared" si="220"/>
        <v>42139.781678240746</v>
      </c>
      <c r="T2330" s="10">
        <f t="shared" si="221"/>
        <v>42169.781678240746</v>
      </c>
    </row>
    <row r="2331" spans="1:20" ht="43.2" hidden="1"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0">
        <f t="shared" si="220"/>
        <v>41807.624374999999</v>
      </c>
      <c r="T2331" s="10">
        <f t="shared" si="221"/>
        <v>41837.624374999999</v>
      </c>
    </row>
    <row r="2332" spans="1:20" ht="43.2" hidden="1"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0">
        <f t="shared" si="220"/>
        <v>42332.89980324074</v>
      </c>
      <c r="T2332" s="10">
        <f t="shared" si="221"/>
        <v>42363</v>
      </c>
    </row>
    <row r="2333" spans="1:20" ht="43.2" hidden="1"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0">
        <f t="shared" si="220"/>
        <v>41839.005671296298</v>
      </c>
      <c r="T2333" s="10">
        <f t="shared" si="221"/>
        <v>41869.005671296298</v>
      </c>
    </row>
    <row r="2334" spans="1:20" ht="43.2" hidden="1"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0">
        <f t="shared" si="220"/>
        <v>42011.628136574072</v>
      </c>
      <c r="T2334" s="10">
        <f t="shared" si="221"/>
        <v>42041.628136574072</v>
      </c>
    </row>
    <row r="2335" spans="1:20" ht="43.2" hidden="1"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0">
        <f t="shared" si="220"/>
        <v>41767.650347222225</v>
      </c>
      <c r="T2335" s="10">
        <f t="shared" si="221"/>
        <v>41788.743055555555</v>
      </c>
    </row>
    <row r="2336" spans="1:20" ht="43.2" hidden="1"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0">
        <f t="shared" si="220"/>
        <v>41918.670115740737</v>
      </c>
      <c r="T2336" s="10">
        <f t="shared" si="221"/>
        <v>41948.731944444444</v>
      </c>
    </row>
    <row r="2337" spans="1:20" ht="43.2" hidden="1"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0">
        <f t="shared" si="220"/>
        <v>41771.572256944448</v>
      </c>
      <c r="T2337" s="10">
        <f t="shared" si="221"/>
        <v>41801.572256944448</v>
      </c>
    </row>
    <row r="2338" spans="1:20" ht="43.2" hidden="1"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0">
        <f t="shared" si="220"/>
        <v>41666.924710648149</v>
      </c>
      <c r="T2338" s="10">
        <f t="shared" si="221"/>
        <v>41706.924710648149</v>
      </c>
    </row>
    <row r="2339" spans="1:20" ht="28.8" hidden="1"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0">
        <f t="shared" si="220"/>
        <v>41786.640543981484</v>
      </c>
      <c r="T2339" s="10">
        <f t="shared" si="221"/>
        <v>41816.640543981484</v>
      </c>
    </row>
    <row r="2340" spans="1:20" ht="43.2" hidden="1"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0">
        <f t="shared" si="220"/>
        <v>41789.896805555552</v>
      </c>
      <c r="T2340" s="10">
        <f t="shared" si="221"/>
        <v>41819.896805555552</v>
      </c>
    </row>
    <row r="2341" spans="1:20" ht="43.2" hidden="1"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0">
        <f t="shared" si="220"/>
        <v>42692.79987268518</v>
      </c>
      <c r="T2341" s="10">
        <f t="shared" si="221"/>
        <v>42723.332638888889</v>
      </c>
    </row>
    <row r="2342" spans="1:20" ht="43.2" hidden="1"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0">
        <f t="shared" si="220"/>
        <v>42643.642800925925</v>
      </c>
      <c r="T2342" s="10">
        <f t="shared" si="221"/>
        <v>42673.642800925925</v>
      </c>
    </row>
    <row r="2343" spans="1:20" ht="43.2" hidden="1"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str">
        <f t="shared" si="217"/>
        <v>No Backers</v>
      </c>
      <c r="Q2343" t="str">
        <f t="shared" si="218"/>
        <v>technology</v>
      </c>
      <c r="R2343" t="str">
        <f t="shared" si="219"/>
        <v>web</v>
      </c>
      <c r="S2343" s="10">
        <f t="shared" si="220"/>
        <v>42167.813703703709</v>
      </c>
      <c r="T2343" s="10">
        <f t="shared" si="221"/>
        <v>42197.813703703709</v>
      </c>
    </row>
    <row r="2344" spans="1:20" ht="43.2" hidden="1"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str">
        <f t="shared" si="217"/>
        <v>No Backers</v>
      </c>
      <c r="Q2344" t="str">
        <f t="shared" si="218"/>
        <v>technology</v>
      </c>
      <c r="R2344" t="str">
        <f t="shared" si="219"/>
        <v>web</v>
      </c>
      <c r="S2344" s="10">
        <f t="shared" si="220"/>
        <v>41897.702199074076</v>
      </c>
      <c r="T2344" s="10">
        <f t="shared" si="221"/>
        <v>41918.208333333336</v>
      </c>
    </row>
    <row r="2345" spans="1:20" ht="43.2" hidden="1"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0">
        <f t="shared" si="220"/>
        <v>42327.825289351851</v>
      </c>
      <c r="T2345" s="10">
        <f t="shared" si="221"/>
        <v>42377.82430555555</v>
      </c>
    </row>
    <row r="2346" spans="1:20" ht="43.2" hidden="1"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0">
        <f t="shared" si="220"/>
        <v>42515.727650462963</v>
      </c>
      <c r="T2346" s="10">
        <f t="shared" si="221"/>
        <v>42545.727650462963</v>
      </c>
    </row>
    <row r="2347" spans="1:20" ht="43.2" hidden="1"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str">
        <f t="shared" si="217"/>
        <v>No Backers</v>
      </c>
      <c r="Q2347" t="str">
        <f t="shared" si="218"/>
        <v>technology</v>
      </c>
      <c r="R2347" t="str">
        <f t="shared" si="219"/>
        <v>web</v>
      </c>
      <c r="S2347" s="10">
        <f t="shared" si="220"/>
        <v>42060.001805555556</v>
      </c>
      <c r="T2347" s="10">
        <f t="shared" si="221"/>
        <v>42094.985416666663</v>
      </c>
    </row>
    <row r="2348" spans="1:20" ht="43.2" hidden="1"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0">
        <f t="shared" si="220"/>
        <v>42615.79896990741</v>
      </c>
      <c r="T2348" s="10">
        <f t="shared" si="221"/>
        <v>42660.79896990741</v>
      </c>
    </row>
    <row r="2349" spans="1:20" ht="43.2" hidden="1"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0">
        <f t="shared" si="220"/>
        <v>42577.607361111113</v>
      </c>
      <c r="T2349" s="10">
        <f t="shared" si="221"/>
        <v>42607.607361111113</v>
      </c>
    </row>
    <row r="2350" spans="1:20" ht="43.2" hidden="1"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0">
        <f t="shared" si="220"/>
        <v>42360.932152777779</v>
      </c>
      <c r="T2350" s="10">
        <f t="shared" si="221"/>
        <v>42420.932152777779</v>
      </c>
    </row>
    <row r="2351" spans="1:20" ht="43.2" hidden="1"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str">
        <f t="shared" si="217"/>
        <v>No Backers</v>
      </c>
      <c r="Q2351" t="str">
        <f t="shared" si="218"/>
        <v>technology</v>
      </c>
      <c r="R2351" t="str">
        <f t="shared" si="219"/>
        <v>web</v>
      </c>
      <c r="S2351" s="10">
        <f t="shared" si="220"/>
        <v>42198.775787037041</v>
      </c>
      <c r="T2351" s="10">
        <f t="shared" si="221"/>
        <v>42227.775787037041</v>
      </c>
    </row>
    <row r="2352" spans="1:20" ht="43.2" hidden="1"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str">
        <f t="shared" si="217"/>
        <v>No Backers</v>
      </c>
      <c r="Q2352" t="str">
        <f t="shared" si="218"/>
        <v>technology</v>
      </c>
      <c r="R2352" t="str">
        <f t="shared" si="219"/>
        <v>web</v>
      </c>
      <c r="S2352" s="10">
        <f t="shared" si="220"/>
        <v>42708.842245370368</v>
      </c>
      <c r="T2352" s="10">
        <f t="shared" si="221"/>
        <v>42738.842245370368</v>
      </c>
    </row>
    <row r="2353" spans="1:20" ht="28.8" hidden="1"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0">
        <f t="shared" si="220"/>
        <v>42094.101145833338</v>
      </c>
      <c r="T2353" s="10">
        <f t="shared" si="221"/>
        <v>42124.101145833338</v>
      </c>
    </row>
    <row r="2354" spans="1:20" ht="43.2" hidden="1"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str">
        <f t="shared" si="217"/>
        <v>No Backers</v>
      </c>
      <c r="Q2354" t="str">
        <f t="shared" si="218"/>
        <v>technology</v>
      </c>
      <c r="R2354" t="str">
        <f t="shared" si="219"/>
        <v>web</v>
      </c>
      <c r="S2354" s="10">
        <f t="shared" si="220"/>
        <v>42101.633703703701</v>
      </c>
      <c r="T2354" s="10">
        <f t="shared" si="221"/>
        <v>42161.633703703701</v>
      </c>
    </row>
    <row r="2355" spans="1:20" ht="43.2" hidden="1"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str">
        <f t="shared" si="217"/>
        <v>No Backers</v>
      </c>
      <c r="Q2355" t="str">
        <f t="shared" si="218"/>
        <v>technology</v>
      </c>
      <c r="R2355" t="str">
        <f t="shared" si="219"/>
        <v>web</v>
      </c>
      <c r="S2355" s="10">
        <f t="shared" si="220"/>
        <v>42103.676180555558</v>
      </c>
      <c r="T2355" s="10">
        <f t="shared" si="221"/>
        <v>42115.676180555558</v>
      </c>
    </row>
    <row r="2356" spans="1:20" ht="43.2" hidden="1"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0">
        <f t="shared" si="220"/>
        <v>41954.722916666666</v>
      </c>
      <c r="T2356" s="10">
        <f t="shared" si="221"/>
        <v>42014.722916666666</v>
      </c>
    </row>
    <row r="2357" spans="1:20" ht="43.2" hidden="1"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0">
        <f t="shared" si="220"/>
        <v>42096.918240740735</v>
      </c>
      <c r="T2357" s="10">
        <f t="shared" si="221"/>
        <v>42126.918240740735</v>
      </c>
    </row>
    <row r="2358" spans="1:20" ht="28.8" hidden="1"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str">
        <f t="shared" si="217"/>
        <v>No Backers</v>
      </c>
      <c r="Q2358" t="str">
        <f t="shared" si="218"/>
        <v>technology</v>
      </c>
      <c r="R2358" t="str">
        <f t="shared" si="219"/>
        <v>web</v>
      </c>
      <c r="S2358" s="10">
        <f t="shared" si="220"/>
        <v>42130.78361111111</v>
      </c>
      <c r="T2358" s="10">
        <f t="shared" si="221"/>
        <v>42160.78361111111</v>
      </c>
    </row>
    <row r="2359" spans="1:20" ht="43.2" hidden="1"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str">
        <f t="shared" si="217"/>
        <v>No Backers</v>
      </c>
      <c r="Q2359" t="str">
        <f t="shared" si="218"/>
        <v>technology</v>
      </c>
      <c r="R2359" t="str">
        <f t="shared" si="219"/>
        <v>web</v>
      </c>
      <c r="S2359" s="10">
        <f t="shared" si="220"/>
        <v>42264.620115740734</v>
      </c>
      <c r="T2359" s="10">
        <f t="shared" si="221"/>
        <v>42294.620115740734</v>
      </c>
    </row>
    <row r="2360" spans="1:20" ht="43.2" hidden="1"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str">
        <f t="shared" si="217"/>
        <v>No Backers</v>
      </c>
      <c r="Q2360" t="str">
        <f t="shared" si="218"/>
        <v>technology</v>
      </c>
      <c r="R2360" t="str">
        <f t="shared" si="219"/>
        <v>web</v>
      </c>
      <c r="S2360" s="10">
        <f t="shared" si="220"/>
        <v>41978.930972222224</v>
      </c>
      <c r="T2360" s="10">
        <f t="shared" si="221"/>
        <v>42035.027083333334</v>
      </c>
    </row>
    <row r="2361" spans="1:20" ht="43.2" hidden="1"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0">
        <f t="shared" si="220"/>
        <v>42159.649583333332</v>
      </c>
      <c r="T2361" s="10">
        <f t="shared" si="221"/>
        <v>42219.649583333332</v>
      </c>
    </row>
    <row r="2362" spans="1:20" ht="43.2" hidden="1"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0">
        <f t="shared" si="220"/>
        <v>42377.70694444445</v>
      </c>
      <c r="T2362" s="10">
        <f t="shared" si="221"/>
        <v>42407.70694444445</v>
      </c>
    </row>
    <row r="2363" spans="1:20" ht="43.2" hidden="1"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str">
        <f t="shared" si="217"/>
        <v>No Backers</v>
      </c>
      <c r="Q2363" t="str">
        <f t="shared" si="218"/>
        <v>technology</v>
      </c>
      <c r="R2363" t="str">
        <f t="shared" si="219"/>
        <v>web</v>
      </c>
      <c r="S2363" s="10">
        <f t="shared" si="220"/>
        <v>42466.858888888892</v>
      </c>
      <c r="T2363" s="10">
        <f t="shared" si="221"/>
        <v>42490.916666666672</v>
      </c>
    </row>
    <row r="2364" spans="1:20" ht="43.2" hidden="1"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0">
        <f t="shared" si="220"/>
        <v>41954.688310185185</v>
      </c>
      <c r="T2364" s="10">
        <f t="shared" si="221"/>
        <v>41984.688310185185</v>
      </c>
    </row>
    <row r="2365" spans="1:20" ht="43.2" hidden="1"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str">
        <f t="shared" si="217"/>
        <v>No Backers</v>
      </c>
      <c r="Q2365" t="str">
        <f t="shared" si="218"/>
        <v>technology</v>
      </c>
      <c r="R2365" t="str">
        <f t="shared" si="219"/>
        <v>web</v>
      </c>
      <c r="S2365" s="10">
        <f t="shared" si="220"/>
        <v>42322.011574074073</v>
      </c>
      <c r="T2365" s="10">
        <f t="shared" si="221"/>
        <v>42367.011574074073</v>
      </c>
    </row>
    <row r="2366" spans="1:20" ht="28.8" hidden="1"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str">
        <f t="shared" si="217"/>
        <v>No Backers</v>
      </c>
      <c r="Q2366" t="str">
        <f t="shared" si="218"/>
        <v>technology</v>
      </c>
      <c r="R2366" t="str">
        <f t="shared" si="219"/>
        <v>web</v>
      </c>
      <c r="S2366" s="10">
        <f t="shared" si="220"/>
        <v>42248.934675925921</v>
      </c>
      <c r="T2366" s="10">
        <f t="shared" si="221"/>
        <v>42303.934675925921</v>
      </c>
    </row>
    <row r="2367" spans="1:20" ht="43.2" hidden="1"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str">
        <f t="shared" si="217"/>
        <v>No Backers</v>
      </c>
      <c r="Q2367" t="str">
        <f t="shared" si="218"/>
        <v>technology</v>
      </c>
      <c r="R2367" t="str">
        <f t="shared" si="219"/>
        <v>web</v>
      </c>
      <c r="S2367" s="10">
        <f t="shared" si="220"/>
        <v>42346.736400462964</v>
      </c>
      <c r="T2367" s="10">
        <f t="shared" si="221"/>
        <v>42386.958333333328</v>
      </c>
    </row>
    <row r="2368" spans="1:20" ht="43.2" hidden="1"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0">
        <f t="shared" si="220"/>
        <v>42268.531631944439</v>
      </c>
      <c r="T2368" s="10">
        <f t="shared" si="221"/>
        <v>42298.531631944439</v>
      </c>
    </row>
    <row r="2369" spans="1:20" ht="43.2" hidden="1"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0">
        <f t="shared" si="220"/>
        <v>42425.970092592594</v>
      </c>
      <c r="T2369" s="10">
        <f t="shared" si="221"/>
        <v>42485.928425925929</v>
      </c>
    </row>
    <row r="2370" spans="1:20" ht="43.2" hidden="1"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0">
        <f t="shared" si="220"/>
        <v>42063.721817129626</v>
      </c>
      <c r="T2370" s="10">
        <f t="shared" si="221"/>
        <v>42108.680150462969</v>
      </c>
    </row>
    <row r="2371" spans="1:20" ht="43.2" hidden="1"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str">
        <f t="shared" ref="P2371:P2434" si="223">IFERROR(E2371/L2371,"No Backers")</f>
        <v>No Backers</v>
      </c>
      <c r="Q2371" t="str">
        <f t="shared" ref="Q2371:Q2434" si="224">MID(N2371,1,FIND("/",N2371,1)-1)</f>
        <v>technology</v>
      </c>
      <c r="R2371" t="str">
        <f t="shared" ref="R2371:R2434" si="225">MID(N2371,FIND("/",N2371,1)+1,LEN(N2371))</f>
        <v>web</v>
      </c>
      <c r="S2371" s="10">
        <f t="shared" ref="S2371:S2434" si="226">(((J2371/60)/60)/24)+DATE(1970,1,1)</f>
        <v>42380.812627314815</v>
      </c>
      <c r="T2371" s="10">
        <f t="shared" ref="T2371:T2434" si="227">(((I2371/60)/60)/24)+DATE(1970,1,1)</f>
        <v>42410.812627314815</v>
      </c>
    </row>
    <row r="2372" spans="1:20" ht="43.2" hidden="1"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0">
        <f t="shared" si="226"/>
        <v>41961.18913194444</v>
      </c>
      <c r="T2372" s="10">
        <f t="shared" si="227"/>
        <v>41991.18913194444</v>
      </c>
    </row>
    <row r="2373" spans="1:20" ht="43.2" hidden="1"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str">
        <f t="shared" si="223"/>
        <v>No Backers</v>
      </c>
      <c r="Q2373" t="str">
        <f t="shared" si="224"/>
        <v>technology</v>
      </c>
      <c r="R2373" t="str">
        <f t="shared" si="225"/>
        <v>web</v>
      </c>
      <c r="S2373" s="10">
        <f t="shared" si="226"/>
        <v>42150.777731481481</v>
      </c>
      <c r="T2373" s="10">
        <f t="shared" si="227"/>
        <v>42180.777731481481</v>
      </c>
    </row>
    <row r="2374" spans="1:20" ht="43.2" hidden="1"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0">
        <f t="shared" si="226"/>
        <v>42088.069108796291</v>
      </c>
      <c r="T2374" s="10">
        <f t="shared" si="227"/>
        <v>42118.069108796291</v>
      </c>
    </row>
    <row r="2375" spans="1:20" ht="28.8" hidden="1"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0">
        <f t="shared" si="226"/>
        <v>42215.662314814821</v>
      </c>
      <c r="T2375" s="10">
        <f t="shared" si="227"/>
        <v>42245.662314814821</v>
      </c>
    </row>
    <row r="2376" spans="1:20" ht="43.2" hidden="1"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0">
        <f t="shared" si="226"/>
        <v>42017.843287037031</v>
      </c>
      <c r="T2376" s="10">
        <f t="shared" si="227"/>
        <v>42047.843287037031</v>
      </c>
    </row>
    <row r="2377" spans="1:20" ht="43.2" hidden="1"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str">
        <f t="shared" si="223"/>
        <v>No Backers</v>
      </c>
      <c r="Q2377" t="str">
        <f t="shared" si="224"/>
        <v>technology</v>
      </c>
      <c r="R2377" t="str">
        <f t="shared" si="225"/>
        <v>web</v>
      </c>
      <c r="S2377" s="10">
        <f t="shared" si="226"/>
        <v>42592.836076388892</v>
      </c>
      <c r="T2377" s="10">
        <f t="shared" si="227"/>
        <v>42622.836076388892</v>
      </c>
    </row>
    <row r="2378" spans="1:20" ht="43.2" hidden="1"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0">
        <f t="shared" si="226"/>
        <v>42318.925532407404</v>
      </c>
      <c r="T2378" s="10">
        <f t="shared" si="227"/>
        <v>42348.925532407404</v>
      </c>
    </row>
    <row r="2379" spans="1:20" ht="43.2" hidden="1"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str">
        <f t="shared" si="223"/>
        <v>No Backers</v>
      </c>
      <c r="Q2379" t="str">
        <f t="shared" si="224"/>
        <v>technology</v>
      </c>
      <c r="R2379" t="str">
        <f t="shared" si="225"/>
        <v>web</v>
      </c>
      <c r="S2379" s="10">
        <f t="shared" si="226"/>
        <v>42669.870173611111</v>
      </c>
      <c r="T2379" s="10">
        <f t="shared" si="227"/>
        <v>42699.911840277782</v>
      </c>
    </row>
    <row r="2380" spans="1:20" ht="43.2" hidden="1"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str">
        <f t="shared" si="223"/>
        <v>No Backers</v>
      </c>
      <c r="Q2380" t="str">
        <f t="shared" si="224"/>
        <v>technology</v>
      </c>
      <c r="R2380" t="str">
        <f t="shared" si="225"/>
        <v>web</v>
      </c>
      <c r="S2380" s="10">
        <f t="shared" si="226"/>
        <v>42213.013078703705</v>
      </c>
      <c r="T2380" s="10">
        <f t="shared" si="227"/>
        <v>42242.013078703705</v>
      </c>
    </row>
    <row r="2381" spans="1:20" ht="28.8" hidden="1"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str">
        <f t="shared" si="223"/>
        <v>No Backers</v>
      </c>
      <c r="Q2381" t="str">
        <f t="shared" si="224"/>
        <v>technology</v>
      </c>
      <c r="R2381" t="str">
        <f t="shared" si="225"/>
        <v>web</v>
      </c>
      <c r="S2381" s="10">
        <f t="shared" si="226"/>
        <v>42237.016388888893</v>
      </c>
      <c r="T2381" s="10">
        <f t="shared" si="227"/>
        <v>42282.016388888893</v>
      </c>
    </row>
    <row r="2382" spans="1:20" ht="43.2" hidden="1"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0">
        <f t="shared" si="226"/>
        <v>42248.793310185181</v>
      </c>
      <c r="T2382" s="10">
        <f t="shared" si="227"/>
        <v>42278.793310185181</v>
      </c>
    </row>
    <row r="2383" spans="1:20" ht="43.2" hidden="1"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0">
        <f t="shared" si="226"/>
        <v>42074.935740740737</v>
      </c>
      <c r="T2383" s="10">
        <f t="shared" si="227"/>
        <v>42104.935740740737</v>
      </c>
    </row>
    <row r="2384" spans="1:20" ht="57.6" hidden="1"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0">
        <f t="shared" si="226"/>
        <v>42195.187534722223</v>
      </c>
      <c r="T2384" s="10">
        <f t="shared" si="227"/>
        <v>42220.187534722223</v>
      </c>
    </row>
    <row r="2385" spans="1:20" ht="43.2" hidden="1"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0">
        <f t="shared" si="226"/>
        <v>42027.056793981479</v>
      </c>
      <c r="T2385" s="10">
        <f t="shared" si="227"/>
        <v>42057.056793981479</v>
      </c>
    </row>
    <row r="2386" spans="1:20" ht="57.6" hidden="1"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0">
        <f t="shared" si="226"/>
        <v>41927.067627314813</v>
      </c>
      <c r="T2386" s="10">
        <f t="shared" si="227"/>
        <v>41957.109293981484</v>
      </c>
    </row>
    <row r="2387" spans="1:20" ht="43.2" hidden="1"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0">
        <f t="shared" si="226"/>
        <v>42191.70175925926</v>
      </c>
      <c r="T2387" s="10">
        <f t="shared" si="227"/>
        <v>42221.70175925926</v>
      </c>
    </row>
    <row r="2388" spans="1:20" ht="43.2" hidden="1"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str">
        <f t="shared" si="223"/>
        <v>No Backers</v>
      </c>
      <c r="Q2388" t="str">
        <f t="shared" si="224"/>
        <v>technology</v>
      </c>
      <c r="R2388" t="str">
        <f t="shared" si="225"/>
        <v>web</v>
      </c>
      <c r="S2388" s="10">
        <f t="shared" si="226"/>
        <v>41954.838240740741</v>
      </c>
      <c r="T2388" s="10">
        <f t="shared" si="227"/>
        <v>42014.838240740741</v>
      </c>
    </row>
    <row r="2389" spans="1:20" ht="43.2" hidden="1"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0">
        <f t="shared" si="226"/>
        <v>42528.626620370371</v>
      </c>
      <c r="T2389" s="10">
        <f t="shared" si="227"/>
        <v>42573.626620370371</v>
      </c>
    </row>
    <row r="2390" spans="1:20" ht="43.2" hidden="1"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0">
        <f t="shared" si="226"/>
        <v>41989.853692129633</v>
      </c>
      <c r="T2390" s="10">
        <f t="shared" si="227"/>
        <v>42019.811805555553</v>
      </c>
    </row>
    <row r="2391" spans="1:20" ht="57.6" hidden="1"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0">
        <f t="shared" si="226"/>
        <v>42179.653379629628</v>
      </c>
      <c r="T2391" s="10">
        <f t="shared" si="227"/>
        <v>42210.915972222225</v>
      </c>
    </row>
    <row r="2392" spans="1:20" ht="43.2" hidden="1"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str">
        <f t="shared" si="223"/>
        <v>No Backers</v>
      </c>
      <c r="Q2392" t="str">
        <f t="shared" si="224"/>
        <v>technology</v>
      </c>
      <c r="R2392" t="str">
        <f t="shared" si="225"/>
        <v>web</v>
      </c>
      <c r="S2392" s="10">
        <f t="shared" si="226"/>
        <v>41968.262314814812</v>
      </c>
      <c r="T2392" s="10">
        <f t="shared" si="227"/>
        <v>42008.262314814812</v>
      </c>
    </row>
    <row r="2393" spans="1:20" ht="28.8" hidden="1"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0">
        <f t="shared" si="226"/>
        <v>42064.794490740736</v>
      </c>
      <c r="T2393" s="10">
        <f t="shared" si="227"/>
        <v>42094.752824074079</v>
      </c>
    </row>
    <row r="2394" spans="1:20" ht="43.2" hidden="1"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str">
        <f t="shared" si="223"/>
        <v>No Backers</v>
      </c>
      <c r="Q2394" t="str">
        <f t="shared" si="224"/>
        <v>technology</v>
      </c>
      <c r="R2394" t="str">
        <f t="shared" si="225"/>
        <v>web</v>
      </c>
      <c r="S2394" s="10">
        <f t="shared" si="226"/>
        <v>42276.120636574073</v>
      </c>
      <c r="T2394" s="10">
        <f t="shared" si="227"/>
        <v>42306.120636574073</v>
      </c>
    </row>
    <row r="2395" spans="1:20" ht="43.2" hidden="1"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0">
        <f t="shared" si="226"/>
        <v>42194.648344907408</v>
      </c>
      <c r="T2395" s="10">
        <f t="shared" si="227"/>
        <v>42224.648344907408</v>
      </c>
    </row>
    <row r="2396" spans="1:20" ht="43.2" hidden="1"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0">
        <f t="shared" si="226"/>
        <v>42031.362187499995</v>
      </c>
      <c r="T2396" s="10">
        <f t="shared" si="227"/>
        <v>42061.362187499995</v>
      </c>
    </row>
    <row r="2397" spans="1:20" ht="43.2" hidden="1"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str">
        <f t="shared" si="223"/>
        <v>No Backers</v>
      </c>
      <c r="Q2397" t="str">
        <f t="shared" si="224"/>
        <v>technology</v>
      </c>
      <c r="R2397" t="str">
        <f t="shared" si="225"/>
        <v>web</v>
      </c>
      <c r="S2397" s="10">
        <f t="shared" si="226"/>
        <v>42717.121377314819</v>
      </c>
      <c r="T2397" s="10">
        <f t="shared" si="227"/>
        <v>42745.372916666667</v>
      </c>
    </row>
    <row r="2398" spans="1:20" ht="43.2" hidden="1"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0">
        <f t="shared" si="226"/>
        <v>42262.849050925928</v>
      </c>
      <c r="T2398" s="10">
        <f t="shared" si="227"/>
        <v>42292.849050925928</v>
      </c>
    </row>
    <row r="2399" spans="1:20" ht="43.2" hidden="1"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str">
        <f t="shared" si="223"/>
        <v>No Backers</v>
      </c>
      <c r="Q2399" t="str">
        <f t="shared" si="224"/>
        <v>technology</v>
      </c>
      <c r="R2399" t="str">
        <f t="shared" si="225"/>
        <v>web</v>
      </c>
      <c r="S2399" s="10">
        <f t="shared" si="226"/>
        <v>41976.88490740741</v>
      </c>
      <c r="T2399" s="10">
        <f t="shared" si="227"/>
        <v>42006.88490740741</v>
      </c>
    </row>
    <row r="2400" spans="1:20" ht="43.2" hidden="1"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str">
        <f t="shared" si="223"/>
        <v>No Backers</v>
      </c>
      <c r="Q2400" t="str">
        <f t="shared" si="224"/>
        <v>technology</v>
      </c>
      <c r="R2400" t="str">
        <f t="shared" si="225"/>
        <v>web</v>
      </c>
      <c r="S2400" s="10">
        <f t="shared" si="226"/>
        <v>42157.916481481487</v>
      </c>
      <c r="T2400" s="10">
        <f t="shared" si="227"/>
        <v>42187.916481481487</v>
      </c>
    </row>
    <row r="2401" spans="1:20" ht="43.2" hidden="1"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str">
        <f t="shared" si="223"/>
        <v>No Backers</v>
      </c>
      <c r="Q2401" t="str">
        <f t="shared" si="224"/>
        <v>technology</v>
      </c>
      <c r="R2401" t="str">
        <f t="shared" si="225"/>
        <v>web</v>
      </c>
      <c r="S2401" s="10">
        <f t="shared" si="226"/>
        <v>41956.853078703702</v>
      </c>
      <c r="T2401" s="10">
        <f t="shared" si="227"/>
        <v>41991.853078703702</v>
      </c>
    </row>
    <row r="2402" spans="1:20" ht="43.2" hidden="1"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str">
        <f t="shared" si="223"/>
        <v>No Backers</v>
      </c>
      <c r="Q2402" t="str">
        <f t="shared" si="224"/>
        <v>technology</v>
      </c>
      <c r="R2402" t="str">
        <f t="shared" si="225"/>
        <v>web</v>
      </c>
      <c r="S2402" s="10">
        <f t="shared" si="226"/>
        <v>42444.268101851849</v>
      </c>
      <c r="T2402" s="10">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0">
        <f t="shared" si="226"/>
        <v>42374.822870370372</v>
      </c>
      <c r="T2403" s="10">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0">
        <f t="shared" si="226"/>
        <v>42107.679756944446</v>
      </c>
      <c r="T2404" s="10">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0">
        <f t="shared" si="226"/>
        <v>42399.882615740738</v>
      </c>
      <c r="T2405" s="10">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str">
        <f t="shared" si="223"/>
        <v>No Backers</v>
      </c>
      <c r="Q2406" t="str">
        <f t="shared" si="224"/>
        <v>food</v>
      </c>
      <c r="R2406" t="str">
        <f t="shared" si="225"/>
        <v>food trucks</v>
      </c>
      <c r="S2406" s="10">
        <f t="shared" si="226"/>
        <v>42342.03943287037</v>
      </c>
      <c r="T2406" s="10">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0">
        <f t="shared" si="226"/>
        <v>42595.585358796292</v>
      </c>
      <c r="T2407" s="10">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0">
        <f t="shared" si="226"/>
        <v>41983.110995370371</v>
      </c>
      <c r="T2408" s="10">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0">
        <f t="shared" si="226"/>
        <v>42082.575555555552</v>
      </c>
      <c r="T2409" s="10">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0">
        <f t="shared" si="226"/>
        <v>41919.140706018516</v>
      </c>
      <c r="T2410" s="10">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0">
        <f t="shared" si="226"/>
        <v>42204.875868055555</v>
      </c>
      <c r="T2411" s="10">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str">
        <f t="shared" si="223"/>
        <v>No Backers</v>
      </c>
      <c r="Q2412" t="str">
        <f t="shared" si="224"/>
        <v>food</v>
      </c>
      <c r="R2412" t="str">
        <f t="shared" si="225"/>
        <v>food trucks</v>
      </c>
      <c r="S2412" s="10">
        <f t="shared" si="226"/>
        <v>42224.408275462964</v>
      </c>
      <c r="T2412" s="10">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0">
        <f t="shared" si="226"/>
        <v>42211.732430555552</v>
      </c>
      <c r="T2413" s="10">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str">
        <f t="shared" si="223"/>
        <v>No Backers</v>
      </c>
      <c r="Q2414" t="str">
        <f t="shared" si="224"/>
        <v>food</v>
      </c>
      <c r="R2414" t="str">
        <f t="shared" si="225"/>
        <v>food trucks</v>
      </c>
      <c r="S2414" s="10">
        <f t="shared" si="226"/>
        <v>42655.736956018518</v>
      </c>
      <c r="T2414" s="10">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0">
        <f t="shared" si="226"/>
        <v>41760.10974537037</v>
      </c>
      <c r="T2415" s="10">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0">
        <f t="shared" si="226"/>
        <v>42198.695138888885</v>
      </c>
      <c r="T2416" s="10">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0">
        <f t="shared" si="226"/>
        <v>42536.862800925926</v>
      </c>
      <c r="T2417" s="10">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0">
        <f t="shared" si="226"/>
        <v>42019.737766203703</v>
      </c>
      <c r="T2418" s="10">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str">
        <f t="shared" si="223"/>
        <v>No Backers</v>
      </c>
      <c r="Q2419" t="str">
        <f t="shared" si="224"/>
        <v>food</v>
      </c>
      <c r="R2419" t="str">
        <f t="shared" si="225"/>
        <v>food trucks</v>
      </c>
      <c r="S2419" s="10">
        <f t="shared" si="226"/>
        <v>41831.884108796294</v>
      </c>
      <c r="T2419" s="10">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0">
        <f t="shared" si="226"/>
        <v>42027.856990740736</v>
      </c>
      <c r="T2420" s="10">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str">
        <f t="shared" si="223"/>
        <v>No Backers</v>
      </c>
      <c r="Q2421" t="str">
        <f t="shared" si="224"/>
        <v>food</v>
      </c>
      <c r="R2421" t="str">
        <f t="shared" si="225"/>
        <v>food trucks</v>
      </c>
      <c r="S2421" s="10">
        <f t="shared" si="226"/>
        <v>41993.738298611104</v>
      </c>
      <c r="T2421" s="10">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0">
        <f t="shared" si="226"/>
        <v>41893.028877314813</v>
      </c>
      <c r="T2422" s="10">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0">
        <f t="shared" si="226"/>
        <v>42026.687453703707</v>
      </c>
      <c r="T2423" s="10">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0">
        <f t="shared" si="226"/>
        <v>42044.724953703699</v>
      </c>
      <c r="T2424" s="10">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0">
        <f t="shared" si="226"/>
        <v>41974.704745370371</v>
      </c>
      <c r="T2425" s="10">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0">
        <f t="shared" si="226"/>
        <v>41909.892453703702</v>
      </c>
      <c r="T2426" s="10">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0">
        <f t="shared" si="226"/>
        <v>42502.913761574076</v>
      </c>
      <c r="T2427" s="10">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str">
        <f t="shared" si="223"/>
        <v>No Backers</v>
      </c>
      <c r="Q2428" t="str">
        <f t="shared" si="224"/>
        <v>food</v>
      </c>
      <c r="R2428" t="str">
        <f t="shared" si="225"/>
        <v>food trucks</v>
      </c>
      <c r="S2428" s="10">
        <f t="shared" si="226"/>
        <v>42164.170046296291</v>
      </c>
      <c r="T2428" s="10">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0">
        <f t="shared" si="226"/>
        <v>42412.318668981476</v>
      </c>
      <c r="T2429" s="10">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0">
        <f t="shared" si="226"/>
        <v>42045.784155092595</v>
      </c>
      <c r="T2430" s="10">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0">
        <f t="shared" si="226"/>
        <v>42734.879236111112</v>
      </c>
      <c r="T2431" s="10">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0">
        <f t="shared" si="226"/>
        <v>42382.130833333329</v>
      </c>
      <c r="T2432" s="10">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0">
        <f t="shared" si="226"/>
        <v>42489.099687499998</v>
      </c>
      <c r="T2433" s="10">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0">
        <f t="shared" si="226"/>
        <v>42041.218715277777</v>
      </c>
      <c r="T2434" s="10">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str">
        <f t="shared" ref="P2435:P2498" si="229">IFERROR(E2435/L2435,"No Backers")</f>
        <v>No Backers</v>
      </c>
      <c r="Q2435" t="str">
        <f t="shared" ref="Q2435:Q2498" si="230">MID(N2435,1,FIND("/",N2435,1)-1)</f>
        <v>food</v>
      </c>
      <c r="R2435" t="str">
        <f t="shared" ref="R2435:R2498" si="231">MID(N2435,FIND("/",N2435,1)+1,LEN(N2435))</f>
        <v>food trucks</v>
      </c>
      <c r="S2435" s="10">
        <f t="shared" ref="S2435:S2498" si="232">(((J2435/60)/60)/24)+DATE(1970,1,1)</f>
        <v>42397.89980324074</v>
      </c>
      <c r="T2435" s="10">
        <f t="shared" ref="T2435:T2498" si="233">(((I2435/60)/60)/24)+DATE(1970,1,1)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0">
        <f t="shared" si="232"/>
        <v>42180.18604166666</v>
      </c>
      <c r="T2436" s="10">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0">
        <f t="shared" si="232"/>
        <v>42252.277615740735</v>
      </c>
      <c r="T2437" s="10">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0">
        <f t="shared" si="232"/>
        <v>42338.615393518514</v>
      </c>
      <c r="T2438" s="10">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str">
        <f t="shared" si="229"/>
        <v>No Backers</v>
      </c>
      <c r="Q2439" t="str">
        <f t="shared" si="230"/>
        <v>food</v>
      </c>
      <c r="R2439" t="str">
        <f t="shared" si="231"/>
        <v>food trucks</v>
      </c>
      <c r="S2439" s="10">
        <f t="shared" si="232"/>
        <v>42031.965138888889</v>
      </c>
      <c r="T2439" s="10">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0">
        <f t="shared" si="232"/>
        <v>42285.91506944444</v>
      </c>
      <c r="T2440" s="10">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str">
        <f t="shared" si="229"/>
        <v>No Backers</v>
      </c>
      <c r="Q2441" t="str">
        <f t="shared" si="230"/>
        <v>food</v>
      </c>
      <c r="R2441" t="str">
        <f t="shared" si="231"/>
        <v>food trucks</v>
      </c>
      <c r="S2441" s="10">
        <f t="shared" si="232"/>
        <v>42265.818622685183</v>
      </c>
      <c r="T2441" s="10">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0">
        <f t="shared" si="232"/>
        <v>42383.899456018517</v>
      </c>
      <c r="T2442" s="10">
        <f t="shared" si="233"/>
        <v>42413.899456018517</v>
      </c>
    </row>
    <row r="2443" spans="1:20" ht="28.8" hidden="1"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0">
        <f t="shared" si="232"/>
        <v>42187.125625000001</v>
      </c>
      <c r="T2443" s="10">
        <f t="shared" si="233"/>
        <v>42208.207638888889</v>
      </c>
    </row>
    <row r="2444" spans="1:20" ht="28.8" hidden="1"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0">
        <f t="shared" si="232"/>
        <v>42052.666990740734</v>
      </c>
      <c r="T2444" s="10">
        <f t="shared" si="233"/>
        <v>42082.625324074077</v>
      </c>
    </row>
    <row r="2445" spans="1:20" ht="43.2" hidden="1"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0">
        <f t="shared" si="232"/>
        <v>41836.625254629631</v>
      </c>
      <c r="T2445" s="10">
        <f t="shared" si="233"/>
        <v>41866.625254629631</v>
      </c>
    </row>
    <row r="2446" spans="1:20" ht="43.2" hidden="1"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0">
        <f t="shared" si="232"/>
        <v>42485.754525462966</v>
      </c>
      <c r="T2446" s="10">
        <f t="shared" si="233"/>
        <v>42515.754525462966</v>
      </c>
    </row>
    <row r="2447" spans="1:20" ht="57.6" hidden="1"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0">
        <f t="shared" si="232"/>
        <v>42243.190057870372</v>
      </c>
      <c r="T2447" s="10">
        <f t="shared" si="233"/>
        <v>42273.190057870372</v>
      </c>
    </row>
    <row r="2448" spans="1:20" ht="57.6" hidden="1"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0">
        <f t="shared" si="232"/>
        <v>42670.602673611109</v>
      </c>
      <c r="T2448" s="10">
        <f t="shared" si="233"/>
        <v>42700.64434027778</v>
      </c>
    </row>
    <row r="2449" spans="1:20" ht="57.6" hidden="1"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0">
        <f t="shared" si="232"/>
        <v>42654.469826388886</v>
      </c>
      <c r="T2449" s="10">
        <f t="shared" si="233"/>
        <v>42686.166666666672</v>
      </c>
    </row>
    <row r="2450" spans="1:20" ht="43.2" hidden="1"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0">
        <f t="shared" si="232"/>
        <v>42607.316122685181</v>
      </c>
      <c r="T2450" s="10">
        <f t="shared" si="233"/>
        <v>42613.233333333337</v>
      </c>
    </row>
    <row r="2451" spans="1:20" ht="43.2" hidden="1"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0">
        <f t="shared" si="232"/>
        <v>41943.142534722225</v>
      </c>
      <c r="T2451" s="10">
        <f t="shared" si="233"/>
        <v>41973.184201388889</v>
      </c>
    </row>
    <row r="2452" spans="1:20" ht="43.2" hidden="1"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0">
        <f t="shared" si="232"/>
        <v>41902.07240740741</v>
      </c>
      <c r="T2452" s="10">
        <f t="shared" si="233"/>
        <v>41940.132638888892</v>
      </c>
    </row>
    <row r="2453" spans="1:20" ht="43.2" hidden="1"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0">
        <f t="shared" si="232"/>
        <v>42779.908449074079</v>
      </c>
      <c r="T2453" s="10">
        <f t="shared" si="233"/>
        <v>42799.908449074079</v>
      </c>
    </row>
    <row r="2454" spans="1:20" ht="43.2" hidden="1"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0">
        <f t="shared" si="232"/>
        <v>42338.84375</v>
      </c>
      <c r="T2454" s="10">
        <f t="shared" si="233"/>
        <v>42367.958333333328</v>
      </c>
    </row>
    <row r="2455" spans="1:20" ht="43.2" hidden="1"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0">
        <f t="shared" si="232"/>
        <v>42738.692233796297</v>
      </c>
      <c r="T2455" s="10">
        <f t="shared" si="233"/>
        <v>42768.692233796297</v>
      </c>
    </row>
    <row r="2456" spans="1:20" ht="43.2" hidden="1"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0">
        <f t="shared" si="232"/>
        <v>42770.201481481476</v>
      </c>
      <c r="T2456" s="10">
        <f t="shared" si="233"/>
        <v>42805.201481481476</v>
      </c>
    </row>
    <row r="2457" spans="1:20" ht="43.2" hidden="1"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0">
        <f t="shared" si="232"/>
        <v>42452.781828703708</v>
      </c>
      <c r="T2457" s="10">
        <f t="shared" si="233"/>
        <v>42480.781828703708</v>
      </c>
    </row>
    <row r="2458" spans="1:20" ht="43.2" hidden="1"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0">
        <f t="shared" si="232"/>
        <v>42761.961099537039</v>
      </c>
      <c r="T2458" s="10">
        <f t="shared" si="233"/>
        <v>42791.961099537039</v>
      </c>
    </row>
    <row r="2459" spans="1:20" ht="43.2" hidden="1"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0">
        <f t="shared" si="232"/>
        <v>42423.602500000001</v>
      </c>
      <c r="T2459" s="10">
        <f t="shared" si="233"/>
        <v>42453.560833333337</v>
      </c>
    </row>
    <row r="2460" spans="1:20" ht="57.6" hidden="1"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0">
        <f t="shared" si="232"/>
        <v>42495.871736111112</v>
      </c>
      <c r="T2460" s="10">
        <f t="shared" si="233"/>
        <v>42530.791666666672</v>
      </c>
    </row>
    <row r="2461" spans="1:20" ht="57.6" hidden="1"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0">
        <f t="shared" si="232"/>
        <v>42407.637557870374</v>
      </c>
      <c r="T2461" s="10">
        <f t="shared" si="233"/>
        <v>42452.595891203702</v>
      </c>
    </row>
    <row r="2462" spans="1:20" ht="43.2" hidden="1"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0">
        <f t="shared" si="232"/>
        <v>42704.187118055561</v>
      </c>
      <c r="T2462" s="10">
        <f t="shared" si="233"/>
        <v>42738.178472222222</v>
      </c>
    </row>
    <row r="2463" spans="1:20" ht="43.2" hidden="1"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0">
        <f t="shared" si="232"/>
        <v>40784.012696759259</v>
      </c>
      <c r="T2463" s="10">
        <f t="shared" si="233"/>
        <v>40817.125</v>
      </c>
    </row>
    <row r="2464" spans="1:20" ht="43.2" hidden="1"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0">
        <f t="shared" si="232"/>
        <v>41089.186296296299</v>
      </c>
      <c r="T2464" s="10">
        <f t="shared" si="233"/>
        <v>41109.186296296299</v>
      </c>
    </row>
    <row r="2465" spans="1:20" hidden="1"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0">
        <f t="shared" si="232"/>
        <v>41341.111400462964</v>
      </c>
      <c r="T2465" s="10">
        <f t="shared" si="233"/>
        <v>41380.791666666664</v>
      </c>
    </row>
    <row r="2466" spans="1:20" ht="43.2" hidden="1"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0">
        <f t="shared" si="232"/>
        <v>42248.90042824074</v>
      </c>
      <c r="T2466" s="10">
        <f t="shared" si="233"/>
        <v>42277.811805555553</v>
      </c>
    </row>
    <row r="2467" spans="1:20" ht="28.8" hidden="1"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0">
        <f t="shared" si="232"/>
        <v>41145.719305555554</v>
      </c>
      <c r="T2467" s="10">
        <f t="shared" si="233"/>
        <v>41175.719305555554</v>
      </c>
    </row>
    <row r="2468" spans="1:20" ht="43.2" hidden="1"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0">
        <f t="shared" si="232"/>
        <v>41373.102465277778</v>
      </c>
      <c r="T2468" s="10">
        <f t="shared" si="233"/>
        <v>41403.102465277778</v>
      </c>
    </row>
    <row r="2469" spans="1:20" ht="43.2" hidden="1"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0">
        <f t="shared" si="232"/>
        <v>41025.874201388891</v>
      </c>
      <c r="T2469" s="10">
        <f t="shared" si="233"/>
        <v>41039.708333333336</v>
      </c>
    </row>
    <row r="2470" spans="1:20" ht="43.2" hidden="1"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0">
        <f t="shared" si="232"/>
        <v>41174.154178240737</v>
      </c>
      <c r="T2470" s="10">
        <f t="shared" si="233"/>
        <v>41210.208333333336</v>
      </c>
    </row>
    <row r="2471" spans="1:20" ht="43.2" hidden="1"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0">
        <f t="shared" si="232"/>
        <v>40557.429733796293</v>
      </c>
      <c r="T2471" s="10">
        <f t="shared" si="233"/>
        <v>40582.429733796293</v>
      </c>
    </row>
    <row r="2472" spans="1:20" ht="43.2" hidden="1"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0">
        <f t="shared" si="232"/>
        <v>41023.07471064815</v>
      </c>
      <c r="T2472" s="10">
        <f t="shared" si="233"/>
        <v>41053.07471064815</v>
      </c>
    </row>
    <row r="2473" spans="1:20" ht="57.6" hidden="1"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0">
        <f t="shared" si="232"/>
        <v>40893.992962962962</v>
      </c>
      <c r="T2473" s="10">
        <f t="shared" si="233"/>
        <v>40933.992962962962</v>
      </c>
    </row>
    <row r="2474" spans="1:20" ht="57.6" hidden="1"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0">
        <f t="shared" si="232"/>
        <v>40354.11550925926</v>
      </c>
      <c r="T2474" s="10">
        <f t="shared" si="233"/>
        <v>40425.043749999997</v>
      </c>
    </row>
    <row r="2475" spans="1:20" ht="43.2" hidden="1"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0">
        <f t="shared" si="232"/>
        <v>41193.748483796298</v>
      </c>
      <c r="T2475" s="10">
        <f t="shared" si="233"/>
        <v>41223.790150462963</v>
      </c>
    </row>
    <row r="2476" spans="1:20" ht="57.6" hidden="1"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0">
        <f t="shared" si="232"/>
        <v>40417.011296296296</v>
      </c>
      <c r="T2476" s="10">
        <f t="shared" si="233"/>
        <v>40462.011296296296</v>
      </c>
    </row>
    <row r="2477" spans="1:20" ht="28.8" hidden="1"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0">
        <f t="shared" si="232"/>
        <v>40310.287673611114</v>
      </c>
      <c r="T2477" s="10">
        <f t="shared" si="233"/>
        <v>40369.916666666664</v>
      </c>
    </row>
    <row r="2478" spans="1:20" ht="43.2" hidden="1"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0">
        <f t="shared" si="232"/>
        <v>41913.328356481477</v>
      </c>
      <c r="T2478" s="10">
        <f t="shared" si="233"/>
        <v>41946.370023148149</v>
      </c>
    </row>
    <row r="2479" spans="1:20" ht="28.8" hidden="1"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0">
        <f t="shared" si="232"/>
        <v>41088.691493055558</v>
      </c>
      <c r="T2479" s="10">
        <f t="shared" si="233"/>
        <v>41133.691493055558</v>
      </c>
    </row>
    <row r="2480" spans="1:20" ht="43.2" hidden="1"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0">
        <f t="shared" si="232"/>
        <v>41257.950381944444</v>
      </c>
      <c r="T2480" s="10">
        <f t="shared" si="233"/>
        <v>41287.950381944444</v>
      </c>
    </row>
    <row r="2481" spans="1:20" ht="28.8" hidden="1"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0">
        <f t="shared" si="232"/>
        <v>41107.726782407408</v>
      </c>
      <c r="T2481" s="10">
        <f t="shared" si="233"/>
        <v>41118.083333333336</v>
      </c>
    </row>
    <row r="2482" spans="1:20" ht="43.2" hidden="1"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0">
        <f t="shared" si="232"/>
        <v>42227.936157407406</v>
      </c>
      <c r="T2482" s="10">
        <f t="shared" si="233"/>
        <v>42287.936157407406</v>
      </c>
    </row>
    <row r="2483" spans="1:20" ht="43.2" hidden="1"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0">
        <f t="shared" si="232"/>
        <v>40999.645925925928</v>
      </c>
      <c r="T2483" s="10">
        <f t="shared" si="233"/>
        <v>41029.645925925928</v>
      </c>
    </row>
    <row r="2484" spans="1:20" ht="43.2" hidden="1"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0">
        <f t="shared" si="232"/>
        <v>40711.782210648147</v>
      </c>
      <c r="T2484" s="10">
        <f t="shared" si="233"/>
        <v>40756.782210648147</v>
      </c>
    </row>
    <row r="2485" spans="1:20" ht="43.2" hidden="1"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0">
        <f t="shared" si="232"/>
        <v>40970.750034722223</v>
      </c>
      <c r="T2485" s="10">
        <f t="shared" si="233"/>
        <v>41030.708368055559</v>
      </c>
    </row>
    <row r="2486" spans="1:20" ht="57.6" hidden="1"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0">
        <f t="shared" si="232"/>
        <v>40771.916701388887</v>
      </c>
      <c r="T2486" s="10">
        <f t="shared" si="233"/>
        <v>40801.916701388887</v>
      </c>
    </row>
    <row r="2487" spans="1:20" ht="43.2" hidden="1"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0">
        <f t="shared" si="232"/>
        <v>40793.998599537037</v>
      </c>
      <c r="T2487" s="10">
        <f t="shared" si="233"/>
        <v>40828.998599537037</v>
      </c>
    </row>
    <row r="2488" spans="1:20" ht="43.2" hidden="1"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0">
        <f t="shared" si="232"/>
        <v>40991.708055555559</v>
      </c>
      <c r="T2488" s="10">
        <f t="shared" si="233"/>
        <v>41021.708055555559</v>
      </c>
    </row>
    <row r="2489" spans="1:20" ht="43.2" hidden="1"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0">
        <f t="shared" si="232"/>
        <v>41026.083298611113</v>
      </c>
      <c r="T2489" s="10">
        <f t="shared" si="233"/>
        <v>41056.083298611113</v>
      </c>
    </row>
    <row r="2490" spans="1:20" ht="57.6" hidden="1"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0">
        <f t="shared" si="232"/>
        <v>40833.633194444446</v>
      </c>
      <c r="T2490" s="10">
        <f t="shared" si="233"/>
        <v>40863.674861111111</v>
      </c>
    </row>
    <row r="2491" spans="1:20" ht="43.2" hidden="1"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0">
        <f t="shared" si="232"/>
        <v>41373.690266203703</v>
      </c>
      <c r="T2491" s="10">
        <f t="shared" si="233"/>
        <v>41403.690266203703</v>
      </c>
    </row>
    <row r="2492" spans="1:20" ht="43.2" hidden="1"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0">
        <f t="shared" si="232"/>
        <v>41023.227731481478</v>
      </c>
      <c r="T2492" s="10">
        <f t="shared" si="233"/>
        <v>41083.227731481478</v>
      </c>
    </row>
    <row r="2493" spans="1:20" ht="43.2" hidden="1"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0">
        <f t="shared" si="232"/>
        <v>40542.839282407411</v>
      </c>
      <c r="T2493" s="10">
        <f t="shared" si="233"/>
        <v>40559.07708333333</v>
      </c>
    </row>
    <row r="2494" spans="1:20" ht="28.8" hidden="1"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0">
        <f t="shared" si="232"/>
        <v>41024.985972222225</v>
      </c>
      <c r="T2494" s="10">
        <f t="shared" si="233"/>
        <v>41076.415972222225</v>
      </c>
    </row>
    <row r="2495" spans="1:20" ht="43.2" hidden="1"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0">
        <f t="shared" si="232"/>
        <v>41348.168287037035</v>
      </c>
      <c r="T2495" s="10">
        <f t="shared" si="233"/>
        <v>41393.168287037035</v>
      </c>
    </row>
    <row r="2496" spans="1:20" ht="43.2" hidden="1"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0">
        <f t="shared" si="232"/>
        <v>41022.645185185182</v>
      </c>
      <c r="T2496" s="10">
        <f t="shared" si="233"/>
        <v>41052.645185185182</v>
      </c>
    </row>
    <row r="2497" spans="1:20" ht="43.2" hidden="1"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0">
        <f t="shared" si="232"/>
        <v>41036.946469907409</v>
      </c>
      <c r="T2497" s="10">
        <f t="shared" si="233"/>
        <v>41066.946469907409</v>
      </c>
    </row>
    <row r="2498" spans="1:20" ht="28.8" hidden="1"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0">
        <f t="shared" si="232"/>
        <v>41327.996435185189</v>
      </c>
      <c r="T2498" s="10">
        <f t="shared" si="233"/>
        <v>41362.954768518517</v>
      </c>
    </row>
    <row r="2499" spans="1:20" ht="43.2" hidden="1"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IFERROR(E2499/L2499,"No Backers")</f>
        <v>80.551071428571419</v>
      </c>
      <c r="Q2499" t="str">
        <f t="shared" ref="Q2499:Q2562" si="236">MID(N2499,1,FIND("/",N2499,1)-1)</f>
        <v>music</v>
      </c>
      <c r="R2499" t="str">
        <f t="shared" ref="R2499:R2562" si="237">MID(N2499,FIND("/",N2499,1)+1,LEN(N2499))</f>
        <v>indie rock</v>
      </c>
      <c r="S2499" s="10">
        <f t="shared" ref="S2499:S2562" si="238">(((J2499/60)/60)/24)+DATE(1970,1,1)</f>
        <v>40730.878912037035</v>
      </c>
      <c r="T2499" s="10">
        <f t="shared" ref="T2499:T2562" si="239">(((I2499/60)/60)/24)+DATE(1970,1,1)</f>
        <v>40760.878912037035</v>
      </c>
    </row>
    <row r="2500" spans="1:20" ht="43.2" hidden="1"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0">
        <f t="shared" si="238"/>
        <v>42017.967442129629</v>
      </c>
      <c r="T2500" s="10">
        <f t="shared" si="239"/>
        <v>42031.967442129629</v>
      </c>
    </row>
    <row r="2501" spans="1:20" ht="43.2" hidden="1"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0">
        <f t="shared" si="238"/>
        <v>41226.648576388885</v>
      </c>
      <c r="T2501" s="10">
        <f t="shared" si="239"/>
        <v>41274.75</v>
      </c>
    </row>
    <row r="2502" spans="1:20" ht="43.2" hidden="1"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0">
        <f t="shared" si="238"/>
        <v>41053.772858796299</v>
      </c>
      <c r="T2502" s="10">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0">
        <f t="shared" si="238"/>
        <v>42244.776666666665</v>
      </c>
      <c r="T2503" s="10">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0">
        <f t="shared" si="238"/>
        <v>41858.825439814813</v>
      </c>
      <c r="T2504" s="10">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str">
        <f t="shared" si="235"/>
        <v>No Backers</v>
      </c>
      <c r="Q2505" t="str">
        <f t="shared" si="236"/>
        <v>food</v>
      </c>
      <c r="R2505" t="str">
        <f t="shared" si="237"/>
        <v>restaurants</v>
      </c>
      <c r="S2505" s="10">
        <f t="shared" si="238"/>
        <v>42498.899398148147</v>
      </c>
      <c r="T2505" s="10">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str">
        <f t="shared" si="235"/>
        <v>No Backers</v>
      </c>
      <c r="Q2506" t="str">
        <f t="shared" si="236"/>
        <v>food</v>
      </c>
      <c r="R2506" t="str">
        <f t="shared" si="237"/>
        <v>restaurants</v>
      </c>
      <c r="S2506" s="10">
        <f t="shared" si="238"/>
        <v>41928.015439814815</v>
      </c>
      <c r="T2506" s="10">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str">
        <f t="shared" si="235"/>
        <v>No Backers</v>
      </c>
      <c r="Q2507" t="str">
        <f t="shared" si="236"/>
        <v>food</v>
      </c>
      <c r="R2507" t="str">
        <f t="shared" si="237"/>
        <v>restaurants</v>
      </c>
      <c r="S2507" s="10">
        <f t="shared" si="238"/>
        <v>42047.05574074074</v>
      </c>
      <c r="T2507" s="10">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0">
        <f t="shared" si="238"/>
        <v>42258.297094907408</v>
      </c>
      <c r="T2508" s="10">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str">
        <f t="shared" si="235"/>
        <v>No Backers</v>
      </c>
      <c r="Q2509" t="str">
        <f t="shared" si="236"/>
        <v>food</v>
      </c>
      <c r="R2509" t="str">
        <f t="shared" si="237"/>
        <v>restaurants</v>
      </c>
      <c r="S2509" s="10">
        <f t="shared" si="238"/>
        <v>42105.072962962964</v>
      </c>
      <c r="T2509" s="10">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str">
        <f t="shared" si="235"/>
        <v>No Backers</v>
      </c>
      <c r="Q2510" t="str">
        <f t="shared" si="236"/>
        <v>food</v>
      </c>
      <c r="R2510" t="str">
        <f t="shared" si="237"/>
        <v>restaurants</v>
      </c>
      <c r="S2510" s="10">
        <f t="shared" si="238"/>
        <v>41835.951782407406</v>
      </c>
      <c r="T2510" s="10">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0">
        <f t="shared" si="238"/>
        <v>42058.809594907405</v>
      </c>
      <c r="T2511" s="10">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0">
        <f t="shared" si="238"/>
        <v>42078.997361111105</v>
      </c>
      <c r="T2512" s="10">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str">
        <f t="shared" si="235"/>
        <v>No Backers</v>
      </c>
      <c r="Q2513" t="str">
        <f t="shared" si="236"/>
        <v>food</v>
      </c>
      <c r="R2513" t="str">
        <f t="shared" si="237"/>
        <v>restaurants</v>
      </c>
      <c r="S2513" s="10">
        <f t="shared" si="238"/>
        <v>42371.446909722217</v>
      </c>
      <c r="T2513" s="10">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str">
        <f t="shared" si="235"/>
        <v>No Backers</v>
      </c>
      <c r="Q2514" t="str">
        <f t="shared" si="236"/>
        <v>food</v>
      </c>
      <c r="R2514" t="str">
        <f t="shared" si="237"/>
        <v>restaurants</v>
      </c>
      <c r="S2514" s="10">
        <f t="shared" si="238"/>
        <v>41971.876863425925</v>
      </c>
      <c r="T2514" s="10">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str">
        <f t="shared" si="235"/>
        <v>No Backers</v>
      </c>
      <c r="Q2515" t="str">
        <f t="shared" si="236"/>
        <v>food</v>
      </c>
      <c r="R2515" t="str">
        <f t="shared" si="237"/>
        <v>restaurants</v>
      </c>
      <c r="S2515" s="10">
        <f t="shared" si="238"/>
        <v>42732.00681712963</v>
      </c>
      <c r="T2515" s="10">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0">
        <f t="shared" si="238"/>
        <v>41854.389780092592</v>
      </c>
      <c r="T2516" s="10">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0">
        <f t="shared" si="238"/>
        <v>42027.839733796296</v>
      </c>
      <c r="T2517" s="10">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str">
        <f t="shared" si="235"/>
        <v>No Backers</v>
      </c>
      <c r="Q2518" t="str">
        <f t="shared" si="236"/>
        <v>food</v>
      </c>
      <c r="R2518" t="str">
        <f t="shared" si="237"/>
        <v>restaurants</v>
      </c>
      <c r="S2518" s="10">
        <f t="shared" si="238"/>
        <v>41942.653379629628</v>
      </c>
      <c r="T2518" s="10">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0">
        <f t="shared" si="238"/>
        <v>42052.802430555559</v>
      </c>
      <c r="T2519" s="10">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str">
        <f t="shared" si="235"/>
        <v>No Backers</v>
      </c>
      <c r="Q2520" t="str">
        <f t="shared" si="236"/>
        <v>food</v>
      </c>
      <c r="R2520" t="str">
        <f t="shared" si="237"/>
        <v>restaurants</v>
      </c>
      <c r="S2520" s="10">
        <f t="shared" si="238"/>
        <v>41926.680879629632</v>
      </c>
      <c r="T2520" s="10">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0">
        <f t="shared" si="238"/>
        <v>41809.155138888891</v>
      </c>
      <c r="T2521" s="10">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str">
        <f t="shared" si="235"/>
        <v>No Backers</v>
      </c>
      <c r="Q2522" t="str">
        <f t="shared" si="236"/>
        <v>food</v>
      </c>
      <c r="R2522" t="str">
        <f t="shared" si="237"/>
        <v>restaurants</v>
      </c>
      <c r="S2522" s="10">
        <f t="shared" si="238"/>
        <v>42612.600520833337</v>
      </c>
      <c r="T2522" s="10">
        <f t="shared" si="239"/>
        <v>42658.806249999994</v>
      </c>
    </row>
    <row r="2523" spans="1:20" ht="57.6" hidden="1"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0">
        <f t="shared" si="238"/>
        <v>42269.967835648145</v>
      </c>
      <c r="T2523" s="10">
        <f t="shared" si="239"/>
        <v>42290.967835648145</v>
      </c>
    </row>
    <row r="2524" spans="1:20" ht="43.2" hidden="1"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0">
        <f t="shared" si="238"/>
        <v>42460.573611111111</v>
      </c>
      <c r="T2524" s="10">
        <f t="shared" si="239"/>
        <v>42482.619444444441</v>
      </c>
    </row>
    <row r="2525" spans="1:20" ht="43.2" hidden="1"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0">
        <f t="shared" si="238"/>
        <v>41930.975601851853</v>
      </c>
      <c r="T2525" s="10">
        <f t="shared" si="239"/>
        <v>41961.017268518524</v>
      </c>
    </row>
    <row r="2526" spans="1:20" ht="28.8" hidden="1"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0">
        <f t="shared" si="238"/>
        <v>41961.807372685187</v>
      </c>
      <c r="T2526" s="10">
        <f t="shared" si="239"/>
        <v>41994.1875</v>
      </c>
    </row>
    <row r="2527" spans="1:20" ht="43.2" hidden="1"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0">
        <f t="shared" si="238"/>
        <v>41058.844571759262</v>
      </c>
      <c r="T2527" s="10">
        <f t="shared" si="239"/>
        <v>41088.844571759262</v>
      </c>
    </row>
    <row r="2528" spans="1:20" ht="43.2" hidden="1"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0">
        <f t="shared" si="238"/>
        <v>41953.091134259259</v>
      </c>
      <c r="T2528" s="10">
        <f t="shared" si="239"/>
        <v>41981.207638888889</v>
      </c>
    </row>
    <row r="2529" spans="1:20" ht="43.2" hidden="1"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0">
        <f t="shared" si="238"/>
        <v>41546.75105324074</v>
      </c>
      <c r="T2529" s="10">
        <f t="shared" si="239"/>
        <v>41565.165972222225</v>
      </c>
    </row>
    <row r="2530" spans="1:20" ht="43.2" hidden="1"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0">
        <f t="shared" si="238"/>
        <v>42217.834525462968</v>
      </c>
      <c r="T2530" s="10">
        <f t="shared" si="239"/>
        <v>42236.458333333328</v>
      </c>
    </row>
    <row r="2531" spans="1:20" ht="28.8" hidden="1"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0">
        <f t="shared" si="238"/>
        <v>40948.080729166664</v>
      </c>
      <c r="T2531" s="10">
        <f t="shared" si="239"/>
        <v>40993.0390625</v>
      </c>
    </row>
    <row r="2532" spans="1:20" ht="43.2" hidden="1"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0">
        <f t="shared" si="238"/>
        <v>42081.864641203705</v>
      </c>
      <c r="T2532" s="10">
        <f t="shared" si="239"/>
        <v>42114.201388888891</v>
      </c>
    </row>
    <row r="2533" spans="1:20" ht="57.6" hidden="1"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0">
        <f t="shared" si="238"/>
        <v>42208.680023148147</v>
      </c>
      <c r="T2533" s="10">
        <f t="shared" si="239"/>
        <v>42231.165972222225</v>
      </c>
    </row>
    <row r="2534" spans="1:20" ht="43.2" hidden="1"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0">
        <f t="shared" si="238"/>
        <v>41107.849143518521</v>
      </c>
      <c r="T2534" s="10">
        <f t="shared" si="239"/>
        <v>41137.849143518521</v>
      </c>
    </row>
    <row r="2535" spans="1:20" ht="43.2" hidden="1"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0">
        <f t="shared" si="238"/>
        <v>41304.751284722224</v>
      </c>
      <c r="T2535" s="10">
        <f t="shared" si="239"/>
        <v>41334.750787037039</v>
      </c>
    </row>
    <row r="2536" spans="1:20" ht="57.6" hidden="1"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0">
        <f t="shared" si="238"/>
        <v>40127.700370370374</v>
      </c>
      <c r="T2536" s="10">
        <f t="shared" si="239"/>
        <v>40179.25</v>
      </c>
    </row>
    <row r="2537" spans="1:20" hidden="1"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0">
        <f t="shared" si="238"/>
        <v>41943.791030092594</v>
      </c>
      <c r="T2537" s="10">
        <f t="shared" si="239"/>
        <v>41974.832696759258</v>
      </c>
    </row>
    <row r="2538" spans="1:20" ht="43.2" hidden="1"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0">
        <f t="shared" si="238"/>
        <v>41464.106087962966</v>
      </c>
      <c r="T2538" s="10">
        <f t="shared" si="239"/>
        <v>41485.106087962966</v>
      </c>
    </row>
    <row r="2539" spans="1:20" ht="43.2" hidden="1"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0">
        <f t="shared" si="238"/>
        <v>40696.648784722223</v>
      </c>
      <c r="T2539" s="10">
        <f t="shared" si="239"/>
        <v>40756.648784722223</v>
      </c>
    </row>
    <row r="2540" spans="1:20" ht="28.8" hidden="1"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0">
        <f t="shared" si="238"/>
        <v>41298.509965277779</v>
      </c>
      <c r="T2540" s="10">
        <f t="shared" si="239"/>
        <v>41329.207638888889</v>
      </c>
    </row>
    <row r="2541" spans="1:20" ht="43.2" hidden="1"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0">
        <f t="shared" si="238"/>
        <v>41977.902222222227</v>
      </c>
      <c r="T2541" s="10">
        <f t="shared" si="239"/>
        <v>42037.902222222227</v>
      </c>
    </row>
    <row r="2542" spans="1:20" ht="57.6" hidden="1"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0">
        <f t="shared" si="238"/>
        <v>40785.675011574072</v>
      </c>
      <c r="T2542" s="10">
        <f t="shared" si="239"/>
        <v>40845.675011574072</v>
      </c>
    </row>
    <row r="2543" spans="1:20" ht="57.6" hidden="1"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0">
        <f t="shared" si="238"/>
        <v>41483.449282407404</v>
      </c>
      <c r="T2543" s="10">
        <f t="shared" si="239"/>
        <v>41543.449282407404</v>
      </c>
    </row>
    <row r="2544" spans="1:20" ht="43.2" hidden="1"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0">
        <f t="shared" si="238"/>
        <v>41509.426585648151</v>
      </c>
      <c r="T2544" s="10">
        <f t="shared" si="239"/>
        <v>41548.165972222225</v>
      </c>
    </row>
    <row r="2545" spans="1:20" ht="43.2" hidden="1"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0">
        <f t="shared" si="238"/>
        <v>40514.107615740737</v>
      </c>
      <c r="T2545" s="10">
        <f t="shared" si="239"/>
        <v>40545.125</v>
      </c>
    </row>
    <row r="2546" spans="1:20" ht="43.2" hidden="1"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0">
        <f t="shared" si="238"/>
        <v>41068.520474537036</v>
      </c>
      <c r="T2546" s="10">
        <f t="shared" si="239"/>
        <v>41098.520474537036</v>
      </c>
    </row>
    <row r="2547" spans="1:20" ht="43.2" hidden="1"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0">
        <f t="shared" si="238"/>
        <v>42027.13817129629</v>
      </c>
      <c r="T2547" s="10">
        <f t="shared" si="239"/>
        <v>42062.020833333328</v>
      </c>
    </row>
    <row r="2548" spans="1:20" ht="43.2" hidden="1"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0">
        <f t="shared" si="238"/>
        <v>41524.858553240738</v>
      </c>
      <c r="T2548" s="10">
        <f t="shared" si="239"/>
        <v>41552.208333333336</v>
      </c>
    </row>
    <row r="2549" spans="1:20" ht="43.2" hidden="1"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0">
        <f t="shared" si="238"/>
        <v>40973.773182870369</v>
      </c>
      <c r="T2549" s="10">
        <f t="shared" si="239"/>
        <v>41003.731516203705</v>
      </c>
    </row>
    <row r="2550" spans="1:20" ht="43.2" hidden="1"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0">
        <f t="shared" si="238"/>
        <v>42618.625428240746</v>
      </c>
      <c r="T2550" s="10">
        <f t="shared" si="239"/>
        <v>42643.185416666667</v>
      </c>
    </row>
    <row r="2551" spans="1:20" ht="43.2" hidden="1"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0">
        <f t="shared" si="238"/>
        <v>41390.757754629631</v>
      </c>
      <c r="T2551" s="10">
        <f t="shared" si="239"/>
        <v>41425.708333333336</v>
      </c>
    </row>
    <row r="2552" spans="1:20" ht="57.6" hidden="1"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0">
        <f t="shared" si="238"/>
        <v>42228.634328703702</v>
      </c>
      <c r="T2552" s="10">
        <f t="shared" si="239"/>
        <v>42285.165972222225</v>
      </c>
    </row>
    <row r="2553" spans="1:20" ht="43.2" hidden="1"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0">
        <f t="shared" si="238"/>
        <v>40961.252141203702</v>
      </c>
      <c r="T2553" s="10">
        <f t="shared" si="239"/>
        <v>40989.866666666669</v>
      </c>
    </row>
    <row r="2554" spans="1:20" ht="43.2" hidden="1"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0">
        <f t="shared" si="238"/>
        <v>42769.809965277775</v>
      </c>
      <c r="T2554" s="10">
        <f t="shared" si="239"/>
        <v>42799.809965277775</v>
      </c>
    </row>
    <row r="2555" spans="1:20" ht="43.2" hidden="1"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0">
        <f t="shared" si="238"/>
        <v>41113.199155092596</v>
      </c>
      <c r="T2555" s="10">
        <f t="shared" si="239"/>
        <v>41173.199155092596</v>
      </c>
    </row>
    <row r="2556" spans="1:20" ht="57.6" hidden="1"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0">
        <f t="shared" si="238"/>
        <v>42125.078275462962</v>
      </c>
      <c r="T2556" s="10">
        <f t="shared" si="239"/>
        <v>42156.165972222225</v>
      </c>
    </row>
    <row r="2557" spans="1:20" ht="57.6" hidden="1"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0">
        <f t="shared" si="238"/>
        <v>41026.655011574076</v>
      </c>
      <c r="T2557" s="10">
        <f t="shared" si="239"/>
        <v>41057.655011574076</v>
      </c>
    </row>
    <row r="2558" spans="1:20" ht="43.2" hidden="1"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0">
        <f t="shared" si="238"/>
        <v>41222.991400462961</v>
      </c>
      <c r="T2558" s="10">
        <f t="shared" si="239"/>
        <v>41267.991400462961</v>
      </c>
    </row>
    <row r="2559" spans="1:20" ht="28.8" hidden="1"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0">
        <f t="shared" si="238"/>
        <v>41744.745208333334</v>
      </c>
      <c r="T2559" s="10">
        <f t="shared" si="239"/>
        <v>41774.745208333334</v>
      </c>
    </row>
    <row r="2560" spans="1:20" ht="43.2" hidden="1"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0">
        <f t="shared" si="238"/>
        <v>42093.860023148154</v>
      </c>
      <c r="T2560" s="10">
        <f t="shared" si="239"/>
        <v>42125.582638888889</v>
      </c>
    </row>
    <row r="2561" spans="1:20" ht="43.2" hidden="1"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0">
        <f t="shared" si="238"/>
        <v>40829.873657407406</v>
      </c>
      <c r="T2561" s="10">
        <f t="shared" si="239"/>
        <v>40862.817361111112</v>
      </c>
    </row>
    <row r="2562" spans="1:20" ht="43.2" hidden="1"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0">
        <f t="shared" si="238"/>
        <v>42039.951087962967</v>
      </c>
      <c r="T2562" s="10">
        <f t="shared" si="239"/>
        <v>42069.951087962967</v>
      </c>
    </row>
    <row r="2563" spans="1:20" ht="43.2" hidden="1"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str">
        <f t="shared" ref="P2563:P2626" si="241">IFERROR(E2563/L2563,"No Backers")</f>
        <v>No Backers</v>
      </c>
      <c r="Q2563" t="str">
        <f t="shared" ref="Q2563:Q2626" si="242">MID(N2563,1,FIND("/",N2563,1)-1)</f>
        <v>food</v>
      </c>
      <c r="R2563" t="str">
        <f t="shared" ref="R2563:R2626" si="243">MID(N2563,FIND("/",N2563,1)+1,LEN(N2563))</f>
        <v>food trucks</v>
      </c>
      <c r="S2563" s="10">
        <f t="shared" ref="S2563:S2626" si="244">(((J2563/60)/60)/24)+DATE(1970,1,1)</f>
        <v>42260.528807870374</v>
      </c>
      <c r="T2563" s="10">
        <f t="shared" ref="T2563:T2626" si="245">(((I2563/60)/60)/24)+DATE(1970,1,1)</f>
        <v>42290.528807870374</v>
      </c>
    </row>
    <row r="2564" spans="1:20" ht="57.6" hidden="1"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0">
        <f t="shared" si="244"/>
        <v>42594.524756944447</v>
      </c>
      <c r="T2564" s="10">
        <f t="shared" si="245"/>
        <v>42654.524756944447</v>
      </c>
    </row>
    <row r="2565" spans="1:20" ht="28.8" hidden="1"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str">
        <f t="shared" si="241"/>
        <v>No Backers</v>
      </c>
      <c r="Q2565" t="str">
        <f t="shared" si="242"/>
        <v>food</v>
      </c>
      <c r="R2565" t="str">
        <f t="shared" si="243"/>
        <v>food trucks</v>
      </c>
      <c r="S2565" s="10">
        <f t="shared" si="244"/>
        <v>42155.139479166668</v>
      </c>
      <c r="T2565" s="10">
        <f t="shared" si="245"/>
        <v>42215.139479166668</v>
      </c>
    </row>
    <row r="2566" spans="1:20" ht="43.2" hidden="1"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str">
        <f t="shared" si="241"/>
        <v>No Backers</v>
      </c>
      <c r="Q2566" t="str">
        <f t="shared" si="242"/>
        <v>food</v>
      </c>
      <c r="R2566" t="str">
        <f t="shared" si="243"/>
        <v>food trucks</v>
      </c>
      <c r="S2566" s="10">
        <f t="shared" si="244"/>
        <v>41822.040497685186</v>
      </c>
      <c r="T2566" s="10">
        <f t="shared" si="245"/>
        <v>41852.040497685186</v>
      </c>
    </row>
    <row r="2567" spans="1:20" ht="43.2" hidden="1"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0">
        <f t="shared" si="244"/>
        <v>42440.650335648148</v>
      </c>
      <c r="T2567" s="10">
        <f t="shared" si="245"/>
        <v>42499.868055555555</v>
      </c>
    </row>
    <row r="2568" spans="1:20" ht="43.2" hidden="1"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str">
        <f t="shared" si="241"/>
        <v>No Backers</v>
      </c>
      <c r="Q2568" t="str">
        <f t="shared" si="242"/>
        <v>food</v>
      </c>
      <c r="R2568" t="str">
        <f t="shared" si="243"/>
        <v>food trucks</v>
      </c>
      <c r="S2568" s="10">
        <f t="shared" si="244"/>
        <v>41842.980879629627</v>
      </c>
      <c r="T2568" s="10">
        <f t="shared" si="245"/>
        <v>41872.980879629627</v>
      </c>
    </row>
    <row r="2569" spans="1:20" ht="43.2" hidden="1"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0">
        <f t="shared" si="244"/>
        <v>42087.878912037035</v>
      </c>
      <c r="T2569" s="10">
        <f t="shared" si="245"/>
        <v>42117.878912037035</v>
      </c>
    </row>
    <row r="2570" spans="1:20" ht="43.2" hidden="1"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0">
        <f t="shared" si="244"/>
        <v>42584.666597222225</v>
      </c>
      <c r="T2570" s="10">
        <f t="shared" si="245"/>
        <v>42614.666597222225</v>
      </c>
    </row>
    <row r="2571" spans="1:20" ht="43.2" hidden="1"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0">
        <f t="shared" si="244"/>
        <v>42234.105462962965</v>
      </c>
      <c r="T2571" s="10">
        <f t="shared" si="245"/>
        <v>42264.105462962965</v>
      </c>
    </row>
    <row r="2572" spans="1:20" ht="43.2" hidden="1"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0">
        <f t="shared" si="244"/>
        <v>42744.903182870374</v>
      </c>
      <c r="T2572" s="10">
        <f t="shared" si="245"/>
        <v>42774.903182870374</v>
      </c>
    </row>
    <row r="2573" spans="1:20" ht="43.2" hidden="1"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0">
        <f t="shared" si="244"/>
        <v>42449.341678240744</v>
      </c>
      <c r="T2573" s="10">
        <f t="shared" si="245"/>
        <v>42509.341678240744</v>
      </c>
    </row>
    <row r="2574" spans="1:20" ht="43.2" hidden="1"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str">
        <f t="shared" si="241"/>
        <v>No Backers</v>
      </c>
      <c r="Q2574" t="str">
        <f t="shared" si="242"/>
        <v>food</v>
      </c>
      <c r="R2574" t="str">
        <f t="shared" si="243"/>
        <v>food trucks</v>
      </c>
      <c r="S2574" s="10">
        <f t="shared" si="244"/>
        <v>42077.119409722218</v>
      </c>
      <c r="T2574" s="10">
        <f t="shared" si="245"/>
        <v>42107.119409722218</v>
      </c>
    </row>
    <row r="2575" spans="1:20" ht="43.2" hidden="1"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str">
        <f t="shared" si="241"/>
        <v>No Backers</v>
      </c>
      <c r="Q2575" t="str">
        <f t="shared" si="242"/>
        <v>food</v>
      </c>
      <c r="R2575" t="str">
        <f t="shared" si="243"/>
        <v>food trucks</v>
      </c>
      <c r="S2575" s="10">
        <f t="shared" si="244"/>
        <v>41829.592002314814</v>
      </c>
      <c r="T2575" s="10">
        <f t="shared" si="245"/>
        <v>41874.592002314814</v>
      </c>
    </row>
    <row r="2576" spans="1:20" ht="43.2" hidden="1"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str">
        <f t="shared" si="241"/>
        <v>No Backers</v>
      </c>
      <c r="Q2576" t="str">
        <f t="shared" si="242"/>
        <v>food</v>
      </c>
      <c r="R2576" t="str">
        <f t="shared" si="243"/>
        <v>food trucks</v>
      </c>
      <c r="S2576" s="10">
        <f t="shared" si="244"/>
        <v>42487.825752314813</v>
      </c>
      <c r="T2576" s="10">
        <f t="shared" si="245"/>
        <v>42508.825752314813</v>
      </c>
    </row>
    <row r="2577" spans="1:20" ht="43.2" hidden="1"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str">
        <f t="shared" si="241"/>
        <v>No Backers</v>
      </c>
      <c r="Q2577" t="str">
        <f t="shared" si="242"/>
        <v>food</v>
      </c>
      <c r="R2577" t="str">
        <f t="shared" si="243"/>
        <v>food trucks</v>
      </c>
      <c r="S2577" s="10">
        <f t="shared" si="244"/>
        <v>41986.108726851846</v>
      </c>
      <c r="T2577" s="10">
        <f t="shared" si="245"/>
        <v>42016.108726851846</v>
      </c>
    </row>
    <row r="2578" spans="1:20" ht="28.8" hidden="1"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str">
        <f t="shared" si="241"/>
        <v>No Backers</v>
      </c>
      <c r="Q2578" t="str">
        <f t="shared" si="242"/>
        <v>food</v>
      </c>
      <c r="R2578" t="str">
        <f t="shared" si="243"/>
        <v>food trucks</v>
      </c>
      <c r="S2578" s="10">
        <f t="shared" si="244"/>
        <v>42060.00980324074</v>
      </c>
      <c r="T2578" s="10">
        <f t="shared" si="245"/>
        <v>42104.968136574069</v>
      </c>
    </row>
    <row r="2579" spans="1:20" ht="43.2" hidden="1"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str">
        <f t="shared" si="241"/>
        <v>No Backers</v>
      </c>
      <c r="Q2579" t="str">
        <f t="shared" si="242"/>
        <v>food</v>
      </c>
      <c r="R2579" t="str">
        <f t="shared" si="243"/>
        <v>food trucks</v>
      </c>
      <c r="S2579" s="10">
        <f t="shared" si="244"/>
        <v>41830.820567129631</v>
      </c>
      <c r="T2579" s="10">
        <f t="shared" si="245"/>
        <v>41855.820567129631</v>
      </c>
    </row>
    <row r="2580" spans="1:20" ht="57.6" hidden="1"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str">
        <f t="shared" si="241"/>
        <v>No Backers</v>
      </c>
      <c r="Q2580" t="str">
        <f t="shared" si="242"/>
        <v>food</v>
      </c>
      <c r="R2580" t="str">
        <f t="shared" si="243"/>
        <v>food trucks</v>
      </c>
      <c r="S2580" s="10">
        <f t="shared" si="244"/>
        <v>42238.022905092599</v>
      </c>
      <c r="T2580" s="10">
        <f t="shared" si="245"/>
        <v>42286.708333333328</v>
      </c>
    </row>
    <row r="2581" spans="1:20" ht="43.2" hidden="1"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0">
        <f t="shared" si="244"/>
        <v>41837.829895833333</v>
      </c>
      <c r="T2581" s="10">
        <f t="shared" si="245"/>
        <v>41897.829895833333</v>
      </c>
    </row>
    <row r="2582" spans="1:20" ht="43.2" hidden="1"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0">
        <f t="shared" si="244"/>
        <v>42110.326423611114</v>
      </c>
      <c r="T2582" s="10">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0">
        <f t="shared" si="244"/>
        <v>42294.628449074073</v>
      </c>
      <c r="T2583" s="10">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0">
        <f t="shared" si="244"/>
        <v>42642.988819444443</v>
      </c>
      <c r="T2584" s="10">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0">
        <f t="shared" si="244"/>
        <v>42019.76944444445</v>
      </c>
      <c r="T2585" s="10">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str">
        <f t="shared" si="241"/>
        <v>No Backers</v>
      </c>
      <c r="Q2586" t="str">
        <f t="shared" si="242"/>
        <v>food</v>
      </c>
      <c r="R2586" t="str">
        <f t="shared" si="243"/>
        <v>food trucks</v>
      </c>
      <c r="S2586" s="10">
        <f t="shared" si="244"/>
        <v>42140.173252314817</v>
      </c>
      <c r="T2586" s="10">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0">
        <f t="shared" si="244"/>
        <v>41795.963333333333</v>
      </c>
      <c r="T2587" s="10">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0">
        <f t="shared" si="244"/>
        <v>42333.330277777779</v>
      </c>
      <c r="T2588" s="10">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0">
        <f t="shared" si="244"/>
        <v>42338.675381944442</v>
      </c>
      <c r="T2589" s="10">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0">
        <f t="shared" si="244"/>
        <v>42042.676226851851</v>
      </c>
      <c r="T2590" s="10">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0">
        <f t="shared" si="244"/>
        <v>42422.536192129628</v>
      </c>
      <c r="T2591" s="10">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str">
        <f t="shared" si="241"/>
        <v>No Backers</v>
      </c>
      <c r="Q2592" t="str">
        <f t="shared" si="242"/>
        <v>food</v>
      </c>
      <c r="R2592" t="str">
        <f t="shared" si="243"/>
        <v>food trucks</v>
      </c>
      <c r="S2592" s="10">
        <f t="shared" si="244"/>
        <v>42388.589085648149</v>
      </c>
      <c r="T2592" s="10">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0">
        <f t="shared" si="244"/>
        <v>42382.906527777777</v>
      </c>
      <c r="T2593" s="10">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0">
        <f t="shared" si="244"/>
        <v>41887.801168981481</v>
      </c>
      <c r="T2594" s="10">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str">
        <f t="shared" si="241"/>
        <v>No Backers</v>
      </c>
      <c r="Q2595" t="str">
        <f t="shared" si="242"/>
        <v>food</v>
      </c>
      <c r="R2595" t="str">
        <f t="shared" si="243"/>
        <v>food trucks</v>
      </c>
      <c r="S2595" s="10">
        <f t="shared" si="244"/>
        <v>42089.84520833334</v>
      </c>
      <c r="T2595" s="10">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0">
        <f t="shared" si="244"/>
        <v>41828.967916666668</v>
      </c>
      <c r="T2596" s="10">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0">
        <f t="shared" si="244"/>
        <v>42760.244212962964</v>
      </c>
      <c r="T2597" s="10">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0">
        <f t="shared" si="244"/>
        <v>41828.664456018516</v>
      </c>
      <c r="T2598" s="10">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0">
        <f t="shared" si="244"/>
        <v>42510.341631944444</v>
      </c>
      <c r="T2599" s="10">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0">
        <f t="shared" si="244"/>
        <v>42240.840289351851</v>
      </c>
      <c r="T2600" s="10">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0">
        <f t="shared" si="244"/>
        <v>41809.754016203704</v>
      </c>
      <c r="T2601" s="10">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0">
        <f t="shared" si="244"/>
        <v>42394.900462962964</v>
      </c>
      <c r="T2602" s="10">
        <f t="shared" si="245"/>
        <v>42454.858796296292</v>
      </c>
    </row>
    <row r="2603" spans="1:20" ht="57.6" hidden="1"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0">
        <f t="shared" si="244"/>
        <v>41150.902187499996</v>
      </c>
      <c r="T2603" s="10">
        <f t="shared" si="245"/>
        <v>41165.165972222225</v>
      </c>
    </row>
    <row r="2604" spans="1:20" ht="43.2" hidden="1"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0">
        <f t="shared" si="244"/>
        <v>41915.747314814813</v>
      </c>
      <c r="T2604" s="10">
        <f t="shared" si="245"/>
        <v>41955.888888888891</v>
      </c>
    </row>
    <row r="2605" spans="1:20" ht="28.8" hidden="1"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0">
        <f t="shared" si="244"/>
        <v>41617.912662037037</v>
      </c>
      <c r="T2605" s="10">
        <f t="shared" si="245"/>
        <v>41631.912662037037</v>
      </c>
    </row>
    <row r="2606" spans="1:20" ht="43.2" hidden="1"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0">
        <f t="shared" si="244"/>
        <v>40998.051192129627</v>
      </c>
      <c r="T2606" s="10">
        <f t="shared" si="245"/>
        <v>41028.051192129627</v>
      </c>
    </row>
    <row r="2607" spans="1:20" ht="43.2" hidden="1"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0">
        <f t="shared" si="244"/>
        <v>42508.541550925926</v>
      </c>
      <c r="T2607" s="10">
        <f t="shared" si="245"/>
        <v>42538.541550925926</v>
      </c>
    </row>
    <row r="2608" spans="1:20" ht="57.6" hidden="1"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0">
        <f t="shared" si="244"/>
        <v>41726.712754629632</v>
      </c>
      <c r="T2608" s="10">
        <f t="shared" si="245"/>
        <v>41758.712754629632</v>
      </c>
    </row>
    <row r="2609" spans="1:20" ht="43.2" hidden="1"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0">
        <f t="shared" si="244"/>
        <v>42184.874675925923</v>
      </c>
      <c r="T2609" s="10">
        <f t="shared" si="245"/>
        <v>42228.083333333328</v>
      </c>
    </row>
    <row r="2610" spans="1:20" ht="43.2" hidden="1"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0">
        <f t="shared" si="244"/>
        <v>42767.801712962959</v>
      </c>
      <c r="T2610" s="10">
        <f t="shared" si="245"/>
        <v>42809</v>
      </c>
    </row>
    <row r="2611" spans="1:20" ht="57.6" hidden="1"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0">
        <f t="shared" si="244"/>
        <v>41075.237858796296</v>
      </c>
      <c r="T2611" s="10">
        <f t="shared" si="245"/>
        <v>41105.237858796296</v>
      </c>
    </row>
    <row r="2612" spans="1:20" ht="43.2" hidden="1"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0">
        <f t="shared" si="244"/>
        <v>42564.881076388891</v>
      </c>
      <c r="T2612" s="10">
        <f t="shared" si="245"/>
        <v>42604.290972222225</v>
      </c>
    </row>
    <row r="2613" spans="1:20" ht="57.6" hidden="1"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0">
        <f t="shared" si="244"/>
        <v>42704.335810185185</v>
      </c>
      <c r="T2613" s="10">
        <f t="shared" si="245"/>
        <v>42737.957638888889</v>
      </c>
    </row>
    <row r="2614" spans="1:20" ht="43.2" hidden="1"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0">
        <f t="shared" si="244"/>
        <v>41982.143171296295</v>
      </c>
      <c r="T2614" s="10">
        <f t="shared" si="245"/>
        <v>42013.143171296295</v>
      </c>
    </row>
    <row r="2615" spans="1:20" ht="43.2" hidden="1"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0">
        <f t="shared" si="244"/>
        <v>41143.81821759259</v>
      </c>
      <c r="T2615" s="10">
        <f t="shared" si="245"/>
        <v>41173.81821759259</v>
      </c>
    </row>
    <row r="2616" spans="1:20" ht="43.2" hidden="1"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0">
        <f t="shared" si="244"/>
        <v>41730.708472222221</v>
      </c>
      <c r="T2616" s="10">
        <f t="shared" si="245"/>
        <v>41759.208333333336</v>
      </c>
    </row>
    <row r="2617" spans="1:20" ht="43.2" hidden="1"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0">
        <f t="shared" si="244"/>
        <v>42453.49726851852</v>
      </c>
      <c r="T2617" s="10">
        <f t="shared" si="245"/>
        <v>42490.5</v>
      </c>
    </row>
    <row r="2618" spans="1:20" ht="43.2" hidden="1"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0">
        <f t="shared" si="244"/>
        <v>42211.99454861111</v>
      </c>
      <c r="T2618" s="10">
        <f t="shared" si="245"/>
        <v>42241.99454861111</v>
      </c>
    </row>
    <row r="2619" spans="1:20" ht="43.2" hidden="1"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0">
        <f t="shared" si="244"/>
        <v>41902.874432870369</v>
      </c>
      <c r="T2619" s="10">
        <f t="shared" si="245"/>
        <v>41932.874432870369</v>
      </c>
    </row>
    <row r="2620" spans="1:20" ht="28.8" hidden="1"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0">
        <f t="shared" si="244"/>
        <v>42279.792372685188</v>
      </c>
      <c r="T2620" s="10">
        <f t="shared" si="245"/>
        <v>42339.834039351852</v>
      </c>
    </row>
    <row r="2621" spans="1:20" ht="43.2" hidden="1"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0">
        <f t="shared" si="244"/>
        <v>42273.884305555555</v>
      </c>
      <c r="T2621" s="10">
        <f t="shared" si="245"/>
        <v>42300.458333333328</v>
      </c>
    </row>
    <row r="2622" spans="1:20" ht="43.2" hidden="1"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0">
        <f t="shared" si="244"/>
        <v>42251.16715277778</v>
      </c>
      <c r="T2622" s="10">
        <f t="shared" si="245"/>
        <v>42288.041666666672</v>
      </c>
    </row>
    <row r="2623" spans="1:20" ht="43.2" hidden="1"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0">
        <f t="shared" si="244"/>
        <v>42115.74754629629</v>
      </c>
      <c r="T2623" s="10">
        <f t="shared" si="245"/>
        <v>42145.74754629629</v>
      </c>
    </row>
    <row r="2624" spans="1:20" ht="43.2" hidden="1"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0">
        <f t="shared" si="244"/>
        <v>42689.74324074074</v>
      </c>
      <c r="T2624" s="10">
        <f t="shared" si="245"/>
        <v>42734.74324074074</v>
      </c>
    </row>
    <row r="2625" spans="1:20" ht="43.2" hidden="1"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0">
        <f t="shared" si="244"/>
        <v>42692.256550925929</v>
      </c>
      <c r="T2625" s="10">
        <f t="shared" si="245"/>
        <v>42706.256550925929</v>
      </c>
    </row>
    <row r="2626" spans="1:20" ht="43.2" hidden="1"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0">
        <f t="shared" si="244"/>
        <v>41144.42155092593</v>
      </c>
      <c r="T2626" s="10">
        <f t="shared" si="245"/>
        <v>41165.42155092593</v>
      </c>
    </row>
    <row r="2627" spans="1:20" ht="57.6" hidden="1"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IFERROR(E2627/L2627,"No Backers")</f>
        <v>27.576923076923077</v>
      </c>
      <c r="Q2627" t="str">
        <f t="shared" ref="Q2627:Q2690" si="248">MID(N2627,1,FIND("/",N2627,1)-1)</f>
        <v>technology</v>
      </c>
      <c r="R2627" t="str">
        <f t="shared" ref="R2627:R2690" si="249">MID(N2627,FIND("/",N2627,1)+1,LEN(N2627))</f>
        <v>space exploration</v>
      </c>
      <c r="S2627" s="10">
        <f t="shared" ref="S2627:S2690" si="250">(((J2627/60)/60)/24)+DATE(1970,1,1)</f>
        <v>42658.810277777782</v>
      </c>
      <c r="T2627" s="10">
        <f t="shared" ref="T2627:T2690" si="251">(((I2627/60)/60)/24)+DATE(1970,1,1)</f>
        <v>42683.851944444439</v>
      </c>
    </row>
    <row r="2628" spans="1:20" ht="43.2" hidden="1"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0">
        <f t="shared" si="250"/>
        <v>42128.628113425926</v>
      </c>
      <c r="T2628" s="10">
        <f t="shared" si="251"/>
        <v>42158.628113425926</v>
      </c>
    </row>
    <row r="2629" spans="1:20" ht="43.2" hidden="1"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0">
        <f t="shared" si="250"/>
        <v>42304.829409722224</v>
      </c>
      <c r="T2629" s="10">
        <f t="shared" si="251"/>
        <v>42334.871076388896</v>
      </c>
    </row>
    <row r="2630" spans="1:20" ht="43.2" hidden="1"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0">
        <f t="shared" si="250"/>
        <v>41953.966053240743</v>
      </c>
      <c r="T2630" s="10">
        <f t="shared" si="251"/>
        <v>41973.966053240743</v>
      </c>
    </row>
    <row r="2631" spans="1:20" ht="28.8" hidden="1"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0">
        <f t="shared" si="250"/>
        <v>42108.538449074069</v>
      </c>
      <c r="T2631" s="10">
        <f t="shared" si="251"/>
        <v>42138.538449074069</v>
      </c>
    </row>
    <row r="2632" spans="1:20" ht="43.2" hidden="1"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0">
        <f t="shared" si="250"/>
        <v>42524.105462962965</v>
      </c>
      <c r="T2632" s="10">
        <f t="shared" si="251"/>
        <v>42551.416666666672</v>
      </c>
    </row>
    <row r="2633" spans="1:20" ht="43.2" hidden="1"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0">
        <f t="shared" si="250"/>
        <v>42218.169293981482</v>
      </c>
      <c r="T2633" s="10">
        <f t="shared" si="251"/>
        <v>42246.169293981482</v>
      </c>
    </row>
    <row r="2634" spans="1:20" ht="43.2" hidden="1"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0">
        <f t="shared" si="250"/>
        <v>42494.061793981484</v>
      </c>
      <c r="T2634" s="10">
        <f t="shared" si="251"/>
        <v>42519.061793981484</v>
      </c>
    </row>
    <row r="2635" spans="1:20" ht="43.2" hidden="1"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0">
        <f t="shared" si="250"/>
        <v>41667.823287037041</v>
      </c>
      <c r="T2635" s="10">
        <f t="shared" si="251"/>
        <v>41697.958333333336</v>
      </c>
    </row>
    <row r="2636" spans="1:20" ht="43.2" hidden="1"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0">
        <f t="shared" si="250"/>
        <v>42612.656493055561</v>
      </c>
      <c r="T2636" s="10">
        <f t="shared" si="251"/>
        <v>42642.656493055561</v>
      </c>
    </row>
    <row r="2637" spans="1:20" ht="43.2" hidden="1"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0">
        <f t="shared" si="250"/>
        <v>42037.950937500005</v>
      </c>
      <c r="T2637" s="10">
        <f t="shared" si="251"/>
        <v>42072.909270833334</v>
      </c>
    </row>
    <row r="2638" spans="1:20" ht="57.6" hidden="1"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0">
        <f t="shared" si="250"/>
        <v>42636.614745370374</v>
      </c>
      <c r="T2638" s="10">
        <f t="shared" si="251"/>
        <v>42659.041666666672</v>
      </c>
    </row>
    <row r="2639" spans="1:20" ht="28.8" hidden="1"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0">
        <f t="shared" si="250"/>
        <v>42639.549479166672</v>
      </c>
      <c r="T2639" s="10">
        <f t="shared" si="251"/>
        <v>42655.549479166672</v>
      </c>
    </row>
    <row r="2640" spans="1:20" ht="43.2" hidden="1"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0">
        <f t="shared" si="250"/>
        <v>41989.913136574076</v>
      </c>
      <c r="T2640" s="10">
        <f t="shared" si="251"/>
        <v>42019.913136574076</v>
      </c>
    </row>
    <row r="2641" spans="1:20" ht="43.2" hidden="1"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0">
        <f t="shared" si="250"/>
        <v>42024.86513888889</v>
      </c>
      <c r="T2641" s="10">
        <f t="shared" si="251"/>
        <v>42054.86513888889</v>
      </c>
    </row>
    <row r="2642" spans="1:20" ht="57.6" hidden="1"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0">
        <f t="shared" si="250"/>
        <v>42103.160578703704</v>
      </c>
      <c r="T2642" s="10">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0">
        <f t="shared" si="250"/>
        <v>41880.827118055553</v>
      </c>
      <c r="T2643" s="10">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str">
        <f t="shared" si="247"/>
        <v>No Backers</v>
      </c>
      <c r="Q2644" t="str">
        <f t="shared" si="248"/>
        <v>technology</v>
      </c>
      <c r="R2644" t="str">
        <f t="shared" si="249"/>
        <v>space exploration</v>
      </c>
      <c r="S2644" s="10">
        <f t="shared" si="250"/>
        <v>42536.246620370366</v>
      </c>
      <c r="T2644" s="10">
        <f t="shared" si="251"/>
        <v>42566.289583333331</v>
      </c>
    </row>
    <row r="2645" spans="1:20" ht="43.2" hidden="1"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0">
        <f t="shared" si="250"/>
        <v>42689.582349537035</v>
      </c>
      <c r="T2645" s="10">
        <f t="shared" si="251"/>
        <v>42725.332638888889</v>
      </c>
    </row>
    <row r="2646" spans="1:20" ht="43.2" hidden="1"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0">
        <f t="shared" si="250"/>
        <v>42774.792071759264</v>
      </c>
      <c r="T2646" s="10">
        <f t="shared" si="251"/>
        <v>42804.792071759264</v>
      </c>
    </row>
    <row r="2647" spans="1:20" ht="43.2" hidden="1"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0">
        <f t="shared" si="250"/>
        <v>41921.842627314814</v>
      </c>
      <c r="T2647" s="10">
        <f t="shared" si="251"/>
        <v>41951.884293981479</v>
      </c>
    </row>
    <row r="2648" spans="1:20" ht="43.2" hidden="1"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0">
        <f t="shared" si="250"/>
        <v>42226.313298611116</v>
      </c>
      <c r="T2648" s="10">
        <f t="shared" si="251"/>
        <v>42256.313298611116</v>
      </c>
    </row>
    <row r="2649" spans="1:20" ht="43.2" hidden="1"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0">
        <f t="shared" si="250"/>
        <v>42200.261793981481</v>
      </c>
      <c r="T2649" s="10">
        <f t="shared" si="251"/>
        <v>42230.261793981481</v>
      </c>
    </row>
    <row r="2650" spans="1:20" ht="57.6" hidden="1"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0">
        <f t="shared" si="250"/>
        <v>42408.714814814812</v>
      </c>
      <c r="T2650" s="10">
        <f t="shared" si="251"/>
        <v>42438.714814814812</v>
      </c>
    </row>
    <row r="2651" spans="1:20" ht="28.8" hidden="1"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0">
        <f t="shared" si="250"/>
        <v>42341.99700231482</v>
      </c>
      <c r="T2651" s="10">
        <f t="shared" si="251"/>
        <v>42401.99700231482</v>
      </c>
    </row>
    <row r="2652" spans="1:20" ht="57.6" hidden="1"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0">
        <f t="shared" si="250"/>
        <v>42695.624340277776</v>
      </c>
      <c r="T2652" s="10">
        <f t="shared" si="251"/>
        <v>42725.624340277776</v>
      </c>
    </row>
    <row r="2653" spans="1:20" ht="43.2" hidden="1"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0">
        <f t="shared" si="250"/>
        <v>42327.805659722217</v>
      </c>
      <c r="T2653" s="10">
        <f t="shared" si="251"/>
        <v>42355.805659722217</v>
      </c>
    </row>
    <row r="2654" spans="1:20" ht="43.2" hidden="1"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0">
        <f t="shared" si="250"/>
        <v>41953.158854166672</v>
      </c>
      <c r="T2654" s="10">
        <f t="shared" si="251"/>
        <v>41983.158854166672</v>
      </c>
    </row>
    <row r="2655" spans="1:20" ht="43.2" hidden="1"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0">
        <f t="shared" si="250"/>
        <v>41771.651932870373</v>
      </c>
      <c r="T2655" s="10">
        <f t="shared" si="251"/>
        <v>41803.166666666664</v>
      </c>
    </row>
    <row r="2656" spans="1:20" ht="43.2" hidden="1"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0">
        <f t="shared" si="250"/>
        <v>42055.600995370376</v>
      </c>
      <c r="T2656" s="10">
        <f t="shared" si="251"/>
        <v>42115.559328703705</v>
      </c>
    </row>
    <row r="2657" spans="1:20" hidden="1"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0">
        <f t="shared" si="250"/>
        <v>42381.866284722222</v>
      </c>
      <c r="T2657" s="10">
        <f t="shared" si="251"/>
        <v>42409.833333333328</v>
      </c>
    </row>
    <row r="2658" spans="1:20" ht="28.8" hidden="1"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0">
        <f t="shared" si="250"/>
        <v>42767.688518518517</v>
      </c>
      <c r="T2658" s="10">
        <f t="shared" si="251"/>
        <v>42806.791666666672</v>
      </c>
    </row>
    <row r="2659" spans="1:20" ht="43.2" hidden="1"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0">
        <f t="shared" si="250"/>
        <v>42551.928854166668</v>
      </c>
      <c r="T2659" s="10">
        <f t="shared" si="251"/>
        <v>42585.0625</v>
      </c>
    </row>
    <row r="2660" spans="1:20" ht="43.2" hidden="1"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0">
        <f t="shared" si="250"/>
        <v>42551.884189814817</v>
      </c>
      <c r="T2660" s="10">
        <f t="shared" si="251"/>
        <v>42581.884189814817</v>
      </c>
    </row>
    <row r="2661" spans="1:20" hidden="1"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0">
        <f t="shared" si="250"/>
        <v>42082.069560185191</v>
      </c>
      <c r="T2661" s="10">
        <f t="shared" si="251"/>
        <v>42112.069560185191</v>
      </c>
    </row>
    <row r="2662" spans="1:20" ht="57.6" hidden="1"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0">
        <f t="shared" si="250"/>
        <v>42272.713171296295</v>
      </c>
      <c r="T2662" s="10">
        <f t="shared" si="251"/>
        <v>42332.754837962959</v>
      </c>
    </row>
    <row r="2663" spans="1:20" ht="43.2" hidden="1"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0">
        <f t="shared" si="250"/>
        <v>41542.958449074074</v>
      </c>
      <c r="T2663" s="10">
        <f t="shared" si="251"/>
        <v>41572.958449074074</v>
      </c>
    </row>
    <row r="2664" spans="1:20" ht="43.2" hidden="1"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0">
        <f t="shared" si="250"/>
        <v>42207.746678240743</v>
      </c>
      <c r="T2664" s="10">
        <f t="shared" si="251"/>
        <v>42237.746678240743</v>
      </c>
    </row>
    <row r="2665" spans="1:20" ht="43.2" hidden="1"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0">
        <f t="shared" si="250"/>
        <v>42222.622766203705</v>
      </c>
      <c r="T2665" s="10">
        <f t="shared" si="251"/>
        <v>42251.625</v>
      </c>
    </row>
    <row r="2666" spans="1:20" ht="43.2" hidden="1"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0">
        <f t="shared" si="250"/>
        <v>42313.02542824074</v>
      </c>
      <c r="T2666" s="10">
        <f t="shared" si="251"/>
        <v>42347.290972222225</v>
      </c>
    </row>
    <row r="2667" spans="1:20" ht="43.2" hidden="1"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0">
        <f t="shared" si="250"/>
        <v>42083.895532407405</v>
      </c>
      <c r="T2667" s="10">
        <f t="shared" si="251"/>
        <v>42128.895532407405</v>
      </c>
    </row>
    <row r="2668" spans="1:20" ht="43.2" hidden="1"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0">
        <f t="shared" si="250"/>
        <v>42235.764340277776</v>
      </c>
      <c r="T2668" s="10">
        <f t="shared" si="251"/>
        <v>42272.875</v>
      </c>
    </row>
    <row r="2669" spans="1:20" ht="57.6" hidden="1"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0">
        <f t="shared" si="250"/>
        <v>42380.926111111112</v>
      </c>
      <c r="T2669" s="10">
        <f t="shared" si="251"/>
        <v>42410.926111111112</v>
      </c>
    </row>
    <row r="2670" spans="1:20" ht="28.8" hidden="1"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0">
        <f t="shared" si="250"/>
        <v>42275.588715277772</v>
      </c>
      <c r="T2670" s="10">
        <f t="shared" si="251"/>
        <v>42317.60555555555</v>
      </c>
    </row>
    <row r="2671" spans="1:20" ht="43.2" hidden="1"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0">
        <f t="shared" si="250"/>
        <v>42319.035833333335</v>
      </c>
      <c r="T2671" s="10">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0">
        <f t="shared" si="250"/>
        <v>41821.020601851851</v>
      </c>
      <c r="T2672" s="10">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0">
        <f t="shared" si="250"/>
        <v>41962.749027777783</v>
      </c>
      <c r="T2673" s="10">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0">
        <f t="shared" si="250"/>
        <v>42344.884143518517</v>
      </c>
      <c r="T2674" s="10">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0">
        <f t="shared" si="250"/>
        <v>41912.541655092595</v>
      </c>
      <c r="T2675" s="10">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0">
        <f t="shared" si="250"/>
        <v>42529.632754629631</v>
      </c>
      <c r="T2676" s="10">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0">
        <f t="shared" si="250"/>
        <v>41923.857511574075</v>
      </c>
      <c r="T2677" s="10">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0">
        <f t="shared" si="250"/>
        <v>42482.624699074076</v>
      </c>
      <c r="T2678" s="10">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0">
        <f t="shared" si="250"/>
        <v>41793.029432870368</v>
      </c>
      <c r="T2679" s="10">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0">
        <f t="shared" si="250"/>
        <v>42241.798206018517</v>
      </c>
      <c r="T2680" s="10">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0">
        <f t="shared" si="250"/>
        <v>42033.001087962963</v>
      </c>
      <c r="T2681" s="10">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0">
        <f t="shared" si="250"/>
        <v>42436.211701388893</v>
      </c>
      <c r="T2682" s="10">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0">
        <f t="shared" si="250"/>
        <v>41805.895254629628</v>
      </c>
      <c r="T2683" s="10">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0">
        <f t="shared" si="250"/>
        <v>41932.871990740743</v>
      </c>
      <c r="T2684" s="10">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0">
        <f t="shared" si="250"/>
        <v>42034.75509259259</v>
      </c>
      <c r="T2685" s="10">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0">
        <f t="shared" si="250"/>
        <v>41820.914641203701</v>
      </c>
      <c r="T2686" s="10">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0">
        <f t="shared" si="250"/>
        <v>42061.69594907407</v>
      </c>
      <c r="T2687" s="10">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str">
        <f t="shared" si="247"/>
        <v>No Backers</v>
      </c>
      <c r="Q2688" t="str">
        <f t="shared" si="248"/>
        <v>food</v>
      </c>
      <c r="R2688" t="str">
        <f t="shared" si="249"/>
        <v>food trucks</v>
      </c>
      <c r="S2688" s="10">
        <f t="shared" si="250"/>
        <v>41892.974803240737</v>
      </c>
      <c r="T2688" s="10">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str">
        <f t="shared" si="247"/>
        <v>No Backers</v>
      </c>
      <c r="Q2689" t="str">
        <f t="shared" si="248"/>
        <v>food</v>
      </c>
      <c r="R2689" t="str">
        <f t="shared" si="249"/>
        <v>food trucks</v>
      </c>
      <c r="S2689" s="10">
        <f t="shared" si="250"/>
        <v>42154.64025462963</v>
      </c>
      <c r="T2689" s="10">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0">
        <f t="shared" si="250"/>
        <v>42028.118865740747</v>
      </c>
      <c r="T2690" s="10">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IFERROR(E2691/L2691,"No Backers")</f>
        <v>1</v>
      </c>
      <c r="Q2691" t="str">
        <f t="shared" ref="Q2691:Q2754" si="254">MID(N2691,1,FIND("/",N2691,1)-1)</f>
        <v>food</v>
      </c>
      <c r="R2691" t="str">
        <f t="shared" ref="R2691:R2754" si="255">MID(N2691,FIND("/",N2691,1)+1,LEN(N2691))</f>
        <v>food trucks</v>
      </c>
      <c r="S2691" s="10">
        <f t="shared" ref="S2691:S2754" si="256">(((J2691/60)/60)/24)+DATE(1970,1,1)</f>
        <v>42551.961689814809</v>
      </c>
      <c r="T2691" s="10">
        <f t="shared" ref="T2691:T2754" si="257">(((I2691/60)/60)/24)+DATE(1970,1,1)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0">
        <f t="shared" si="256"/>
        <v>42113.105046296296</v>
      </c>
      <c r="T2692" s="10">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0">
        <f t="shared" si="256"/>
        <v>42089.724039351851</v>
      </c>
      <c r="T2693" s="10">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0">
        <f t="shared" si="256"/>
        <v>42058.334027777775</v>
      </c>
      <c r="T2694" s="10">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0">
        <f t="shared" si="256"/>
        <v>41834.138495370367</v>
      </c>
      <c r="T2695" s="10">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0">
        <f t="shared" si="256"/>
        <v>41878.140497685185</v>
      </c>
      <c r="T2696" s="10">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0">
        <f t="shared" si="256"/>
        <v>42048.181921296295</v>
      </c>
      <c r="T2697" s="10">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0">
        <f t="shared" si="256"/>
        <v>41964.844444444447</v>
      </c>
      <c r="T2698" s="10">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0">
        <f t="shared" si="256"/>
        <v>42187.940081018518</v>
      </c>
      <c r="T2699" s="10">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0">
        <f t="shared" si="256"/>
        <v>41787.898240740738</v>
      </c>
      <c r="T2700" s="10">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str">
        <f t="shared" si="253"/>
        <v>No Backers</v>
      </c>
      <c r="Q2701" t="str">
        <f t="shared" si="254"/>
        <v>food</v>
      </c>
      <c r="R2701" t="str">
        <f t="shared" si="255"/>
        <v>food trucks</v>
      </c>
      <c r="S2701" s="10">
        <f t="shared" si="256"/>
        <v>41829.896562499998</v>
      </c>
      <c r="T2701" s="10">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0">
        <f t="shared" si="256"/>
        <v>41870.87467592593</v>
      </c>
      <c r="T2702" s="10">
        <f t="shared" si="257"/>
        <v>41900.87467592593</v>
      </c>
    </row>
    <row r="2703" spans="1:20" ht="43.2" hidden="1"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0">
        <f t="shared" si="256"/>
        <v>42801.774699074071</v>
      </c>
      <c r="T2703" s="10">
        <f t="shared" si="257"/>
        <v>42832.733032407406</v>
      </c>
    </row>
    <row r="2704" spans="1:20" ht="43.2" hidden="1"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0">
        <f t="shared" si="256"/>
        <v>42800.801817129628</v>
      </c>
      <c r="T2704" s="10">
        <f t="shared" si="257"/>
        <v>42830.760150462964</v>
      </c>
    </row>
    <row r="2705" spans="1:20" ht="28.8" hidden="1"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0">
        <f t="shared" si="256"/>
        <v>42756.690162037034</v>
      </c>
      <c r="T2705" s="10">
        <f t="shared" si="257"/>
        <v>42816.648495370369</v>
      </c>
    </row>
    <row r="2706" spans="1:20" ht="43.2" hidden="1"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0">
        <f t="shared" si="256"/>
        <v>42787.862430555557</v>
      </c>
      <c r="T2706" s="10">
        <f t="shared" si="257"/>
        <v>42830.820763888885</v>
      </c>
    </row>
    <row r="2707" spans="1:20" ht="28.8" hidden="1"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0">
        <f t="shared" si="256"/>
        <v>42773.916180555556</v>
      </c>
      <c r="T2707" s="10">
        <f t="shared" si="257"/>
        <v>42818.874513888892</v>
      </c>
    </row>
    <row r="2708" spans="1:20" ht="43.2" hidden="1"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0">
        <f t="shared" si="256"/>
        <v>41899.294942129629</v>
      </c>
      <c r="T2708" s="10">
        <f t="shared" si="257"/>
        <v>41928.290972222225</v>
      </c>
    </row>
    <row r="2709" spans="1:20" ht="43.2" hidden="1"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0">
        <f t="shared" si="256"/>
        <v>41391.782905092594</v>
      </c>
      <c r="T2709" s="10">
        <f t="shared" si="257"/>
        <v>41421.290972222225</v>
      </c>
    </row>
    <row r="2710" spans="1:20" ht="43.2" hidden="1"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0">
        <f t="shared" si="256"/>
        <v>42512.698217592595</v>
      </c>
      <c r="T2710" s="10">
        <f t="shared" si="257"/>
        <v>42572.698217592595</v>
      </c>
    </row>
    <row r="2711" spans="1:20" ht="43.2" hidden="1"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0">
        <f t="shared" si="256"/>
        <v>42612.149780092594</v>
      </c>
      <c r="T2711" s="10">
        <f t="shared" si="257"/>
        <v>42647.165972222225</v>
      </c>
    </row>
    <row r="2712" spans="1:20" ht="28.8" hidden="1"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0">
        <f t="shared" si="256"/>
        <v>41828.229490740741</v>
      </c>
      <c r="T2712" s="10">
        <f t="shared" si="257"/>
        <v>41860.083333333336</v>
      </c>
    </row>
    <row r="2713" spans="1:20" ht="43.2" hidden="1"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0">
        <f t="shared" si="256"/>
        <v>41780.745254629634</v>
      </c>
      <c r="T2713" s="10">
        <f t="shared" si="257"/>
        <v>41810.917361111111</v>
      </c>
    </row>
    <row r="2714" spans="1:20" ht="43.2" hidden="1"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0">
        <f t="shared" si="256"/>
        <v>41432.062037037038</v>
      </c>
      <c r="T2714" s="10">
        <f t="shared" si="257"/>
        <v>41468.75</v>
      </c>
    </row>
    <row r="2715" spans="1:20" ht="43.2" hidden="1"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0">
        <f t="shared" si="256"/>
        <v>42322.653749999998</v>
      </c>
      <c r="T2715" s="10">
        <f t="shared" si="257"/>
        <v>42362.653749999998</v>
      </c>
    </row>
    <row r="2716" spans="1:20" ht="28.8" hidden="1"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0">
        <f t="shared" si="256"/>
        <v>42629.655046296291</v>
      </c>
      <c r="T2716" s="10">
        <f t="shared" si="257"/>
        <v>42657.958333333328</v>
      </c>
    </row>
    <row r="2717" spans="1:20" ht="43.2" hidden="1"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0">
        <f t="shared" si="256"/>
        <v>42387.398472222223</v>
      </c>
      <c r="T2717" s="10">
        <f t="shared" si="257"/>
        <v>42421.398472222223</v>
      </c>
    </row>
    <row r="2718" spans="1:20" ht="72" hidden="1"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0">
        <f t="shared" si="256"/>
        <v>42255.333252314813</v>
      </c>
      <c r="T2718" s="10">
        <f t="shared" si="257"/>
        <v>42285.333252314813</v>
      </c>
    </row>
    <row r="2719" spans="1:20" ht="43.2" hidden="1"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0">
        <f t="shared" si="256"/>
        <v>41934.914918981485</v>
      </c>
      <c r="T2719" s="10">
        <f t="shared" si="257"/>
        <v>41979.956585648149</v>
      </c>
    </row>
    <row r="2720" spans="1:20" ht="43.2" hidden="1"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0">
        <f t="shared" si="256"/>
        <v>42465.596585648149</v>
      </c>
      <c r="T2720" s="10">
        <f t="shared" si="257"/>
        <v>42493.958333333328</v>
      </c>
    </row>
    <row r="2721" spans="1:20" ht="43.2" hidden="1"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0">
        <f t="shared" si="256"/>
        <v>42418.031180555554</v>
      </c>
      <c r="T2721" s="10">
        <f t="shared" si="257"/>
        <v>42477.989513888882</v>
      </c>
    </row>
    <row r="2722" spans="1:20" ht="43.2" hidden="1"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0">
        <f t="shared" si="256"/>
        <v>42655.465891203698</v>
      </c>
      <c r="T2722" s="10">
        <f t="shared" si="257"/>
        <v>42685.507557870369</v>
      </c>
    </row>
    <row r="2723" spans="1:20" ht="43.2" hidden="1"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0">
        <f t="shared" si="256"/>
        <v>41493.543958333335</v>
      </c>
      <c r="T2723" s="10">
        <f t="shared" si="257"/>
        <v>41523.791666666664</v>
      </c>
    </row>
    <row r="2724" spans="1:20" ht="43.2" hidden="1"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0">
        <f t="shared" si="256"/>
        <v>42704.857094907406</v>
      </c>
      <c r="T2724" s="10">
        <f t="shared" si="257"/>
        <v>42764.857094907406</v>
      </c>
    </row>
    <row r="2725" spans="1:20" ht="43.2" hidden="1"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0">
        <f t="shared" si="256"/>
        <v>41944.83898148148</v>
      </c>
      <c r="T2725" s="10">
        <f t="shared" si="257"/>
        <v>42004.880648148144</v>
      </c>
    </row>
    <row r="2726" spans="1:20" ht="43.2" hidden="1"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0">
        <f t="shared" si="256"/>
        <v>42199.32707175926</v>
      </c>
      <c r="T2726" s="10">
        <f t="shared" si="257"/>
        <v>42231.32707175926</v>
      </c>
    </row>
    <row r="2727" spans="1:20" ht="43.2" hidden="1"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0">
        <f t="shared" si="256"/>
        <v>42745.744618055556</v>
      </c>
      <c r="T2727" s="10">
        <f t="shared" si="257"/>
        <v>42795.744618055556</v>
      </c>
    </row>
    <row r="2728" spans="1:20" hidden="1"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0">
        <f t="shared" si="256"/>
        <v>42452.579988425925</v>
      </c>
      <c r="T2728" s="10">
        <f t="shared" si="257"/>
        <v>42482.579988425925</v>
      </c>
    </row>
    <row r="2729" spans="1:20" ht="43.2" hidden="1"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0">
        <f t="shared" si="256"/>
        <v>42198.676655092597</v>
      </c>
      <c r="T2729" s="10">
        <f t="shared" si="257"/>
        <v>42223.676655092597</v>
      </c>
    </row>
    <row r="2730" spans="1:20" ht="28.8" hidden="1"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0">
        <f t="shared" si="256"/>
        <v>42333.59993055556</v>
      </c>
      <c r="T2730" s="10">
        <f t="shared" si="257"/>
        <v>42368.59993055556</v>
      </c>
    </row>
    <row r="2731" spans="1:20" ht="28.8" hidden="1"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0">
        <f t="shared" si="256"/>
        <v>42095.240706018521</v>
      </c>
      <c r="T2731" s="10">
        <f t="shared" si="257"/>
        <v>42125.240706018521</v>
      </c>
    </row>
    <row r="2732" spans="1:20" ht="43.2" hidden="1"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0">
        <f t="shared" si="256"/>
        <v>41351.541377314818</v>
      </c>
      <c r="T2732" s="10">
        <f t="shared" si="257"/>
        <v>41386.541377314818</v>
      </c>
    </row>
    <row r="2733" spans="1:20" ht="57.6" hidden="1"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0">
        <f t="shared" si="256"/>
        <v>41872.525717592594</v>
      </c>
      <c r="T2733" s="10">
        <f t="shared" si="257"/>
        <v>41930.166666666664</v>
      </c>
    </row>
    <row r="2734" spans="1:20" ht="43.2" hidden="1"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0">
        <f t="shared" si="256"/>
        <v>41389.808194444442</v>
      </c>
      <c r="T2734" s="10">
        <f t="shared" si="257"/>
        <v>41422</v>
      </c>
    </row>
    <row r="2735" spans="1:20" ht="43.2" hidden="1"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0">
        <f t="shared" si="256"/>
        <v>42044.272847222222</v>
      </c>
      <c r="T2735" s="10">
        <f t="shared" si="257"/>
        <v>42104.231180555551</v>
      </c>
    </row>
    <row r="2736" spans="1:20" ht="43.2" hidden="1"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0">
        <f t="shared" si="256"/>
        <v>42626.668888888889</v>
      </c>
      <c r="T2736" s="10">
        <f t="shared" si="257"/>
        <v>42656.915972222225</v>
      </c>
    </row>
    <row r="2737" spans="1:20" ht="43.2" hidden="1"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0">
        <f t="shared" si="256"/>
        <v>41316.120949074073</v>
      </c>
      <c r="T2737" s="10">
        <f t="shared" si="257"/>
        <v>41346.833333333336</v>
      </c>
    </row>
    <row r="2738" spans="1:20" ht="57.6" hidden="1"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0">
        <f t="shared" si="256"/>
        <v>41722.666354166664</v>
      </c>
      <c r="T2738" s="10">
        <f t="shared" si="257"/>
        <v>41752.666354166664</v>
      </c>
    </row>
    <row r="2739" spans="1:20" ht="43.2" hidden="1"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0">
        <f t="shared" si="256"/>
        <v>41611.917673611111</v>
      </c>
      <c r="T2739" s="10">
        <f t="shared" si="257"/>
        <v>41654.791666666664</v>
      </c>
    </row>
    <row r="2740" spans="1:20" ht="43.2" hidden="1"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0">
        <f t="shared" si="256"/>
        <v>42620.143564814818</v>
      </c>
      <c r="T2740" s="10">
        <f t="shared" si="257"/>
        <v>42680.143564814818</v>
      </c>
    </row>
    <row r="2741" spans="1:20" ht="43.2" hidden="1"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0">
        <f t="shared" si="256"/>
        <v>41719.887928240743</v>
      </c>
      <c r="T2741" s="10">
        <f t="shared" si="257"/>
        <v>41764.887928240743</v>
      </c>
    </row>
    <row r="2742" spans="1:20" ht="43.2" hidden="1"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0">
        <f t="shared" si="256"/>
        <v>42045.031851851847</v>
      </c>
      <c r="T2742" s="10">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0">
        <f t="shared" si="256"/>
        <v>41911.657430555555</v>
      </c>
      <c r="T2743" s="10">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0">
        <f t="shared" si="256"/>
        <v>41030.719756944447</v>
      </c>
      <c r="T2744" s="10">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str">
        <f t="shared" si="253"/>
        <v>No Backers</v>
      </c>
      <c r="Q2745" t="str">
        <f t="shared" si="254"/>
        <v>publishing</v>
      </c>
      <c r="R2745" t="str">
        <f t="shared" si="255"/>
        <v>children's books</v>
      </c>
      <c r="S2745" s="10">
        <f t="shared" si="256"/>
        <v>42632.328784722224</v>
      </c>
      <c r="T2745" s="10">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0">
        <f t="shared" si="256"/>
        <v>40938.062476851854</v>
      </c>
      <c r="T2746" s="10">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0">
        <f t="shared" si="256"/>
        <v>41044.988055555557</v>
      </c>
      <c r="T2747" s="10">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0">
        <f t="shared" si="256"/>
        <v>41850.781377314815</v>
      </c>
      <c r="T2748" s="10">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0">
        <f t="shared" si="256"/>
        <v>41044.64811342593</v>
      </c>
      <c r="T2749" s="10">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0">
        <f t="shared" si="256"/>
        <v>42585.7106712963</v>
      </c>
      <c r="T2750" s="10">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0">
        <f t="shared" si="256"/>
        <v>42068.799039351856</v>
      </c>
      <c r="T2751" s="10">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str">
        <f t="shared" si="253"/>
        <v>No Backers</v>
      </c>
      <c r="Q2752" t="str">
        <f t="shared" si="254"/>
        <v>publishing</v>
      </c>
      <c r="R2752" t="str">
        <f t="shared" si="255"/>
        <v>children's books</v>
      </c>
      <c r="S2752" s="10">
        <f t="shared" si="256"/>
        <v>41078.899826388886</v>
      </c>
      <c r="T2752" s="10">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str">
        <f t="shared" si="253"/>
        <v>No Backers</v>
      </c>
      <c r="Q2753" t="str">
        <f t="shared" si="254"/>
        <v>publishing</v>
      </c>
      <c r="R2753" t="str">
        <f t="shared" si="255"/>
        <v>children's books</v>
      </c>
      <c r="S2753" s="10">
        <f t="shared" si="256"/>
        <v>41747.887060185189</v>
      </c>
      <c r="T2753" s="10">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0">
        <f t="shared" si="256"/>
        <v>40855.765092592592</v>
      </c>
      <c r="T2754" s="10">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IFERROR(E2755/L2755,"No Backers")</f>
        <v>47.5</v>
      </c>
      <c r="Q2755" t="str">
        <f t="shared" ref="Q2755:Q2818" si="260">MID(N2755,1,FIND("/",N2755,1)-1)</f>
        <v>publishing</v>
      </c>
      <c r="R2755" t="str">
        <f t="shared" ref="R2755:R2818" si="261">MID(N2755,FIND("/",N2755,1)+1,LEN(N2755))</f>
        <v>children's books</v>
      </c>
      <c r="S2755" s="10">
        <f t="shared" ref="S2755:S2818" si="262">(((J2755/60)/60)/24)+DATE(1970,1,1)</f>
        <v>41117.900729166664</v>
      </c>
      <c r="T2755" s="10">
        <f t="shared" ref="T2755:T2818" si="263">(((I2755/60)/60)/24)+DATE(1970,1,1)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str">
        <f t="shared" si="259"/>
        <v>No Backers</v>
      </c>
      <c r="Q2756" t="str">
        <f t="shared" si="260"/>
        <v>publishing</v>
      </c>
      <c r="R2756" t="str">
        <f t="shared" si="261"/>
        <v>children's books</v>
      </c>
      <c r="S2756" s="10">
        <f t="shared" si="262"/>
        <v>41863.636006944449</v>
      </c>
      <c r="T2756" s="10">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0">
        <f t="shared" si="262"/>
        <v>42072.790821759263</v>
      </c>
      <c r="T2757" s="10">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0">
        <f t="shared" si="262"/>
        <v>41620.90047453704</v>
      </c>
      <c r="T2758" s="10">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0">
        <f t="shared" si="262"/>
        <v>42573.65662037037</v>
      </c>
      <c r="T2759" s="10">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0">
        <f t="shared" si="262"/>
        <v>42639.441932870366</v>
      </c>
      <c r="T2760" s="10">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0">
        <f t="shared" si="262"/>
        <v>42524.36650462963</v>
      </c>
      <c r="T2761" s="10">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str">
        <f t="shared" si="259"/>
        <v>No Backers</v>
      </c>
      <c r="Q2762" t="str">
        <f t="shared" si="260"/>
        <v>publishing</v>
      </c>
      <c r="R2762" t="str">
        <f t="shared" si="261"/>
        <v>children's books</v>
      </c>
      <c r="S2762" s="10">
        <f t="shared" si="262"/>
        <v>41415.461319444446</v>
      </c>
      <c r="T2762" s="10">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0">
        <f t="shared" si="262"/>
        <v>41247.063576388886</v>
      </c>
      <c r="T2763" s="10">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0">
        <f t="shared" si="262"/>
        <v>40927.036979166667</v>
      </c>
      <c r="T2764" s="10">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0">
        <f t="shared" si="262"/>
        <v>41373.579675925925</v>
      </c>
      <c r="T2765" s="10">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0">
        <f t="shared" si="262"/>
        <v>41030.292025462964</v>
      </c>
      <c r="T2766" s="10">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str">
        <f t="shared" si="259"/>
        <v>No Backers</v>
      </c>
      <c r="Q2767" t="str">
        <f t="shared" si="260"/>
        <v>publishing</v>
      </c>
      <c r="R2767" t="str">
        <f t="shared" si="261"/>
        <v>children's books</v>
      </c>
      <c r="S2767" s="10">
        <f t="shared" si="262"/>
        <v>41194.579027777778</v>
      </c>
      <c r="T2767" s="10">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0">
        <f t="shared" si="262"/>
        <v>40736.668032407404</v>
      </c>
      <c r="T2768" s="10">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0">
        <f t="shared" si="262"/>
        <v>42172.958912037036</v>
      </c>
      <c r="T2769" s="10">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0">
        <f t="shared" si="262"/>
        <v>40967.614849537036</v>
      </c>
      <c r="T2770" s="10">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0">
        <f t="shared" si="262"/>
        <v>41745.826273148145</v>
      </c>
      <c r="T2771" s="10">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0">
        <f t="shared" si="262"/>
        <v>41686.705208333333</v>
      </c>
      <c r="T2772" s="10">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str">
        <f t="shared" si="259"/>
        <v>No Backers</v>
      </c>
      <c r="Q2773" t="str">
        <f t="shared" si="260"/>
        <v>publishing</v>
      </c>
      <c r="R2773" t="str">
        <f t="shared" si="261"/>
        <v>children's books</v>
      </c>
      <c r="S2773" s="10">
        <f t="shared" si="262"/>
        <v>41257.531712962962</v>
      </c>
      <c r="T2773" s="10">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str">
        <f t="shared" si="259"/>
        <v>No Backers</v>
      </c>
      <c r="Q2774" t="str">
        <f t="shared" si="260"/>
        <v>publishing</v>
      </c>
      <c r="R2774" t="str">
        <f t="shared" si="261"/>
        <v>children's books</v>
      </c>
      <c r="S2774" s="10">
        <f t="shared" si="262"/>
        <v>41537.869143518517</v>
      </c>
      <c r="T2774" s="10">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0">
        <f t="shared" si="262"/>
        <v>42474.86482638889</v>
      </c>
      <c r="T2775" s="10">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0">
        <f t="shared" si="262"/>
        <v>41311.126481481479</v>
      </c>
      <c r="T2776" s="10">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0">
        <f t="shared" si="262"/>
        <v>40863.013356481482</v>
      </c>
      <c r="T2777" s="10">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0">
        <f t="shared" si="262"/>
        <v>42136.297175925924</v>
      </c>
      <c r="T2778" s="10">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0">
        <f t="shared" si="262"/>
        <v>42172.669027777782</v>
      </c>
      <c r="T2779" s="10">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0">
        <f t="shared" si="262"/>
        <v>41846.978078703702</v>
      </c>
      <c r="T2780" s="10">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0">
        <f t="shared" si="262"/>
        <v>42300.585891203707</v>
      </c>
      <c r="T2781" s="10">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str">
        <f t="shared" si="259"/>
        <v>No Backers</v>
      </c>
      <c r="Q2782" t="str">
        <f t="shared" si="260"/>
        <v>publishing</v>
      </c>
      <c r="R2782" t="str">
        <f t="shared" si="261"/>
        <v>children's books</v>
      </c>
      <c r="S2782" s="10">
        <f t="shared" si="262"/>
        <v>42774.447777777779</v>
      </c>
      <c r="T2782" s="10">
        <f t="shared" si="263"/>
        <v>42804.447777777779</v>
      </c>
    </row>
    <row r="2783" spans="1:20" ht="43.2" hidden="1"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0">
        <f t="shared" si="262"/>
        <v>42018.94159722222</v>
      </c>
      <c r="T2783" s="10">
        <f t="shared" si="263"/>
        <v>42047.291666666672</v>
      </c>
    </row>
    <row r="2784" spans="1:20" ht="28.8" hidden="1"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0">
        <f t="shared" si="262"/>
        <v>42026.924976851849</v>
      </c>
      <c r="T2784" s="10">
        <f t="shared" si="263"/>
        <v>42052.207638888889</v>
      </c>
    </row>
    <row r="2785" spans="1:20" ht="43.2" hidden="1"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0">
        <f t="shared" si="262"/>
        <v>42103.535254629634</v>
      </c>
      <c r="T2785" s="10">
        <f t="shared" si="263"/>
        <v>42117.535254629634</v>
      </c>
    </row>
    <row r="2786" spans="1:20" ht="43.2" hidden="1"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0">
        <f t="shared" si="262"/>
        <v>41920.787534722222</v>
      </c>
      <c r="T2786" s="10">
        <f t="shared" si="263"/>
        <v>41941.787534722222</v>
      </c>
    </row>
    <row r="2787" spans="1:20" ht="43.2" hidden="1"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0">
        <f t="shared" si="262"/>
        <v>42558.189432870371</v>
      </c>
      <c r="T2787" s="10">
        <f t="shared" si="263"/>
        <v>42587.875</v>
      </c>
    </row>
    <row r="2788" spans="1:20" ht="28.8" hidden="1"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0">
        <f t="shared" si="262"/>
        <v>41815.569212962961</v>
      </c>
      <c r="T2788" s="10">
        <f t="shared" si="263"/>
        <v>41829.569212962961</v>
      </c>
    </row>
    <row r="2789" spans="1:20" ht="43.2" hidden="1"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0">
        <f t="shared" si="262"/>
        <v>41808.198518518519</v>
      </c>
      <c r="T2789" s="10">
        <f t="shared" si="263"/>
        <v>41838.198518518519</v>
      </c>
    </row>
    <row r="2790" spans="1:20" ht="43.2" hidden="1"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0">
        <f t="shared" si="262"/>
        <v>42550.701886574068</v>
      </c>
      <c r="T2790" s="10">
        <f t="shared" si="263"/>
        <v>42580.701886574068</v>
      </c>
    </row>
    <row r="2791" spans="1:20" ht="28.8" hidden="1"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0">
        <f t="shared" si="262"/>
        <v>42056.013124999998</v>
      </c>
      <c r="T2791" s="10">
        <f t="shared" si="263"/>
        <v>42075.166666666672</v>
      </c>
    </row>
    <row r="2792" spans="1:20" ht="43.2" hidden="1"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0">
        <f t="shared" si="262"/>
        <v>42016.938692129625</v>
      </c>
      <c r="T2792" s="10">
        <f t="shared" si="263"/>
        <v>42046.938692129625</v>
      </c>
    </row>
    <row r="2793" spans="1:20" ht="43.2" hidden="1"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0">
        <f t="shared" si="262"/>
        <v>42591.899988425925</v>
      </c>
      <c r="T2793" s="10">
        <f t="shared" si="263"/>
        <v>42622.166666666672</v>
      </c>
    </row>
    <row r="2794" spans="1:20" ht="43.2" hidden="1"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0">
        <f t="shared" si="262"/>
        <v>42183.231006944443</v>
      </c>
      <c r="T2794" s="10">
        <f t="shared" si="263"/>
        <v>42228.231006944443</v>
      </c>
    </row>
    <row r="2795" spans="1:20" ht="57.6" hidden="1"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0">
        <f t="shared" si="262"/>
        <v>42176.419039351851</v>
      </c>
      <c r="T2795" s="10">
        <f t="shared" si="263"/>
        <v>42206.419039351851</v>
      </c>
    </row>
    <row r="2796" spans="1:20" ht="57.6" hidden="1"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0">
        <f t="shared" si="262"/>
        <v>42416.691655092596</v>
      </c>
      <c r="T2796" s="10">
        <f t="shared" si="263"/>
        <v>42432.791666666672</v>
      </c>
    </row>
    <row r="2797" spans="1:20" ht="43.2" hidden="1"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0">
        <f t="shared" si="262"/>
        <v>41780.525937500002</v>
      </c>
      <c r="T2797" s="10">
        <f t="shared" si="263"/>
        <v>41796.958333333336</v>
      </c>
    </row>
    <row r="2798" spans="1:20" ht="43.2" hidden="1"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0">
        <f t="shared" si="262"/>
        <v>41795.528101851851</v>
      </c>
      <c r="T2798" s="10">
        <f t="shared" si="263"/>
        <v>41825.528101851851</v>
      </c>
    </row>
    <row r="2799" spans="1:20" ht="43.2" hidden="1"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0">
        <f t="shared" si="262"/>
        <v>41798.94027777778</v>
      </c>
      <c r="T2799" s="10">
        <f t="shared" si="263"/>
        <v>41828.94027777778</v>
      </c>
    </row>
    <row r="2800" spans="1:20" ht="43.2" hidden="1"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0">
        <f t="shared" si="262"/>
        <v>42201.675011574072</v>
      </c>
      <c r="T2800" s="10">
        <f t="shared" si="263"/>
        <v>42216.666666666672</v>
      </c>
    </row>
    <row r="2801" spans="1:20" ht="43.2" hidden="1"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0">
        <f t="shared" si="262"/>
        <v>42507.264699074076</v>
      </c>
      <c r="T2801" s="10">
        <f t="shared" si="263"/>
        <v>42538.666666666672</v>
      </c>
    </row>
    <row r="2802" spans="1:20" ht="43.2" hidden="1"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0">
        <f t="shared" si="262"/>
        <v>41948.552847222221</v>
      </c>
      <c r="T2802" s="10">
        <f t="shared" si="263"/>
        <v>42008.552847222221</v>
      </c>
    </row>
    <row r="2803" spans="1:20" ht="43.2" hidden="1"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0">
        <f t="shared" si="262"/>
        <v>41900.243159722224</v>
      </c>
      <c r="T2803" s="10">
        <f t="shared" si="263"/>
        <v>41922.458333333336</v>
      </c>
    </row>
    <row r="2804" spans="1:20" ht="43.2" hidden="1"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0">
        <f t="shared" si="262"/>
        <v>42192.64707175926</v>
      </c>
      <c r="T2804" s="10">
        <f t="shared" si="263"/>
        <v>42222.64707175926</v>
      </c>
    </row>
    <row r="2805" spans="1:20" ht="43.2" hidden="1"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0">
        <f t="shared" si="262"/>
        <v>42158.065694444449</v>
      </c>
      <c r="T2805" s="10">
        <f t="shared" si="263"/>
        <v>42201</v>
      </c>
    </row>
    <row r="2806" spans="1:20" ht="43.2" hidden="1"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0">
        <f t="shared" si="262"/>
        <v>41881.453587962962</v>
      </c>
      <c r="T2806" s="10">
        <f t="shared" si="263"/>
        <v>41911.453587962962</v>
      </c>
    </row>
    <row r="2807" spans="1:20" ht="57.6" hidden="1"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0">
        <f t="shared" si="262"/>
        <v>42213.505474537036</v>
      </c>
      <c r="T2807" s="10">
        <f t="shared" si="263"/>
        <v>42238.505474537036</v>
      </c>
    </row>
    <row r="2808" spans="1:20" ht="43.2" hidden="1"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0">
        <f t="shared" si="262"/>
        <v>42185.267245370371</v>
      </c>
      <c r="T2808" s="10">
        <f t="shared" si="263"/>
        <v>42221.458333333328</v>
      </c>
    </row>
    <row r="2809" spans="1:20" hidden="1"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0">
        <f t="shared" si="262"/>
        <v>42154.873124999998</v>
      </c>
      <c r="T2809" s="10">
        <f t="shared" si="263"/>
        <v>42184.873124999998</v>
      </c>
    </row>
    <row r="2810" spans="1:20" ht="43.2" hidden="1"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0">
        <f t="shared" si="262"/>
        <v>42208.84646990741</v>
      </c>
      <c r="T2810" s="10">
        <f t="shared" si="263"/>
        <v>42238.84646990741</v>
      </c>
    </row>
    <row r="2811" spans="1:20" ht="43.2" hidden="1"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0">
        <f t="shared" si="262"/>
        <v>42451.496817129635</v>
      </c>
      <c r="T2811" s="10">
        <f t="shared" si="263"/>
        <v>42459.610416666663</v>
      </c>
    </row>
    <row r="2812" spans="1:20" ht="43.2" hidden="1"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0">
        <f t="shared" si="262"/>
        <v>41759.13962962963</v>
      </c>
      <c r="T2812" s="10">
        <f t="shared" si="263"/>
        <v>41791.165972222225</v>
      </c>
    </row>
    <row r="2813" spans="1:20" ht="43.2" hidden="1"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0">
        <f t="shared" si="262"/>
        <v>42028.496562500004</v>
      </c>
      <c r="T2813" s="10">
        <f t="shared" si="263"/>
        <v>42058.496562500004</v>
      </c>
    </row>
    <row r="2814" spans="1:20" ht="43.2" hidden="1"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0">
        <f t="shared" si="262"/>
        <v>42054.74418981481</v>
      </c>
      <c r="T2814" s="10">
        <f t="shared" si="263"/>
        <v>42100.166666666672</v>
      </c>
    </row>
    <row r="2815" spans="1:20" ht="43.2" hidden="1"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0">
        <f t="shared" si="262"/>
        <v>42693.742604166662</v>
      </c>
      <c r="T2815" s="10">
        <f t="shared" si="263"/>
        <v>42718.742604166662</v>
      </c>
    </row>
    <row r="2816" spans="1:20" ht="43.2" hidden="1"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0">
        <f t="shared" si="262"/>
        <v>42103.399479166663</v>
      </c>
      <c r="T2816" s="10">
        <f t="shared" si="263"/>
        <v>42133.399479166663</v>
      </c>
    </row>
    <row r="2817" spans="1:20" ht="43.2" hidden="1"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0">
        <f t="shared" si="262"/>
        <v>42559.776724537034</v>
      </c>
      <c r="T2817" s="10">
        <f t="shared" si="263"/>
        <v>42589.776724537034</v>
      </c>
    </row>
    <row r="2818" spans="1:20" ht="43.2" hidden="1"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0">
        <f t="shared" si="262"/>
        <v>42188.467499999999</v>
      </c>
      <c r="T2818" s="10">
        <f t="shared" si="263"/>
        <v>42218.666666666672</v>
      </c>
    </row>
    <row r="2819" spans="1:20" ht="43.2" hidden="1"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IFERROR(E2819/L2819,"No Backers")</f>
        <v>23.636363636363637</v>
      </c>
      <c r="Q2819" t="str">
        <f t="shared" ref="Q2819:Q2882" si="266">MID(N2819,1,FIND("/",N2819,1)-1)</f>
        <v>theater</v>
      </c>
      <c r="R2819" t="str">
        <f t="shared" ref="R2819:R2882" si="267">MID(N2819,FIND("/",N2819,1)+1,LEN(N2819))</f>
        <v>plays</v>
      </c>
      <c r="S2819" s="10">
        <f t="shared" ref="S2819:S2882" si="268">(((J2819/60)/60)/24)+DATE(1970,1,1)</f>
        <v>42023.634976851856</v>
      </c>
      <c r="T2819" s="10">
        <f t="shared" ref="T2819:T2882" si="269">(((I2819/60)/60)/24)+DATE(1970,1,1)</f>
        <v>42063.634976851856</v>
      </c>
    </row>
    <row r="2820" spans="1:20" ht="43.2" hidden="1"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0">
        <f t="shared" si="268"/>
        <v>42250.598217592589</v>
      </c>
      <c r="T2820" s="10">
        <f t="shared" si="269"/>
        <v>42270.598217592589</v>
      </c>
    </row>
    <row r="2821" spans="1:20" ht="43.2" hidden="1"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0">
        <f t="shared" si="268"/>
        <v>42139.525567129633</v>
      </c>
      <c r="T2821" s="10">
        <f t="shared" si="269"/>
        <v>42169.525567129633</v>
      </c>
    </row>
    <row r="2822" spans="1:20" ht="43.2" hidden="1"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0">
        <f t="shared" si="268"/>
        <v>42401.610983796301</v>
      </c>
      <c r="T2822" s="10">
        <f t="shared" si="269"/>
        <v>42426</v>
      </c>
    </row>
    <row r="2823" spans="1:20" ht="57.6" hidden="1"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0">
        <f t="shared" si="268"/>
        <v>41875.922858796301</v>
      </c>
      <c r="T2823" s="10">
        <f t="shared" si="269"/>
        <v>41905.922858796301</v>
      </c>
    </row>
    <row r="2824" spans="1:20" ht="57.6" hidden="1"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0">
        <f t="shared" si="268"/>
        <v>42060.683935185181</v>
      </c>
      <c r="T2824" s="10">
        <f t="shared" si="269"/>
        <v>42090.642268518524</v>
      </c>
    </row>
    <row r="2825" spans="1:20" ht="57.6" hidden="1"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0">
        <f t="shared" si="268"/>
        <v>42067.011643518519</v>
      </c>
      <c r="T2825" s="10">
        <f t="shared" si="269"/>
        <v>42094.957638888889</v>
      </c>
    </row>
    <row r="2826" spans="1:20" ht="43.2" hidden="1"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0">
        <f t="shared" si="268"/>
        <v>42136.270787037036</v>
      </c>
      <c r="T2826" s="10">
        <f t="shared" si="269"/>
        <v>42168.071527777778</v>
      </c>
    </row>
    <row r="2827" spans="1:20" ht="57.6" hidden="1"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0">
        <f t="shared" si="268"/>
        <v>42312.792662037042</v>
      </c>
      <c r="T2827" s="10">
        <f t="shared" si="269"/>
        <v>42342.792662037042</v>
      </c>
    </row>
    <row r="2828" spans="1:20" ht="57.6" hidden="1"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0">
        <f t="shared" si="268"/>
        <v>42171.034861111111</v>
      </c>
      <c r="T2828" s="10">
        <f t="shared" si="269"/>
        <v>42195.291666666672</v>
      </c>
    </row>
    <row r="2829" spans="1:20" ht="57.6" hidden="1"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0">
        <f t="shared" si="268"/>
        <v>42494.683634259258</v>
      </c>
      <c r="T2829" s="10">
        <f t="shared" si="269"/>
        <v>42524.6875</v>
      </c>
    </row>
    <row r="2830" spans="1:20" ht="43.2" hidden="1"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0">
        <f t="shared" si="268"/>
        <v>42254.264687499999</v>
      </c>
      <c r="T2830" s="10">
        <f t="shared" si="269"/>
        <v>42279.958333333328</v>
      </c>
    </row>
    <row r="2831" spans="1:20" ht="43.2" hidden="1"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0">
        <f t="shared" si="268"/>
        <v>42495.434236111112</v>
      </c>
      <c r="T2831" s="10">
        <f t="shared" si="269"/>
        <v>42523.434236111112</v>
      </c>
    </row>
    <row r="2832" spans="1:20" ht="28.8" hidden="1"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0">
        <f t="shared" si="268"/>
        <v>41758.839675925927</v>
      </c>
      <c r="T2832" s="10">
        <f t="shared" si="269"/>
        <v>41771.165972222225</v>
      </c>
    </row>
    <row r="2833" spans="1:20" ht="43.2" hidden="1"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0">
        <f t="shared" si="268"/>
        <v>42171.824884259258</v>
      </c>
      <c r="T2833" s="10">
        <f t="shared" si="269"/>
        <v>42201.824884259258</v>
      </c>
    </row>
    <row r="2834" spans="1:20" ht="43.2" hidden="1"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0">
        <f t="shared" si="268"/>
        <v>41938.709421296298</v>
      </c>
      <c r="T2834" s="10">
        <f t="shared" si="269"/>
        <v>41966.916666666672</v>
      </c>
    </row>
    <row r="2835" spans="1:20" hidden="1"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0">
        <f t="shared" si="268"/>
        <v>42268.127696759257</v>
      </c>
      <c r="T2835" s="10">
        <f t="shared" si="269"/>
        <v>42288.083333333328</v>
      </c>
    </row>
    <row r="2836" spans="1:20" ht="43.2" hidden="1"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0">
        <f t="shared" si="268"/>
        <v>42019.959837962961</v>
      </c>
      <c r="T2836" s="10">
        <f t="shared" si="269"/>
        <v>42034.959837962961</v>
      </c>
    </row>
    <row r="2837" spans="1:20" ht="43.2" hidden="1"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0">
        <f t="shared" si="268"/>
        <v>42313.703900462962</v>
      </c>
      <c r="T2837" s="10">
        <f t="shared" si="269"/>
        <v>42343</v>
      </c>
    </row>
    <row r="2838" spans="1:20" ht="57.6" hidden="1"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0">
        <f t="shared" si="268"/>
        <v>42746.261782407411</v>
      </c>
      <c r="T2838" s="10">
        <f t="shared" si="269"/>
        <v>42784.207638888889</v>
      </c>
    </row>
    <row r="2839" spans="1:20" ht="57.6" hidden="1"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0">
        <f t="shared" si="268"/>
        <v>42307.908379629633</v>
      </c>
      <c r="T2839" s="10">
        <f t="shared" si="269"/>
        <v>42347.950046296297</v>
      </c>
    </row>
    <row r="2840" spans="1:20" ht="43.2" hidden="1"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0">
        <f t="shared" si="268"/>
        <v>41842.607592592591</v>
      </c>
      <c r="T2840" s="10">
        <f t="shared" si="269"/>
        <v>41864.916666666664</v>
      </c>
    </row>
    <row r="2841" spans="1:20" ht="43.2" hidden="1"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0">
        <f t="shared" si="268"/>
        <v>41853.240208333329</v>
      </c>
      <c r="T2841" s="10">
        <f t="shared" si="269"/>
        <v>41876.207638888889</v>
      </c>
    </row>
    <row r="2842" spans="1:20" ht="57.6" hidden="1"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0">
        <f t="shared" si="268"/>
        <v>42060.035636574074</v>
      </c>
      <c r="T2842" s="10">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0">
        <f t="shared" si="268"/>
        <v>42291.739548611105</v>
      </c>
      <c r="T2843" s="10">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str">
        <f t="shared" si="265"/>
        <v>No Backers</v>
      </c>
      <c r="Q2844" t="str">
        <f t="shared" si="266"/>
        <v>theater</v>
      </c>
      <c r="R2844" t="str">
        <f t="shared" si="267"/>
        <v>plays</v>
      </c>
      <c r="S2844" s="10">
        <f t="shared" si="268"/>
        <v>41784.952488425923</v>
      </c>
      <c r="T2844" s="10">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str">
        <f t="shared" si="265"/>
        <v>No Backers</v>
      </c>
      <c r="Q2845" t="str">
        <f t="shared" si="266"/>
        <v>theater</v>
      </c>
      <c r="R2845" t="str">
        <f t="shared" si="267"/>
        <v>plays</v>
      </c>
      <c r="S2845" s="10">
        <f t="shared" si="268"/>
        <v>42492.737847222219</v>
      </c>
      <c r="T2845" s="10">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0">
        <f t="shared" si="268"/>
        <v>42709.546064814815</v>
      </c>
      <c r="T2846" s="10">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0">
        <f t="shared" si="268"/>
        <v>42103.016585648147</v>
      </c>
      <c r="T2847" s="10">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str">
        <f t="shared" si="265"/>
        <v>No Backers</v>
      </c>
      <c r="Q2848" t="str">
        <f t="shared" si="266"/>
        <v>theater</v>
      </c>
      <c r="R2848" t="str">
        <f t="shared" si="267"/>
        <v>plays</v>
      </c>
      <c r="S2848" s="10">
        <f t="shared" si="268"/>
        <v>42108.692060185189</v>
      </c>
      <c r="T2848" s="10">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str">
        <f t="shared" si="265"/>
        <v>No Backers</v>
      </c>
      <c r="Q2849" t="str">
        <f t="shared" si="266"/>
        <v>theater</v>
      </c>
      <c r="R2849" t="str">
        <f t="shared" si="267"/>
        <v>plays</v>
      </c>
      <c r="S2849" s="10">
        <f t="shared" si="268"/>
        <v>42453.806307870371</v>
      </c>
      <c r="T2849" s="10">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0">
        <f t="shared" si="268"/>
        <v>42123.648831018523</v>
      </c>
      <c r="T2850" s="10">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0">
        <f t="shared" si="268"/>
        <v>42453.428240740745</v>
      </c>
      <c r="T2851" s="10">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0">
        <f t="shared" si="268"/>
        <v>41858.007071759261</v>
      </c>
      <c r="T2852" s="10">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str">
        <f t="shared" si="265"/>
        <v>No Backers</v>
      </c>
      <c r="Q2853" t="str">
        <f t="shared" si="266"/>
        <v>theater</v>
      </c>
      <c r="R2853" t="str">
        <f t="shared" si="267"/>
        <v>plays</v>
      </c>
      <c r="S2853" s="10">
        <f t="shared" si="268"/>
        <v>42390.002650462964</v>
      </c>
      <c r="T2853" s="10">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0">
        <f t="shared" si="268"/>
        <v>41781.045173611114</v>
      </c>
      <c r="T2854" s="10">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str">
        <f t="shared" si="265"/>
        <v>No Backers</v>
      </c>
      <c r="Q2855" t="str">
        <f t="shared" si="266"/>
        <v>theater</v>
      </c>
      <c r="R2855" t="str">
        <f t="shared" si="267"/>
        <v>plays</v>
      </c>
      <c r="S2855" s="10">
        <f t="shared" si="268"/>
        <v>41836.190937499996</v>
      </c>
      <c r="T2855" s="10">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0">
        <f t="shared" si="268"/>
        <v>42111.71665509259</v>
      </c>
      <c r="T2856" s="10">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0">
        <f t="shared" si="268"/>
        <v>42370.007766203707</v>
      </c>
      <c r="T2857" s="10">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0">
        <f t="shared" si="268"/>
        <v>42165.037581018521</v>
      </c>
      <c r="T2858" s="10">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0">
        <f t="shared" si="268"/>
        <v>42726.920081018514</v>
      </c>
      <c r="T2859" s="10">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str">
        <f t="shared" si="265"/>
        <v>No Backers</v>
      </c>
      <c r="Q2860" t="str">
        <f t="shared" si="266"/>
        <v>theater</v>
      </c>
      <c r="R2860" t="str">
        <f t="shared" si="267"/>
        <v>plays</v>
      </c>
      <c r="S2860" s="10">
        <f t="shared" si="268"/>
        <v>41954.545081018514</v>
      </c>
      <c r="T2860" s="10">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0">
        <f t="shared" si="268"/>
        <v>42233.362314814818</v>
      </c>
      <c r="T2861" s="10">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0">
        <f t="shared" si="268"/>
        <v>42480.800648148142</v>
      </c>
      <c r="T2862" s="10">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0">
        <f t="shared" si="268"/>
        <v>42257.590833333335</v>
      </c>
      <c r="T2863" s="10">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0">
        <f t="shared" si="268"/>
        <v>41784.789687500001</v>
      </c>
      <c r="T2864" s="10">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0">
        <f t="shared" si="268"/>
        <v>41831.675034722226</v>
      </c>
      <c r="T2865" s="10">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0">
        <f t="shared" si="268"/>
        <v>42172.613506944443</v>
      </c>
      <c r="T2866" s="10">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str">
        <f t="shared" si="265"/>
        <v>No Backers</v>
      </c>
      <c r="Q2867" t="str">
        <f t="shared" si="266"/>
        <v>theater</v>
      </c>
      <c r="R2867" t="str">
        <f t="shared" si="267"/>
        <v>plays</v>
      </c>
      <c r="S2867" s="10">
        <f t="shared" si="268"/>
        <v>41950.114108796297</v>
      </c>
      <c r="T2867" s="10">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0">
        <f t="shared" si="268"/>
        <v>42627.955104166671</v>
      </c>
      <c r="T2868" s="10">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0">
        <f t="shared" si="268"/>
        <v>42531.195277777777</v>
      </c>
      <c r="T2869" s="10">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0">
        <f t="shared" si="268"/>
        <v>42618.827013888891</v>
      </c>
      <c r="T2870" s="10">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0">
        <f t="shared" si="268"/>
        <v>42540.593530092592</v>
      </c>
      <c r="T2871" s="10">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0">
        <f t="shared" si="268"/>
        <v>41746.189409722225</v>
      </c>
      <c r="T2872" s="10">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0">
        <f t="shared" si="268"/>
        <v>41974.738576388889</v>
      </c>
      <c r="T2873" s="10">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str">
        <f t="shared" si="265"/>
        <v>No Backers</v>
      </c>
      <c r="Q2874" t="str">
        <f t="shared" si="266"/>
        <v>theater</v>
      </c>
      <c r="R2874" t="str">
        <f t="shared" si="267"/>
        <v>plays</v>
      </c>
      <c r="S2874" s="10">
        <f t="shared" si="268"/>
        <v>42115.11618055556</v>
      </c>
      <c r="T2874" s="10">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0">
        <f t="shared" si="268"/>
        <v>42002.817488425921</v>
      </c>
      <c r="T2875" s="10">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0">
        <f t="shared" si="268"/>
        <v>42722.84474537037</v>
      </c>
      <c r="T2876" s="10">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0">
        <f t="shared" si="268"/>
        <v>42465.128391203703</v>
      </c>
      <c r="T2877" s="10">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str">
        <f t="shared" si="265"/>
        <v>No Backers</v>
      </c>
      <c r="Q2878" t="str">
        <f t="shared" si="266"/>
        <v>theater</v>
      </c>
      <c r="R2878" t="str">
        <f t="shared" si="267"/>
        <v>plays</v>
      </c>
      <c r="S2878" s="10">
        <f t="shared" si="268"/>
        <v>42171.743969907402</v>
      </c>
      <c r="T2878" s="10">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0">
        <f t="shared" si="268"/>
        <v>42672.955138888887</v>
      </c>
      <c r="T2879" s="10">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0">
        <f t="shared" si="268"/>
        <v>42128.615682870368</v>
      </c>
      <c r="T2880" s="10">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0">
        <f t="shared" si="268"/>
        <v>42359.725243055553</v>
      </c>
      <c r="T2881" s="10">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0">
        <f t="shared" si="268"/>
        <v>42192.905694444446</v>
      </c>
      <c r="T2882" s="10">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str">
        <f t="shared" ref="P2883:P2946" si="271">IFERROR(E2883/L2883,"No Backers")</f>
        <v>No Backers</v>
      </c>
      <c r="Q2883" t="str">
        <f t="shared" ref="Q2883:Q2946" si="272">MID(N2883,1,FIND("/",N2883,1)-1)</f>
        <v>theater</v>
      </c>
      <c r="R2883" t="str">
        <f t="shared" ref="R2883:R2946" si="273">MID(N2883,FIND("/",N2883,1)+1,LEN(N2883))</f>
        <v>plays</v>
      </c>
      <c r="S2883" s="10">
        <f t="shared" ref="S2883:S2946" si="274">(((J2883/60)/60)/24)+DATE(1970,1,1)</f>
        <v>41916.597638888888</v>
      </c>
      <c r="T2883" s="10">
        <f t="shared" ref="T2883:T2946" si="275">(((I2883/60)/60)/24)+DATE(1970,1,1)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0">
        <f t="shared" si="274"/>
        <v>42461.596273148149</v>
      </c>
      <c r="T2884" s="10">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0">
        <f t="shared" si="274"/>
        <v>42370.90320601852</v>
      </c>
      <c r="T2885" s="10">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0">
        <f t="shared" si="274"/>
        <v>41948.727256944447</v>
      </c>
      <c r="T2886" s="10">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0">
        <f t="shared" si="274"/>
        <v>42047.07640046296</v>
      </c>
      <c r="T2887" s="10">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0">
        <f t="shared" si="274"/>
        <v>42261.632916666669</v>
      </c>
      <c r="T2888" s="10">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0">
        <f t="shared" si="274"/>
        <v>41985.427361111113</v>
      </c>
      <c r="T2889" s="10">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str">
        <f t="shared" si="271"/>
        <v>No Backers</v>
      </c>
      <c r="Q2890" t="str">
        <f t="shared" si="272"/>
        <v>theater</v>
      </c>
      <c r="R2890" t="str">
        <f t="shared" si="273"/>
        <v>plays</v>
      </c>
      <c r="S2890" s="10">
        <f t="shared" si="274"/>
        <v>41922.535185185188</v>
      </c>
      <c r="T2890" s="10">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0">
        <f t="shared" si="274"/>
        <v>41850.863252314812</v>
      </c>
      <c r="T2891" s="10">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0">
        <f t="shared" si="274"/>
        <v>41831.742962962962</v>
      </c>
      <c r="T2892" s="10">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0">
        <f t="shared" si="274"/>
        <v>42415.883425925931</v>
      </c>
      <c r="T2893" s="10">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0">
        <f t="shared" si="274"/>
        <v>41869.714166666665</v>
      </c>
      <c r="T2894" s="10">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0">
        <f t="shared" si="274"/>
        <v>41953.773090277777</v>
      </c>
      <c r="T2895" s="10">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str">
        <f t="shared" si="271"/>
        <v>No Backers</v>
      </c>
      <c r="Q2896" t="str">
        <f t="shared" si="272"/>
        <v>theater</v>
      </c>
      <c r="R2896" t="str">
        <f t="shared" si="273"/>
        <v>plays</v>
      </c>
      <c r="S2896" s="10">
        <f t="shared" si="274"/>
        <v>42037.986284722225</v>
      </c>
      <c r="T2896" s="10">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0">
        <f t="shared" si="274"/>
        <v>41811.555462962962</v>
      </c>
      <c r="T2897" s="10">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0">
        <f t="shared" si="274"/>
        <v>42701.908807870372</v>
      </c>
      <c r="T2898" s="10">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0">
        <f t="shared" si="274"/>
        <v>42258.646504629629</v>
      </c>
      <c r="T2899" s="10">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0">
        <f t="shared" si="274"/>
        <v>42278.664965277778</v>
      </c>
      <c r="T2900" s="10">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str">
        <f t="shared" si="271"/>
        <v>No Backers</v>
      </c>
      <c r="Q2901" t="str">
        <f t="shared" si="272"/>
        <v>theater</v>
      </c>
      <c r="R2901" t="str">
        <f t="shared" si="273"/>
        <v>plays</v>
      </c>
      <c r="S2901" s="10">
        <f t="shared" si="274"/>
        <v>42515.078217592592</v>
      </c>
      <c r="T2901" s="10">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0">
        <f t="shared" si="274"/>
        <v>41830.234166666669</v>
      </c>
      <c r="T2902" s="10">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0">
        <f t="shared" si="274"/>
        <v>41982.904386574075</v>
      </c>
      <c r="T2903" s="10">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0">
        <f t="shared" si="274"/>
        <v>42210.439768518518</v>
      </c>
      <c r="T2904" s="10">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0">
        <f t="shared" si="274"/>
        <v>42196.166874999995</v>
      </c>
      <c r="T2905" s="10">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0">
        <f t="shared" si="274"/>
        <v>41940.967951388891</v>
      </c>
      <c r="T2906" s="10">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0">
        <f t="shared" si="274"/>
        <v>42606.056863425925</v>
      </c>
      <c r="T2907" s="10">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0">
        <f t="shared" si="274"/>
        <v>42199.648912037039</v>
      </c>
      <c r="T2908" s="10">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0">
        <f t="shared" si="274"/>
        <v>42444.877743055549</v>
      </c>
      <c r="T2909" s="10">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0">
        <f t="shared" si="274"/>
        <v>42499.731701388882</v>
      </c>
      <c r="T2910" s="10">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0">
        <f t="shared" si="274"/>
        <v>41929.266215277778</v>
      </c>
      <c r="T2911" s="10">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0">
        <f t="shared" si="274"/>
        <v>42107.841284722221</v>
      </c>
      <c r="T2912" s="10">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0">
        <f t="shared" si="274"/>
        <v>42142.768819444449</v>
      </c>
      <c r="T2913" s="10">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0">
        <f t="shared" si="274"/>
        <v>42354.131643518514</v>
      </c>
      <c r="T2914" s="10">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0">
        <f t="shared" si="274"/>
        <v>41828.922905092593</v>
      </c>
      <c r="T2915" s="10">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0">
        <f t="shared" si="274"/>
        <v>42017.907337962963</v>
      </c>
      <c r="T2916" s="10">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0">
        <f t="shared" si="274"/>
        <v>42415.398032407407</v>
      </c>
      <c r="T2917" s="10">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0">
        <f t="shared" si="274"/>
        <v>41755.476724537039</v>
      </c>
      <c r="T2918" s="10">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0">
        <f t="shared" si="274"/>
        <v>42245.234340277777</v>
      </c>
      <c r="T2919" s="10">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0">
        <f t="shared" si="274"/>
        <v>42278.629710648151</v>
      </c>
      <c r="T2920" s="10">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0">
        <f t="shared" si="274"/>
        <v>41826.61954861111</v>
      </c>
      <c r="T2921" s="10">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0">
        <f t="shared" si="274"/>
        <v>42058.792476851857</v>
      </c>
      <c r="T2922" s="10">
        <f t="shared" si="275"/>
        <v>42088.750810185185</v>
      </c>
    </row>
    <row r="2923" spans="1:20" ht="28.8" hidden="1"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0">
        <f t="shared" si="274"/>
        <v>41877.886620370373</v>
      </c>
      <c r="T2923" s="10">
        <f t="shared" si="275"/>
        <v>41907.886620370373</v>
      </c>
    </row>
    <row r="2924" spans="1:20" ht="43.2" hidden="1"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0">
        <f t="shared" si="274"/>
        <v>42097.874155092592</v>
      </c>
      <c r="T2924" s="10">
        <f t="shared" si="275"/>
        <v>42142.874155092592</v>
      </c>
    </row>
    <row r="2925" spans="1:20" ht="43.2" hidden="1"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0">
        <f t="shared" si="274"/>
        <v>42013.15253472222</v>
      </c>
      <c r="T2925" s="10">
        <f t="shared" si="275"/>
        <v>42028.125</v>
      </c>
    </row>
    <row r="2926" spans="1:20" ht="43.2" hidden="1"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0">
        <f t="shared" si="274"/>
        <v>42103.556828703702</v>
      </c>
      <c r="T2926" s="10">
        <f t="shared" si="275"/>
        <v>42133.165972222225</v>
      </c>
    </row>
    <row r="2927" spans="1:20" ht="43.2" hidden="1"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0">
        <f t="shared" si="274"/>
        <v>41863.584120370368</v>
      </c>
      <c r="T2927" s="10">
        <f t="shared" si="275"/>
        <v>41893.584120370368</v>
      </c>
    </row>
    <row r="2928" spans="1:20" ht="43.2" hidden="1"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0">
        <f t="shared" si="274"/>
        <v>42044.765960648147</v>
      </c>
      <c r="T2928" s="10">
        <f t="shared" si="275"/>
        <v>42058.765960648147</v>
      </c>
    </row>
    <row r="2929" spans="1:20" ht="43.2" hidden="1"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0">
        <f t="shared" si="274"/>
        <v>41806.669317129628</v>
      </c>
      <c r="T2929" s="10">
        <f t="shared" si="275"/>
        <v>41835.208333333336</v>
      </c>
    </row>
    <row r="2930" spans="1:20" ht="28.8" hidden="1"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0">
        <f t="shared" si="274"/>
        <v>42403.998217592598</v>
      </c>
      <c r="T2930" s="10">
        <f t="shared" si="275"/>
        <v>42433.998217592598</v>
      </c>
    </row>
    <row r="2931" spans="1:20" ht="43.2" hidden="1"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0">
        <f t="shared" si="274"/>
        <v>41754.564328703702</v>
      </c>
      <c r="T2931" s="10">
        <f t="shared" si="275"/>
        <v>41784.564328703702</v>
      </c>
    </row>
    <row r="2932" spans="1:20" ht="43.2" hidden="1"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0">
        <f t="shared" si="274"/>
        <v>42101.584074074075</v>
      </c>
      <c r="T2932" s="10">
        <f t="shared" si="275"/>
        <v>42131.584074074075</v>
      </c>
    </row>
    <row r="2933" spans="1:20" ht="43.2" hidden="1"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0">
        <f t="shared" si="274"/>
        <v>41872.291238425925</v>
      </c>
      <c r="T2933" s="10">
        <f t="shared" si="275"/>
        <v>41897.255555555559</v>
      </c>
    </row>
    <row r="2934" spans="1:20" ht="43.2" hidden="1"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0">
        <f t="shared" si="274"/>
        <v>42025.164780092593</v>
      </c>
      <c r="T2934" s="10">
        <f t="shared" si="275"/>
        <v>42056.458333333328</v>
      </c>
    </row>
    <row r="2935" spans="1:20" ht="43.2" hidden="1"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0">
        <f t="shared" si="274"/>
        <v>42495.956631944442</v>
      </c>
      <c r="T2935" s="10">
        <f t="shared" si="275"/>
        <v>42525.956631944442</v>
      </c>
    </row>
    <row r="2936" spans="1:20" ht="43.2" hidden="1"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0">
        <f t="shared" si="274"/>
        <v>41775.636157407411</v>
      </c>
      <c r="T2936" s="10">
        <f t="shared" si="275"/>
        <v>41805.636157407411</v>
      </c>
    </row>
    <row r="2937" spans="1:20" ht="43.2" hidden="1"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0">
        <f t="shared" si="274"/>
        <v>42553.583425925928</v>
      </c>
      <c r="T2937" s="10">
        <f t="shared" si="275"/>
        <v>42611.708333333328</v>
      </c>
    </row>
    <row r="2938" spans="1:20" ht="43.2" hidden="1"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0">
        <f t="shared" si="274"/>
        <v>41912.650729166664</v>
      </c>
      <c r="T2938" s="10">
        <f t="shared" si="275"/>
        <v>41925.207638888889</v>
      </c>
    </row>
    <row r="2939" spans="1:20" ht="28.8" hidden="1"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0">
        <f t="shared" si="274"/>
        <v>41803.457326388889</v>
      </c>
      <c r="T2939" s="10">
        <f t="shared" si="275"/>
        <v>41833.457326388889</v>
      </c>
    </row>
    <row r="2940" spans="1:20" ht="43.2" hidden="1"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0">
        <f t="shared" si="274"/>
        <v>42004.703865740739</v>
      </c>
      <c r="T2940" s="10">
        <f t="shared" si="275"/>
        <v>42034.703865740739</v>
      </c>
    </row>
    <row r="2941" spans="1:20" ht="43.2" hidden="1"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0">
        <f t="shared" si="274"/>
        <v>41845.809166666666</v>
      </c>
      <c r="T2941" s="10">
        <f t="shared" si="275"/>
        <v>41879.041666666664</v>
      </c>
    </row>
    <row r="2942" spans="1:20" ht="43.2" hidden="1"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0">
        <f t="shared" si="274"/>
        <v>41982.773356481484</v>
      </c>
      <c r="T2942" s="10">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0">
        <f t="shared" si="274"/>
        <v>42034.960127314815</v>
      </c>
      <c r="T2943" s="10">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0">
        <f t="shared" si="274"/>
        <v>42334.803923611107</v>
      </c>
      <c r="T2944" s="10">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str">
        <f t="shared" si="271"/>
        <v>No Backers</v>
      </c>
      <c r="Q2945" t="str">
        <f t="shared" si="272"/>
        <v>theater</v>
      </c>
      <c r="R2945" t="str">
        <f t="shared" si="273"/>
        <v>spaces</v>
      </c>
      <c r="S2945" s="10">
        <f t="shared" si="274"/>
        <v>42077.129398148143</v>
      </c>
      <c r="T2945" s="10">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0">
        <f t="shared" si="274"/>
        <v>42132.9143287037</v>
      </c>
      <c r="T2946" s="10">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str">
        <f t="shared" ref="P2947:P3010" si="277">IFERROR(E2947/L2947,"No Backers")</f>
        <v>No Backers</v>
      </c>
      <c r="Q2947" t="str">
        <f t="shared" ref="Q2947:Q3010" si="278">MID(N2947,1,FIND("/",N2947,1)-1)</f>
        <v>theater</v>
      </c>
      <c r="R2947" t="str">
        <f t="shared" ref="R2947:R3010" si="279">MID(N2947,FIND("/",N2947,1)+1,LEN(N2947))</f>
        <v>spaces</v>
      </c>
      <c r="S2947" s="10">
        <f t="shared" ref="S2947:S3010" si="280">(((J2947/60)/60)/24)+DATE(1970,1,1)</f>
        <v>42118.139583333337</v>
      </c>
      <c r="T2947" s="10">
        <f t="shared" ref="T2947:T3010" si="281">(((I2947/60)/60)/24)+DATE(1970,1,1)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0">
        <f t="shared" si="280"/>
        <v>42567.531157407408</v>
      </c>
      <c r="T2948" s="10">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0">
        <f t="shared" si="280"/>
        <v>42649.562118055561</v>
      </c>
      <c r="T2949" s="10">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0">
        <f t="shared" si="280"/>
        <v>42097.649224537032</v>
      </c>
      <c r="T2950" s="10">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0">
        <f t="shared" si="280"/>
        <v>42297.823113425926</v>
      </c>
      <c r="T2951" s="10">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str">
        <f t="shared" si="277"/>
        <v>No Backers</v>
      </c>
      <c r="Q2952" t="str">
        <f t="shared" si="278"/>
        <v>theater</v>
      </c>
      <c r="R2952" t="str">
        <f t="shared" si="279"/>
        <v>spaces</v>
      </c>
      <c r="S2952" s="10">
        <f t="shared" si="280"/>
        <v>42362.36518518519</v>
      </c>
      <c r="T2952" s="10">
        <f t="shared" si="281"/>
        <v>42392.36518518519</v>
      </c>
    </row>
    <row r="2953" spans="1:20" ht="57.6" hidden="1"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0">
        <f t="shared" si="280"/>
        <v>41872.802928240737</v>
      </c>
      <c r="T2953" s="10">
        <f t="shared" si="281"/>
        <v>41917.802928240737</v>
      </c>
    </row>
    <row r="2954" spans="1:20" ht="43.2" hidden="1"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0">
        <f t="shared" si="280"/>
        <v>42628.690266203703</v>
      </c>
      <c r="T2954" s="10">
        <f t="shared" si="281"/>
        <v>42660.166666666672</v>
      </c>
    </row>
    <row r="2955" spans="1:20" ht="43.2" hidden="1"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0">
        <f t="shared" si="280"/>
        <v>42255.791909722218</v>
      </c>
      <c r="T2955" s="10">
        <f t="shared" si="281"/>
        <v>42285.791909722218</v>
      </c>
    </row>
    <row r="2956" spans="1:20" ht="43.2" hidden="1"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str">
        <f t="shared" si="277"/>
        <v>No Backers</v>
      </c>
      <c r="Q2956" t="str">
        <f t="shared" si="278"/>
        <v>theater</v>
      </c>
      <c r="R2956" t="str">
        <f t="shared" si="279"/>
        <v>spaces</v>
      </c>
      <c r="S2956" s="10">
        <f t="shared" si="280"/>
        <v>42790.583368055552</v>
      </c>
      <c r="T2956" s="10">
        <f t="shared" si="281"/>
        <v>42810.541701388895</v>
      </c>
    </row>
    <row r="2957" spans="1:20" ht="28.8" hidden="1"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0">
        <f t="shared" si="280"/>
        <v>42141.741307870368</v>
      </c>
      <c r="T2957" s="10">
        <f t="shared" si="281"/>
        <v>42171.741307870368</v>
      </c>
    </row>
    <row r="2958" spans="1:20" ht="43.2" hidden="1"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0">
        <f t="shared" si="280"/>
        <v>42464.958912037036</v>
      </c>
      <c r="T2958" s="10">
        <f t="shared" si="281"/>
        <v>42494.958912037036</v>
      </c>
    </row>
    <row r="2959" spans="1:20" ht="43.2" hidden="1"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0">
        <f t="shared" si="280"/>
        <v>42031.011249999996</v>
      </c>
      <c r="T2959" s="10">
        <f t="shared" si="281"/>
        <v>42090.969583333332</v>
      </c>
    </row>
    <row r="2960" spans="1:20" ht="43.2" hidden="1"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str">
        <f t="shared" si="277"/>
        <v>No Backers</v>
      </c>
      <c r="Q2960" t="str">
        <f t="shared" si="278"/>
        <v>theater</v>
      </c>
      <c r="R2960" t="str">
        <f t="shared" si="279"/>
        <v>spaces</v>
      </c>
      <c r="S2960" s="10">
        <f t="shared" si="280"/>
        <v>42438.779131944444</v>
      </c>
      <c r="T2960" s="10">
        <f t="shared" si="281"/>
        <v>42498.73746527778</v>
      </c>
    </row>
    <row r="2961" spans="1:20" ht="43.2" hidden="1"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str">
        <f t="shared" si="277"/>
        <v>No Backers</v>
      </c>
      <c r="Q2961" t="str">
        <f t="shared" si="278"/>
        <v>theater</v>
      </c>
      <c r="R2961" t="str">
        <f t="shared" si="279"/>
        <v>spaces</v>
      </c>
      <c r="S2961" s="10">
        <f t="shared" si="280"/>
        <v>42498.008391203708</v>
      </c>
      <c r="T2961" s="10">
        <f t="shared" si="281"/>
        <v>42528.008391203708</v>
      </c>
    </row>
    <row r="2962" spans="1:20" ht="43.2" hidden="1"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str">
        <f t="shared" si="277"/>
        <v>No Backers</v>
      </c>
      <c r="Q2962" t="str">
        <f t="shared" si="278"/>
        <v>theater</v>
      </c>
      <c r="R2962" t="str">
        <f t="shared" si="279"/>
        <v>spaces</v>
      </c>
      <c r="S2962" s="10">
        <f t="shared" si="280"/>
        <v>41863.757210648146</v>
      </c>
      <c r="T2962" s="10">
        <f t="shared" si="281"/>
        <v>41893.757210648146</v>
      </c>
    </row>
    <row r="2963" spans="1:20" ht="43.2" hidden="1"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0">
        <f t="shared" si="280"/>
        <v>42061.212488425925</v>
      </c>
      <c r="T2963" s="10">
        <f t="shared" si="281"/>
        <v>42089.166666666672</v>
      </c>
    </row>
    <row r="2964" spans="1:20" ht="43.2" hidden="1"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0">
        <f t="shared" si="280"/>
        <v>42036.24428240741</v>
      </c>
      <c r="T2964" s="10">
        <f t="shared" si="281"/>
        <v>42064.290972222225</v>
      </c>
    </row>
    <row r="2965" spans="1:20" ht="57.6" hidden="1"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0">
        <f t="shared" si="280"/>
        <v>42157.470185185186</v>
      </c>
      <c r="T2965" s="10">
        <f t="shared" si="281"/>
        <v>42187.470185185186</v>
      </c>
    </row>
    <row r="2966" spans="1:20" ht="43.2" hidden="1"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0">
        <f t="shared" si="280"/>
        <v>41827.909942129627</v>
      </c>
      <c r="T2966" s="10">
        <f t="shared" si="281"/>
        <v>41857.897222222222</v>
      </c>
    </row>
    <row r="2967" spans="1:20" ht="57.6" hidden="1"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0">
        <f t="shared" si="280"/>
        <v>42162.729548611111</v>
      </c>
      <c r="T2967" s="10">
        <f t="shared" si="281"/>
        <v>42192.729548611111</v>
      </c>
    </row>
    <row r="2968" spans="1:20" ht="43.2" hidden="1"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0">
        <f t="shared" si="280"/>
        <v>42233.738564814819</v>
      </c>
      <c r="T2968" s="10">
        <f t="shared" si="281"/>
        <v>42263.738564814819</v>
      </c>
    </row>
    <row r="2969" spans="1:20" ht="43.2" hidden="1"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0">
        <f t="shared" si="280"/>
        <v>42042.197824074072</v>
      </c>
      <c r="T2969" s="10">
        <f t="shared" si="281"/>
        <v>42072.156157407408</v>
      </c>
    </row>
    <row r="2970" spans="1:20" ht="28.8" hidden="1"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0">
        <f t="shared" si="280"/>
        <v>42585.523842592593</v>
      </c>
      <c r="T2970" s="10">
        <f t="shared" si="281"/>
        <v>42599.165972222225</v>
      </c>
    </row>
    <row r="2971" spans="1:20" ht="43.2" hidden="1"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0">
        <f t="shared" si="280"/>
        <v>42097.786493055552</v>
      </c>
      <c r="T2971" s="10">
        <f t="shared" si="281"/>
        <v>42127.952083333337</v>
      </c>
    </row>
    <row r="2972" spans="1:20" ht="43.2" hidden="1"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0">
        <f t="shared" si="280"/>
        <v>41808.669571759259</v>
      </c>
      <c r="T2972" s="10">
        <f t="shared" si="281"/>
        <v>41838.669571759259</v>
      </c>
    </row>
    <row r="2973" spans="1:20" ht="43.2" hidden="1"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0">
        <f t="shared" si="280"/>
        <v>41852.658310185187</v>
      </c>
      <c r="T2973" s="10">
        <f t="shared" si="281"/>
        <v>41882.658310185187</v>
      </c>
    </row>
    <row r="2974" spans="1:20" ht="28.8" hidden="1"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0">
        <f t="shared" si="280"/>
        <v>42694.110185185185</v>
      </c>
      <c r="T2974" s="10">
        <f t="shared" si="281"/>
        <v>42709.041666666672</v>
      </c>
    </row>
    <row r="2975" spans="1:20" ht="43.2" hidden="1"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0">
        <f t="shared" si="280"/>
        <v>42341.818379629629</v>
      </c>
      <c r="T2975" s="10">
        <f t="shared" si="281"/>
        <v>42370.166666666672</v>
      </c>
    </row>
    <row r="2976" spans="1:20" ht="57.6" hidden="1"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0">
        <f t="shared" si="280"/>
        <v>41880.061006944445</v>
      </c>
      <c r="T2976" s="10">
        <f t="shared" si="281"/>
        <v>41908.065972222219</v>
      </c>
    </row>
    <row r="2977" spans="1:20" ht="43.2" hidden="1"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0">
        <f t="shared" si="280"/>
        <v>41941.683865740742</v>
      </c>
      <c r="T2977" s="10">
        <f t="shared" si="281"/>
        <v>41970.125</v>
      </c>
    </row>
    <row r="2978" spans="1:20" ht="43.2" hidden="1"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0">
        <f t="shared" si="280"/>
        <v>42425.730671296296</v>
      </c>
      <c r="T2978" s="10">
        <f t="shared" si="281"/>
        <v>42442.5</v>
      </c>
    </row>
    <row r="2979" spans="1:20" ht="57.6" hidden="1"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0">
        <f t="shared" si="280"/>
        <v>42026.88118055556</v>
      </c>
      <c r="T2979" s="10">
        <f t="shared" si="281"/>
        <v>42086.093055555553</v>
      </c>
    </row>
    <row r="2980" spans="1:20" ht="57.6" hidden="1"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0">
        <f t="shared" si="280"/>
        <v>41922.640590277777</v>
      </c>
      <c r="T2980" s="10">
        <f t="shared" si="281"/>
        <v>41932.249305555553</v>
      </c>
    </row>
    <row r="2981" spans="1:20" ht="43.2" hidden="1"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0">
        <f t="shared" si="280"/>
        <v>41993.824340277773</v>
      </c>
      <c r="T2981" s="10">
        <f t="shared" si="281"/>
        <v>42010.25</v>
      </c>
    </row>
    <row r="2982" spans="1:20" ht="43.2" hidden="1"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0">
        <f t="shared" si="280"/>
        <v>42219.915856481486</v>
      </c>
      <c r="T2982" s="10">
        <f t="shared" si="281"/>
        <v>42240.083333333328</v>
      </c>
    </row>
    <row r="2983" spans="1:20" ht="57.6" hidden="1"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0">
        <f t="shared" si="280"/>
        <v>42225.559675925921</v>
      </c>
      <c r="T2983" s="10">
        <f t="shared" si="281"/>
        <v>42270.559675925921</v>
      </c>
    </row>
    <row r="2984" spans="1:20" ht="28.8" hidden="1"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0">
        <f t="shared" si="280"/>
        <v>42381.686840277776</v>
      </c>
      <c r="T2984" s="10">
        <f t="shared" si="281"/>
        <v>42411.686840277776</v>
      </c>
    </row>
    <row r="2985" spans="1:20" ht="43.2" hidden="1"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0">
        <f t="shared" si="280"/>
        <v>41894.632361111115</v>
      </c>
      <c r="T2985" s="10">
        <f t="shared" si="281"/>
        <v>41954.674027777779</v>
      </c>
    </row>
    <row r="2986" spans="1:20" ht="57.6" hidden="1"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0">
        <f t="shared" si="280"/>
        <v>42576.278715277775</v>
      </c>
      <c r="T2986" s="10">
        <f t="shared" si="281"/>
        <v>42606.278715277775</v>
      </c>
    </row>
    <row r="2987" spans="1:20" ht="57.6" hidden="1"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0">
        <f t="shared" si="280"/>
        <v>42654.973703703698</v>
      </c>
      <c r="T2987" s="10">
        <f t="shared" si="281"/>
        <v>42674.166666666672</v>
      </c>
    </row>
    <row r="2988" spans="1:20" ht="43.2" hidden="1"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0">
        <f t="shared" si="280"/>
        <v>42431.500069444446</v>
      </c>
      <c r="T2988" s="10">
        <f t="shared" si="281"/>
        <v>42491.458402777775</v>
      </c>
    </row>
    <row r="2989" spans="1:20" ht="57.6" hidden="1"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0">
        <f t="shared" si="280"/>
        <v>42627.307303240741</v>
      </c>
      <c r="T2989" s="10">
        <f t="shared" si="281"/>
        <v>42656</v>
      </c>
    </row>
    <row r="2990" spans="1:20" ht="43.2" hidden="1"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0">
        <f t="shared" si="280"/>
        <v>42511.362048611118</v>
      </c>
      <c r="T2990" s="10">
        <f t="shared" si="281"/>
        <v>42541.362048611118</v>
      </c>
    </row>
    <row r="2991" spans="1:20" hidden="1"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0">
        <f t="shared" si="280"/>
        <v>42337.02039351852</v>
      </c>
      <c r="T2991" s="10">
        <f t="shared" si="281"/>
        <v>42359.207638888889</v>
      </c>
    </row>
    <row r="2992" spans="1:20" ht="43.2" hidden="1"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0">
        <f t="shared" si="280"/>
        <v>42341.57430555555</v>
      </c>
      <c r="T2992" s="10">
        <f t="shared" si="281"/>
        <v>42376.57430555555</v>
      </c>
    </row>
    <row r="2993" spans="1:20" ht="43.2" hidden="1"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0">
        <f t="shared" si="280"/>
        <v>42740.837152777778</v>
      </c>
      <c r="T2993" s="10">
        <f t="shared" si="281"/>
        <v>42762.837152777778</v>
      </c>
    </row>
    <row r="2994" spans="1:20" ht="43.2" hidden="1"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0">
        <f t="shared" si="280"/>
        <v>42622.767476851848</v>
      </c>
      <c r="T2994" s="10">
        <f t="shared" si="281"/>
        <v>42652.767476851848</v>
      </c>
    </row>
    <row r="2995" spans="1:20" hidden="1"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0">
        <f t="shared" si="280"/>
        <v>42390.838738425926</v>
      </c>
      <c r="T2995" s="10">
        <f t="shared" si="281"/>
        <v>42420.838738425926</v>
      </c>
    </row>
    <row r="2996" spans="1:20" ht="43.2" hidden="1"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0">
        <f t="shared" si="280"/>
        <v>41885.478842592594</v>
      </c>
      <c r="T2996" s="10">
        <f t="shared" si="281"/>
        <v>41915.478842592594</v>
      </c>
    </row>
    <row r="2997" spans="1:20" ht="43.2" hidden="1"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0">
        <f t="shared" si="280"/>
        <v>42724.665173611109</v>
      </c>
      <c r="T2997" s="10">
        <f t="shared" si="281"/>
        <v>42754.665173611109</v>
      </c>
    </row>
    <row r="2998" spans="1:20" ht="28.8" hidden="1"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0">
        <f t="shared" si="280"/>
        <v>42090.912500000006</v>
      </c>
      <c r="T2998" s="10">
        <f t="shared" si="281"/>
        <v>42150.912500000006</v>
      </c>
    </row>
    <row r="2999" spans="1:20" ht="43.2" hidden="1"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0">
        <f t="shared" si="280"/>
        <v>42775.733715277776</v>
      </c>
      <c r="T2999" s="10">
        <f t="shared" si="281"/>
        <v>42793.207638888889</v>
      </c>
    </row>
    <row r="3000" spans="1:20" ht="43.2" hidden="1"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0">
        <f t="shared" si="280"/>
        <v>41778.193622685183</v>
      </c>
      <c r="T3000" s="10">
        <f t="shared" si="281"/>
        <v>41806.184027777781</v>
      </c>
    </row>
    <row r="3001" spans="1:20" ht="43.2" hidden="1"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0">
        <f t="shared" si="280"/>
        <v>42780.740277777775</v>
      </c>
      <c r="T3001" s="10">
        <f t="shared" si="281"/>
        <v>42795.083333333328</v>
      </c>
    </row>
    <row r="3002" spans="1:20" ht="43.2" hidden="1"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0">
        <f t="shared" si="280"/>
        <v>42752.827199074076</v>
      </c>
      <c r="T3002" s="10">
        <f t="shared" si="281"/>
        <v>42766.75</v>
      </c>
    </row>
    <row r="3003" spans="1:20" ht="43.2" hidden="1"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0">
        <f t="shared" si="280"/>
        <v>42534.895625000005</v>
      </c>
      <c r="T3003" s="10">
        <f t="shared" si="281"/>
        <v>42564.895625000005</v>
      </c>
    </row>
    <row r="3004" spans="1:20" ht="28.8" hidden="1"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0">
        <f t="shared" si="280"/>
        <v>41239.83625</v>
      </c>
      <c r="T3004" s="10">
        <f t="shared" si="281"/>
        <v>41269.83625</v>
      </c>
    </row>
    <row r="3005" spans="1:20" ht="43.2" hidden="1"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0">
        <f t="shared" si="280"/>
        <v>42398.849259259259</v>
      </c>
      <c r="T3005" s="10">
        <f t="shared" si="281"/>
        <v>42430.249305555553</v>
      </c>
    </row>
    <row r="3006" spans="1:20" ht="57.6" hidden="1"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0">
        <f t="shared" si="280"/>
        <v>41928.881064814814</v>
      </c>
      <c r="T3006" s="10">
        <f t="shared" si="281"/>
        <v>41958.922731481478</v>
      </c>
    </row>
    <row r="3007" spans="1:20" ht="43.2" hidden="1"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0">
        <f t="shared" si="280"/>
        <v>41888.674826388888</v>
      </c>
      <c r="T3007" s="10">
        <f t="shared" si="281"/>
        <v>41918.674826388888</v>
      </c>
    </row>
    <row r="3008" spans="1:20" ht="28.8" hidden="1"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0">
        <f t="shared" si="280"/>
        <v>41957.756840277783</v>
      </c>
      <c r="T3008" s="10">
        <f t="shared" si="281"/>
        <v>41987.756840277783</v>
      </c>
    </row>
    <row r="3009" spans="1:20" ht="28.8" hidden="1"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0">
        <f t="shared" si="280"/>
        <v>42098.216238425928</v>
      </c>
      <c r="T3009" s="10">
        <f t="shared" si="281"/>
        <v>42119.216238425928</v>
      </c>
    </row>
    <row r="3010" spans="1:20" ht="43.2" hidden="1"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0">
        <f t="shared" si="280"/>
        <v>42360.212025462963</v>
      </c>
      <c r="T3010" s="10">
        <f t="shared" si="281"/>
        <v>42390.212025462963</v>
      </c>
    </row>
    <row r="3011" spans="1:20" ht="43.2" hidden="1"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IFERROR(E3011/L3011,"No Backers")</f>
        <v>233.8984375</v>
      </c>
      <c r="Q3011" t="str">
        <f t="shared" ref="Q3011:Q3074" si="284">MID(N3011,1,FIND("/",N3011,1)-1)</f>
        <v>theater</v>
      </c>
      <c r="R3011" t="str">
        <f t="shared" ref="R3011:R3074" si="285">MID(N3011,FIND("/",N3011,1)+1,LEN(N3011))</f>
        <v>spaces</v>
      </c>
      <c r="S3011" s="10">
        <f t="shared" ref="S3011:S3074" si="286">(((J3011/60)/60)/24)+DATE(1970,1,1)</f>
        <v>41939.569907407407</v>
      </c>
      <c r="T3011" s="10">
        <f t="shared" ref="T3011:T3074" si="287">(((I3011/60)/60)/24)+DATE(1970,1,1)</f>
        <v>41969.611574074079</v>
      </c>
    </row>
    <row r="3012" spans="1:20" ht="43.2" hidden="1"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0">
        <f t="shared" si="286"/>
        <v>41996.832395833335</v>
      </c>
      <c r="T3012" s="10">
        <f t="shared" si="287"/>
        <v>42056.832395833335</v>
      </c>
    </row>
    <row r="3013" spans="1:20" ht="43.2" hidden="1"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0">
        <f t="shared" si="286"/>
        <v>42334.468935185185</v>
      </c>
      <c r="T3013" s="10">
        <f t="shared" si="287"/>
        <v>42361.957638888889</v>
      </c>
    </row>
    <row r="3014" spans="1:20" ht="43.2" hidden="1"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0">
        <f t="shared" si="286"/>
        <v>42024.702893518523</v>
      </c>
      <c r="T3014" s="10">
        <f t="shared" si="287"/>
        <v>42045.702893518523</v>
      </c>
    </row>
    <row r="3015" spans="1:20" ht="43.2" hidden="1"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0">
        <f t="shared" si="286"/>
        <v>42146.836215277777</v>
      </c>
      <c r="T3015" s="10">
        <f t="shared" si="287"/>
        <v>42176.836215277777</v>
      </c>
    </row>
    <row r="3016" spans="1:20" ht="43.2" hidden="1"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0">
        <f t="shared" si="286"/>
        <v>41920.123611111114</v>
      </c>
      <c r="T3016" s="10">
        <f t="shared" si="287"/>
        <v>41948.208333333336</v>
      </c>
    </row>
    <row r="3017" spans="1:20" ht="43.2" hidden="1"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0">
        <f t="shared" si="286"/>
        <v>41785.72729166667</v>
      </c>
      <c r="T3017" s="10">
        <f t="shared" si="287"/>
        <v>41801.166666666664</v>
      </c>
    </row>
    <row r="3018" spans="1:20" ht="57.6" hidden="1"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0">
        <f t="shared" si="286"/>
        <v>41778.548055555555</v>
      </c>
      <c r="T3018" s="10">
        <f t="shared" si="287"/>
        <v>41838.548055555555</v>
      </c>
    </row>
    <row r="3019" spans="1:20" ht="43.2" hidden="1"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0">
        <f t="shared" si="286"/>
        <v>41841.850034722222</v>
      </c>
      <c r="T3019" s="10">
        <f t="shared" si="287"/>
        <v>41871.850034722222</v>
      </c>
    </row>
    <row r="3020" spans="1:20" ht="43.2" hidden="1"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0">
        <f t="shared" si="286"/>
        <v>42163.29833333334</v>
      </c>
      <c r="T3020" s="10">
        <f t="shared" si="287"/>
        <v>42205.916666666672</v>
      </c>
    </row>
    <row r="3021" spans="1:20" ht="43.2" hidden="1"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0">
        <f t="shared" si="286"/>
        <v>41758.833564814813</v>
      </c>
      <c r="T3021" s="10">
        <f t="shared" si="287"/>
        <v>41786.125</v>
      </c>
    </row>
    <row r="3022" spans="1:20" ht="43.2" hidden="1"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0">
        <f t="shared" si="286"/>
        <v>42170.846446759257</v>
      </c>
      <c r="T3022" s="10">
        <f t="shared" si="287"/>
        <v>42230.846446759257</v>
      </c>
    </row>
    <row r="3023" spans="1:20" ht="43.2" hidden="1"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0">
        <f t="shared" si="286"/>
        <v>42660.618854166663</v>
      </c>
      <c r="T3023" s="10">
        <f t="shared" si="287"/>
        <v>42696.249305555553</v>
      </c>
    </row>
    <row r="3024" spans="1:20" ht="43.2" hidden="1"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0">
        <f t="shared" si="286"/>
        <v>42564.95380787037</v>
      </c>
      <c r="T3024" s="10">
        <f t="shared" si="287"/>
        <v>42609.95380787037</v>
      </c>
    </row>
    <row r="3025" spans="1:20" ht="57.6" hidden="1"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0">
        <f t="shared" si="286"/>
        <v>42121.675763888896</v>
      </c>
      <c r="T3025" s="10">
        <f t="shared" si="287"/>
        <v>42166.675763888896</v>
      </c>
    </row>
    <row r="3026" spans="1:20" ht="43.2" hidden="1"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0">
        <f t="shared" si="286"/>
        <v>41158.993923611109</v>
      </c>
      <c r="T3026" s="10">
        <f t="shared" si="287"/>
        <v>41188.993923611109</v>
      </c>
    </row>
    <row r="3027" spans="1:20" ht="43.2" hidden="1"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0">
        <f t="shared" si="286"/>
        <v>41761.509409722225</v>
      </c>
      <c r="T3027" s="10">
        <f t="shared" si="287"/>
        <v>41789.666666666664</v>
      </c>
    </row>
    <row r="3028" spans="1:20" ht="57.6" hidden="1"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0">
        <f t="shared" si="286"/>
        <v>42783.459398148145</v>
      </c>
      <c r="T3028" s="10">
        <f t="shared" si="287"/>
        <v>42797.459398148145</v>
      </c>
    </row>
    <row r="3029" spans="1:20" ht="43.2" hidden="1"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0">
        <f t="shared" si="286"/>
        <v>42053.704293981486</v>
      </c>
      <c r="T3029" s="10">
        <f t="shared" si="287"/>
        <v>42083.662627314814</v>
      </c>
    </row>
    <row r="3030" spans="1:20" ht="28.8" hidden="1"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0">
        <f t="shared" si="286"/>
        <v>42567.264178240745</v>
      </c>
      <c r="T3030" s="10">
        <f t="shared" si="287"/>
        <v>42597.264178240745</v>
      </c>
    </row>
    <row r="3031" spans="1:20" ht="43.2" hidden="1"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0">
        <f t="shared" si="286"/>
        <v>41932.708877314813</v>
      </c>
      <c r="T3031" s="10">
        <f t="shared" si="287"/>
        <v>41961.190972222219</v>
      </c>
    </row>
    <row r="3032" spans="1:20" ht="43.2" hidden="1"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0">
        <f t="shared" si="286"/>
        <v>42233.747349537036</v>
      </c>
      <c r="T3032" s="10">
        <f t="shared" si="287"/>
        <v>42263.747349537036</v>
      </c>
    </row>
    <row r="3033" spans="1:20" ht="72" hidden="1"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0">
        <f t="shared" si="286"/>
        <v>42597.882488425923</v>
      </c>
      <c r="T3033" s="10">
        <f t="shared" si="287"/>
        <v>42657.882488425923</v>
      </c>
    </row>
    <row r="3034" spans="1:20" ht="43.2" hidden="1"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0">
        <f t="shared" si="286"/>
        <v>42228.044664351852</v>
      </c>
      <c r="T3034" s="10">
        <f t="shared" si="287"/>
        <v>42258.044664351852</v>
      </c>
    </row>
    <row r="3035" spans="1:20" ht="43.2" hidden="1"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0">
        <f t="shared" si="286"/>
        <v>42570.110243055555</v>
      </c>
      <c r="T3035" s="10">
        <f t="shared" si="287"/>
        <v>42600.110243055555</v>
      </c>
    </row>
    <row r="3036" spans="1:20" ht="72" hidden="1"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0">
        <f t="shared" si="286"/>
        <v>42644.535358796296</v>
      </c>
      <c r="T3036" s="10">
        <f t="shared" si="287"/>
        <v>42675.165972222225</v>
      </c>
    </row>
    <row r="3037" spans="1:20" ht="28.8" hidden="1"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0">
        <f t="shared" si="286"/>
        <v>41368.560289351852</v>
      </c>
      <c r="T3037" s="10">
        <f t="shared" si="287"/>
        <v>41398.560289351852</v>
      </c>
    </row>
    <row r="3038" spans="1:20" ht="43.2" hidden="1"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0">
        <f t="shared" si="286"/>
        <v>41466.785231481481</v>
      </c>
      <c r="T3038" s="10">
        <f t="shared" si="287"/>
        <v>41502.499305555553</v>
      </c>
    </row>
    <row r="3039" spans="1:20" ht="57.6" hidden="1"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0">
        <f t="shared" si="286"/>
        <v>40378.893206018518</v>
      </c>
      <c r="T3039" s="10">
        <f t="shared" si="287"/>
        <v>40453.207638888889</v>
      </c>
    </row>
    <row r="3040" spans="1:20" ht="43.2" hidden="1"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0">
        <f t="shared" si="286"/>
        <v>42373.252280092594</v>
      </c>
      <c r="T3040" s="10">
        <f t="shared" si="287"/>
        <v>42433.252280092594</v>
      </c>
    </row>
    <row r="3041" spans="1:20" ht="43.2" hidden="1"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0">
        <f t="shared" si="286"/>
        <v>41610.794421296298</v>
      </c>
      <c r="T3041" s="10">
        <f t="shared" si="287"/>
        <v>41637.332638888889</v>
      </c>
    </row>
    <row r="3042" spans="1:20" ht="43.2" hidden="1"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0">
        <f t="shared" si="286"/>
        <v>42177.791909722218</v>
      </c>
      <c r="T3042" s="10">
        <f t="shared" si="287"/>
        <v>42181.958333333328</v>
      </c>
    </row>
    <row r="3043" spans="1:20" ht="28.8" hidden="1"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0">
        <f t="shared" si="286"/>
        <v>42359.868611111116</v>
      </c>
      <c r="T3043" s="10">
        <f t="shared" si="287"/>
        <v>42389.868611111116</v>
      </c>
    </row>
    <row r="3044" spans="1:20" ht="57.6" hidden="1"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0">
        <f t="shared" si="286"/>
        <v>42253.688043981485</v>
      </c>
      <c r="T3044" s="10">
        <f t="shared" si="287"/>
        <v>42283.688043981485</v>
      </c>
    </row>
    <row r="3045" spans="1:20" ht="43.2" hidden="1"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0">
        <f t="shared" si="286"/>
        <v>42083.070590277777</v>
      </c>
      <c r="T3045" s="10">
        <f t="shared" si="287"/>
        <v>42110.118055555555</v>
      </c>
    </row>
    <row r="3046" spans="1:20" ht="43.2" hidden="1"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0">
        <f t="shared" si="286"/>
        <v>42387.7268287037</v>
      </c>
      <c r="T3046" s="10">
        <f t="shared" si="287"/>
        <v>42402.7268287037</v>
      </c>
    </row>
    <row r="3047" spans="1:20" ht="43.2" hidden="1"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0">
        <f t="shared" si="286"/>
        <v>41843.155729166669</v>
      </c>
      <c r="T3047" s="10">
        <f t="shared" si="287"/>
        <v>41873.155729166669</v>
      </c>
    </row>
    <row r="3048" spans="1:20" ht="57.6" hidden="1"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0">
        <f t="shared" si="286"/>
        <v>41862.803078703706</v>
      </c>
      <c r="T3048" s="10">
        <f t="shared" si="287"/>
        <v>41892.202777777777</v>
      </c>
    </row>
    <row r="3049" spans="1:20" ht="43.2" hidden="1"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0">
        <f t="shared" si="286"/>
        <v>42443.989050925928</v>
      </c>
      <c r="T3049" s="10">
        <f t="shared" si="287"/>
        <v>42487.552777777775</v>
      </c>
    </row>
    <row r="3050" spans="1:20" ht="43.2" hidden="1"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0">
        <f t="shared" si="286"/>
        <v>41975.901180555549</v>
      </c>
      <c r="T3050" s="10">
        <f t="shared" si="287"/>
        <v>42004.890277777777</v>
      </c>
    </row>
    <row r="3051" spans="1:20" ht="57.6" hidden="1"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0">
        <f t="shared" si="286"/>
        <v>42139.014525462961</v>
      </c>
      <c r="T3051" s="10">
        <f t="shared" si="287"/>
        <v>42169.014525462961</v>
      </c>
    </row>
    <row r="3052" spans="1:20" ht="28.8" hidden="1"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0">
        <f t="shared" si="286"/>
        <v>42465.16851851852</v>
      </c>
      <c r="T3052" s="10">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0">
        <f t="shared" si="286"/>
        <v>42744.416030092587</v>
      </c>
      <c r="T3053" s="10">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0">
        <f t="shared" si="286"/>
        <v>42122.670069444444</v>
      </c>
      <c r="T3054" s="10">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0">
        <f t="shared" si="286"/>
        <v>41862.761724537035</v>
      </c>
      <c r="T3055" s="10">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str">
        <f t="shared" si="283"/>
        <v>No Backers</v>
      </c>
      <c r="Q3056" t="str">
        <f t="shared" si="284"/>
        <v>theater</v>
      </c>
      <c r="R3056" t="str">
        <f t="shared" si="285"/>
        <v>spaces</v>
      </c>
      <c r="S3056" s="10">
        <f t="shared" si="286"/>
        <v>42027.832800925928</v>
      </c>
      <c r="T3056" s="10">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0">
        <f t="shared" si="286"/>
        <v>41953.95821759259</v>
      </c>
      <c r="T3057" s="10">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str">
        <f t="shared" si="283"/>
        <v>No Backers</v>
      </c>
      <c r="Q3058" t="str">
        <f t="shared" si="284"/>
        <v>theater</v>
      </c>
      <c r="R3058" t="str">
        <f t="shared" si="285"/>
        <v>spaces</v>
      </c>
      <c r="S3058" s="10">
        <f t="shared" si="286"/>
        <v>41851.636388888888</v>
      </c>
      <c r="T3058" s="10">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str">
        <f t="shared" si="283"/>
        <v>No Backers</v>
      </c>
      <c r="Q3059" t="str">
        <f t="shared" si="284"/>
        <v>theater</v>
      </c>
      <c r="R3059" t="str">
        <f t="shared" si="285"/>
        <v>spaces</v>
      </c>
      <c r="S3059" s="10">
        <f t="shared" si="286"/>
        <v>42433.650590277779</v>
      </c>
      <c r="T3059" s="10">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0">
        <f t="shared" si="286"/>
        <v>42460.374305555553</v>
      </c>
      <c r="T3060" s="10">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0">
        <f t="shared" si="286"/>
        <v>41829.935717592591</v>
      </c>
      <c r="T3061" s="10">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0">
        <f t="shared" si="286"/>
        <v>42245.274699074071</v>
      </c>
      <c r="T3062" s="10">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str">
        <f t="shared" si="283"/>
        <v>No Backers</v>
      </c>
      <c r="Q3063" t="str">
        <f t="shared" si="284"/>
        <v>theater</v>
      </c>
      <c r="R3063" t="str">
        <f t="shared" si="285"/>
        <v>spaces</v>
      </c>
      <c r="S3063" s="10">
        <f t="shared" si="286"/>
        <v>41834.784120370372</v>
      </c>
      <c r="T3063" s="10">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0">
        <f t="shared" si="286"/>
        <v>42248.535787037035</v>
      </c>
      <c r="T3064" s="10">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0">
        <f t="shared" si="286"/>
        <v>42630.922893518517</v>
      </c>
      <c r="T3065" s="10">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0">
        <f t="shared" si="286"/>
        <v>42299.130162037036</v>
      </c>
      <c r="T3066" s="10">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0">
        <f t="shared" si="286"/>
        <v>41825.055231481485</v>
      </c>
      <c r="T3067" s="10">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0">
        <f t="shared" si="286"/>
        <v>42531.228437500002</v>
      </c>
      <c r="T3068" s="10">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0">
        <f t="shared" si="286"/>
        <v>42226.938414351855</v>
      </c>
      <c r="T3069" s="10">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0">
        <f t="shared" si="286"/>
        <v>42263.691574074073</v>
      </c>
      <c r="T3070" s="10">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0">
        <f t="shared" si="286"/>
        <v>41957.833726851852</v>
      </c>
      <c r="T3071" s="10">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0">
        <f t="shared" si="286"/>
        <v>42690.733437499999</v>
      </c>
      <c r="T3072" s="10">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0">
        <f t="shared" si="286"/>
        <v>42097.732418981483</v>
      </c>
      <c r="T3073" s="10">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0">
        <f t="shared" si="286"/>
        <v>42658.690532407403</v>
      </c>
      <c r="T3074" s="10">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IFERROR(E3075/L3075,"No Backers")</f>
        <v>92.142857142857139</v>
      </c>
      <c r="Q3075" t="str">
        <f t="shared" ref="Q3075:Q3138" si="290">MID(N3075,1,FIND("/",N3075,1)-1)</f>
        <v>theater</v>
      </c>
      <c r="R3075" t="str">
        <f t="shared" ref="R3075:R3138" si="291">MID(N3075,FIND("/",N3075,1)+1,LEN(N3075))</f>
        <v>spaces</v>
      </c>
      <c r="S3075" s="10">
        <f t="shared" ref="S3075:S3138" si="292">(((J3075/60)/60)/24)+DATE(1970,1,1)</f>
        <v>42111.684027777781</v>
      </c>
      <c r="T3075" s="10">
        <f t="shared" ref="T3075:T3138" si="293">(((I3075/60)/60)/24)+DATE(1970,1,1)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0">
        <f t="shared" si="292"/>
        <v>42409.571284722217</v>
      </c>
      <c r="T3076" s="10">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0">
        <f t="shared" si="292"/>
        <v>42551.102314814809</v>
      </c>
      <c r="T3077" s="10">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0">
        <f t="shared" si="292"/>
        <v>42226.651886574073</v>
      </c>
      <c r="T3078" s="10">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0">
        <f t="shared" si="292"/>
        <v>42766.956921296296</v>
      </c>
      <c r="T3079" s="10">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0">
        <f t="shared" si="292"/>
        <v>42031.138831018514</v>
      </c>
      <c r="T3080" s="10">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0">
        <f t="shared" si="292"/>
        <v>42055.713368055556</v>
      </c>
      <c r="T3081" s="10">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0">
        <f t="shared" si="292"/>
        <v>41940.028287037036</v>
      </c>
      <c r="T3082" s="10">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0">
        <f t="shared" si="292"/>
        <v>42237.181608796294</v>
      </c>
      <c r="T3083" s="10">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str">
        <f t="shared" si="289"/>
        <v>No Backers</v>
      </c>
      <c r="Q3084" t="str">
        <f t="shared" si="290"/>
        <v>theater</v>
      </c>
      <c r="R3084" t="str">
        <f t="shared" si="291"/>
        <v>spaces</v>
      </c>
      <c r="S3084" s="10">
        <f t="shared" si="292"/>
        <v>42293.922986111109</v>
      </c>
      <c r="T3084" s="10">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0">
        <f t="shared" si="292"/>
        <v>41853.563402777778</v>
      </c>
      <c r="T3085" s="10">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0">
        <f t="shared" si="292"/>
        <v>42100.723738425921</v>
      </c>
      <c r="T3086" s="10">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0">
        <f t="shared" si="292"/>
        <v>42246.883784722217</v>
      </c>
      <c r="T3087" s="10">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0">
        <f t="shared" si="292"/>
        <v>42173.67082175926</v>
      </c>
      <c r="T3088" s="10">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0">
        <f t="shared" si="292"/>
        <v>42665.150347222225</v>
      </c>
      <c r="T3089" s="10">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0">
        <f t="shared" si="292"/>
        <v>41981.57230324074</v>
      </c>
      <c r="T3090" s="10">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0">
        <f t="shared" si="292"/>
        <v>42528.542627314819</v>
      </c>
      <c r="T3091" s="10">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0">
        <f t="shared" si="292"/>
        <v>42065.818807870368</v>
      </c>
      <c r="T3092" s="10">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0">
        <f t="shared" si="292"/>
        <v>42566.948414351849</v>
      </c>
      <c r="T3093" s="10">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0">
        <f t="shared" si="292"/>
        <v>42255.619351851856</v>
      </c>
      <c r="T3094" s="10">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0">
        <f t="shared" si="292"/>
        <v>41760.909039351849</v>
      </c>
      <c r="T3095" s="10">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0">
        <f t="shared" si="292"/>
        <v>42207.795787037037</v>
      </c>
      <c r="T3096" s="10">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0">
        <f t="shared" si="292"/>
        <v>42523.025231481486</v>
      </c>
      <c r="T3097" s="10">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0">
        <f t="shared" si="292"/>
        <v>42114.825532407413</v>
      </c>
      <c r="T3098" s="10">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0">
        <f t="shared" si="292"/>
        <v>42629.503483796296</v>
      </c>
      <c r="T3099" s="10">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0">
        <f t="shared" si="292"/>
        <v>42359.792233796295</v>
      </c>
      <c r="T3100" s="10">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0">
        <f t="shared" si="292"/>
        <v>42382.189710648148</v>
      </c>
      <c r="T3101" s="10">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0">
        <f t="shared" si="292"/>
        <v>41902.622395833336</v>
      </c>
      <c r="T3102" s="10">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0">
        <f t="shared" si="292"/>
        <v>42171.383530092593</v>
      </c>
      <c r="T3103" s="10">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0">
        <f t="shared" si="292"/>
        <v>42555.340486111112</v>
      </c>
      <c r="T3104" s="10">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0">
        <f t="shared" si="292"/>
        <v>42107.156319444446</v>
      </c>
      <c r="T3105" s="10">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0">
        <f t="shared" si="292"/>
        <v>42006.908692129626</v>
      </c>
      <c r="T3106" s="10">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0">
        <f t="shared" si="292"/>
        <v>41876.718935185185</v>
      </c>
      <c r="T3107" s="10">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0">
        <f t="shared" si="292"/>
        <v>42241.429120370376</v>
      </c>
      <c r="T3108" s="10">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0">
        <f t="shared" si="292"/>
        <v>42128.814247685179</v>
      </c>
      <c r="T3109" s="10">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0">
        <f t="shared" si="292"/>
        <v>42062.680486111116</v>
      </c>
      <c r="T3110" s="10">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0">
        <f t="shared" si="292"/>
        <v>41844.125115740739</v>
      </c>
      <c r="T3111" s="10">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0">
        <f t="shared" si="292"/>
        <v>42745.031469907408</v>
      </c>
      <c r="T3112" s="10">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0">
        <f t="shared" si="292"/>
        <v>41885.595138888886</v>
      </c>
      <c r="T3113" s="10">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0">
        <f t="shared" si="292"/>
        <v>42615.121921296297</v>
      </c>
      <c r="T3114" s="10">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0">
        <f t="shared" si="292"/>
        <v>42081.731273148151</v>
      </c>
      <c r="T3115" s="10">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str">
        <f t="shared" si="289"/>
        <v>No Backers</v>
      </c>
      <c r="Q3116" t="str">
        <f t="shared" si="290"/>
        <v>theater</v>
      </c>
      <c r="R3116" t="str">
        <f t="shared" si="291"/>
        <v>spaces</v>
      </c>
      <c r="S3116" s="10">
        <f t="shared" si="292"/>
        <v>41843.632523148146</v>
      </c>
      <c r="T3116" s="10">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0">
        <f t="shared" si="292"/>
        <v>42496.447071759263</v>
      </c>
      <c r="T3117" s="10">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0">
        <f t="shared" si="292"/>
        <v>42081.515335648146</v>
      </c>
      <c r="T3118" s="10">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0">
        <f t="shared" si="292"/>
        <v>42509.374537037031</v>
      </c>
      <c r="T3119" s="10">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0">
        <f t="shared" si="292"/>
        <v>42534.649571759262</v>
      </c>
      <c r="T3120" s="10">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0">
        <f t="shared" si="292"/>
        <v>42060.04550925926</v>
      </c>
      <c r="T3121" s="10">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0">
        <f t="shared" si="292"/>
        <v>42435.942083333335</v>
      </c>
      <c r="T3122" s="10">
        <f t="shared" si="293"/>
        <v>42495.900416666671</v>
      </c>
    </row>
    <row r="3123" spans="1:20" ht="28.8" hidden="1"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0">
        <f t="shared" si="292"/>
        <v>41848.679803240739</v>
      </c>
      <c r="T3123" s="10">
        <f t="shared" si="293"/>
        <v>41908.679803240739</v>
      </c>
    </row>
    <row r="3124" spans="1:20" hidden="1"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0">
        <f t="shared" si="292"/>
        <v>42678.932083333333</v>
      </c>
      <c r="T3124" s="10">
        <f t="shared" si="293"/>
        <v>42683.973750000005</v>
      </c>
    </row>
    <row r="3125" spans="1:20" ht="43.2" hidden="1"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0">
        <f t="shared" si="292"/>
        <v>42530.993032407408</v>
      </c>
      <c r="T3125" s="10">
        <f t="shared" si="293"/>
        <v>42560.993032407408</v>
      </c>
    </row>
    <row r="3126" spans="1:20" ht="43.2" hidden="1"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0">
        <f t="shared" si="292"/>
        <v>41977.780104166668</v>
      </c>
      <c r="T3126" s="10">
        <f t="shared" si="293"/>
        <v>42037.780104166668</v>
      </c>
    </row>
    <row r="3127" spans="1:20" hidden="1"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str">
        <f t="shared" si="289"/>
        <v>No Backers</v>
      </c>
      <c r="Q3127" t="str">
        <f t="shared" si="290"/>
        <v>theater</v>
      </c>
      <c r="R3127" t="str">
        <f t="shared" si="291"/>
        <v>spaces</v>
      </c>
      <c r="S3127" s="10">
        <f t="shared" si="292"/>
        <v>42346.20685185185</v>
      </c>
      <c r="T3127" s="10">
        <f t="shared" si="293"/>
        <v>42376.20685185185</v>
      </c>
    </row>
    <row r="3128" spans="1:20" ht="72" hidden="1"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0">
        <f t="shared" si="292"/>
        <v>42427.01807870371</v>
      </c>
      <c r="T3128" s="10">
        <f t="shared" si="293"/>
        <v>42456.976412037038</v>
      </c>
    </row>
    <row r="3129" spans="1:20" ht="43.2" hidden="1"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str">
        <f t="shared" si="289"/>
        <v>No Backers</v>
      </c>
      <c r="Q3129" t="str">
        <f t="shared" si="290"/>
        <v>theater</v>
      </c>
      <c r="R3129" t="str">
        <f t="shared" si="291"/>
        <v>spaces</v>
      </c>
      <c r="S3129" s="10">
        <f t="shared" si="292"/>
        <v>42034.856817129628</v>
      </c>
      <c r="T3129" s="10">
        <f t="shared" si="293"/>
        <v>42064.856817129628</v>
      </c>
    </row>
    <row r="3130" spans="1:20" ht="43.2" hidden="1"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0">
        <f t="shared" si="292"/>
        <v>42780.825706018513</v>
      </c>
      <c r="T3130" s="10">
        <f t="shared" si="293"/>
        <v>42810.784039351856</v>
      </c>
    </row>
    <row r="3131" spans="1:20" ht="43.2" hidden="1"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0">
        <f t="shared" si="292"/>
        <v>42803.842812499999</v>
      </c>
      <c r="T3131" s="10">
        <f t="shared" si="293"/>
        <v>42843.801145833335</v>
      </c>
    </row>
    <row r="3132" spans="1:20" ht="43.2" hidden="1"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0">
        <f t="shared" si="292"/>
        <v>42808.640231481477</v>
      </c>
      <c r="T3132" s="10">
        <f t="shared" si="293"/>
        <v>42839.207638888889</v>
      </c>
    </row>
    <row r="3133" spans="1:20" ht="28.8" hidden="1"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0">
        <f t="shared" si="292"/>
        <v>42803.579224537039</v>
      </c>
      <c r="T3133" s="10">
        <f t="shared" si="293"/>
        <v>42833.537557870368</v>
      </c>
    </row>
    <row r="3134" spans="1:20" ht="28.8" hidden="1"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0">
        <f t="shared" si="292"/>
        <v>42786.350231481483</v>
      </c>
      <c r="T3134" s="10">
        <f t="shared" si="293"/>
        <v>42846.308564814812</v>
      </c>
    </row>
    <row r="3135" spans="1:20" ht="43.2" hidden="1"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0">
        <f t="shared" si="292"/>
        <v>42788.565208333333</v>
      </c>
      <c r="T3135" s="10">
        <f t="shared" si="293"/>
        <v>42818.523541666669</v>
      </c>
    </row>
    <row r="3136" spans="1:20" ht="43.2" hidden="1"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0">
        <f t="shared" si="292"/>
        <v>42800.720127314817</v>
      </c>
      <c r="T3136" s="10">
        <f t="shared" si="293"/>
        <v>42821.678460648152</v>
      </c>
    </row>
    <row r="3137" spans="1:20" ht="43.2" hidden="1"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0">
        <f t="shared" si="292"/>
        <v>42807.151863425926</v>
      </c>
      <c r="T3137" s="10">
        <f t="shared" si="293"/>
        <v>42829.151863425926</v>
      </c>
    </row>
    <row r="3138" spans="1:20" ht="43.2" hidden="1"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0">
        <f t="shared" si="292"/>
        <v>42789.462430555555</v>
      </c>
      <c r="T3138" s="10">
        <f t="shared" si="293"/>
        <v>42825.957638888889</v>
      </c>
    </row>
    <row r="3139" spans="1:20" ht="28.8" hidden="1"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IFERROR(E3139/L3139,"No Backers")</f>
        <v>50</v>
      </c>
      <c r="Q3139" t="str">
        <f t="shared" ref="Q3139:Q3202" si="296">MID(N3139,1,FIND("/",N3139,1)-1)</f>
        <v>theater</v>
      </c>
      <c r="R3139" t="str">
        <f t="shared" ref="R3139:R3202" si="297">MID(N3139,FIND("/",N3139,1)+1,LEN(N3139))</f>
        <v>plays</v>
      </c>
      <c r="S3139" s="10">
        <f t="shared" ref="S3139:S3202" si="298">(((J3139/60)/60)/24)+DATE(1970,1,1)</f>
        <v>42807.885057870371</v>
      </c>
      <c r="T3139" s="10">
        <f t="shared" ref="T3139:T3202" si="299">(((I3139/60)/60)/24)+DATE(1970,1,1)</f>
        <v>42858.8</v>
      </c>
    </row>
    <row r="3140" spans="1:20" ht="57.6" hidden="1"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str">
        <f t="shared" si="295"/>
        <v>No Backers</v>
      </c>
      <c r="Q3140" t="str">
        <f t="shared" si="296"/>
        <v>theater</v>
      </c>
      <c r="R3140" t="str">
        <f t="shared" si="297"/>
        <v>plays</v>
      </c>
      <c r="S3140" s="10">
        <f t="shared" si="298"/>
        <v>42809.645914351851</v>
      </c>
      <c r="T3140" s="10">
        <f t="shared" si="299"/>
        <v>42828.645914351851</v>
      </c>
    </row>
    <row r="3141" spans="1:20" ht="43.2" hidden="1"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0">
        <f t="shared" si="298"/>
        <v>42785.270370370374</v>
      </c>
      <c r="T3141" s="10">
        <f t="shared" si="299"/>
        <v>42819.189583333333</v>
      </c>
    </row>
    <row r="3142" spans="1:20" ht="57.6" hidden="1"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0">
        <f t="shared" si="298"/>
        <v>42802.718784722223</v>
      </c>
      <c r="T3142" s="10">
        <f t="shared" si="299"/>
        <v>42832.677118055552</v>
      </c>
    </row>
    <row r="3143" spans="1:20" ht="57.6" hidden="1"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0">
        <f t="shared" si="298"/>
        <v>42800.753333333334</v>
      </c>
      <c r="T3143" s="10">
        <f t="shared" si="299"/>
        <v>42841.833333333328</v>
      </c>
    </row>
    <row r="3144" spans="1:20" ht="43.2" hidden="1"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0">
        <f t="shared" si="298"/>
        <v>42783.513182870374</v>
      </c>
      <c r="T3144" s="10">
        <f t="shared" si="299"/>
        <v>42813.471516203703</v>
      </c>
    </row>
    <row r="3145" spans="1:20" ht="57.6" hidden="1"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str">
        <f t="shared" si="295"/>
        <v>No Backers</v>
      </c>
      <c r="Q3145" t="str">
        <f t="shared" si="296"/>
        <v>theater</v>
      </c>
      <c r="R3145" t="str">
        <f t="shared" si="297"/>
        <v>plays</v>
      </c>
      <c r="S3145" s="10">
        <f t="shared" si="298"/>
        <v>42808.358287037037</v>
      </c>
      <c r="T3145" s="10">
        <f t="shared" si="299"/>
        <v>42834.358287037037</v>
      </c>
    </row>
    <row r="3146" spans="1:20" ht="57.6" hidden="1"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0">
        <f t="shared" si="298"/>
        <v>42796.538275462968</v>
      </c>
      <c r="T3146" s="10">
        <f t="shared" si="299"/>
        <v>42813.25</v>
      </c>
    </row>
    <row r="3147" spans="1:20" ht="43.2" hidden="1"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str">
        <f t="shared" si="295"/>
        <v>No Backers</v>
      </c>
      <c r="Q3147" t="str">
        <f t="shared" si="296"/>
        <v>theater</v>
      </c>
      <c r="R3147" t="str">
        <f t="shared" si="297"/>
        <v>plays</v>
      </c>
      <c r="S3147" s="10">
        <f t="shared" si="298"/>
        <v>42762.040902777779</v>
      </c>
      <c r="T3147" s="10">
        <f t="shared" si="299"/>
        <v>42821.999236111107</v>
      </c>
    </row>
    <row r="3148" spans="1:20" ht="43.2" hidden="1"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0">
        <f t="shared" si="298"/>
        <v>42796.682476851856</v>
      </c>
      <c r="T3148" s="10">
        <f t="shared" si="299"/>
        <v>42841.640810185185</v>
      </c>
    </row>
    <row r="3149" spans="1:20" ht="43.2" hidden="1"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0">
        <f t="shared" si="298"/>
        <v>41909.969386574077</v>
      </c>
      <c r="T3149" s="10">
        <f t="shared" si="299"/>
        <v>41950.011053240742</v>
      </c>
    </row>
    <row r="3150" spans="1:20" ht="28.8" hidden="1"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0">
        <f t="shared" si="298"/>
        <v>41891.665324074071</v>
      </c>
      <c r="T3150" s="10">
        <f t="shared" si="299"/>
        <v>41913.166666666664</v>
      </c>
    </row>
    <row r="3151" spans="1:20" ht="43.2" hidden="1"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0">
        <f t="shared" si="298"/>
        <v>41226.017361111109</v>
      </c>
      <c r="T3151" s="10">
        <f t="shared" si="299"/>
        <v>41250.083333333336</v>
      </c>
    </row>
    <row r="3152" spans="1:20" ht="57.6" hidden="1"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0">
        <f t="shared" si="298"/>
        <v>40478.263923611114</v>
      </c>
      <c r="T3152" s="10">
        <f t="shared" si="299"/>
        <v>40568.166666666664</v>
      </c>
    </row>
    <row r="3153" spans="1:20" ht="43.2" hidden="1"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0">
        <f t="shared" si="298"/>
        <v>41862.83997685185</v>
      </c>
      <c r="T3153" s="10">
        <f t="shared" si="299"/>
        <v>41892.83997685185</v>
      </c>
    </row>
    <row r="3154" spans="1:20" ht="43.2" hidden="1"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0">
        <f t="shared" si="298"/>
        <v>41550.867673611108</v>
      </c>
      <c r="T3154" s="10">
        <f t="shared" si="299"/>
        <v>41580.867673611108</v>
      </c>
    </row>
    <row r="3155" spans="1:20" ht="43.2" hidden="1"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0">
        <f t="shared" si="298"/>
        <v>40633.154363425929</v>
      </c>
      <c r="T3155" s="10">
        <f t="shared" si="299"/>
        <v>40664.207638888889</v>
      </c>
    </row>
    <row r="3156" spans="1:20" ht="43.2" hidden="1"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0">
        <f t="shared" si="298"/>
        <v>40970.875671296293</v>
      </c>
      <c r="T3156" s="10">
        <f t="shared" si="299"/>
        <v>41000.834004629629</v>
      </c>
    </row>
    <row r="3157" spans="1:20" ht="43.2" hidden="1"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0">
        <f t="shared" si="298"/>
        <v>41233.499131944445</v>
      </c>
      <c r="T3157" s="10">
        <f t="shared" si="299"/>
        <v>41263.499131944445</v>
      </c>
    </row>
    <row r="3158" spans="1:20" ht="43.2" hidden="1"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0">
        <f t="shared" si="298"/>
        <v>41026.953055555554</v>
      </c>
      <c r="T3158" s="10">
        <f t="shared" si="299"/>
        <v>41061.953055555554</v>
      </c>
    </row>
    <row r="3159" spans="1:20" ht="28.8" hidden="1"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0">
        <f t="shared" si="298"/>
        <v>41829.788252314815</v>
      </c>
      <c r="T3159" s="10">
        <f t="shared" si="299"/>
        <v>41839.208333333336</v>
      </c>
    </row>
    <row r="3160" spans="1:20" ht="28.8" hidden="1"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0">
        <f t="shared" si="298"/>
        <v>41447.839722222219</v>
      </c>
      <c r="T3160" s="10">
        <f t="shared" si="299"/>
        <v>41477.839722222219</v>
      </c>
    </row>
    <row r="3161" spans="1:20" ht="43.2" hidden="1"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0">
        <f t="shared" si="298"/>
        <v>40884.066678240742</v>
      </c>
      <c r="T3161" s="10">
        <f t="shared" si="299"/>
        <v>40926.958333333336</v>
      </c>
    </row>
    <row r="3162" spans="1:20" ht="43.2" hidden="1"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0">
        <f t="shared" si="298"/>
        <v>41841.26489583333</v>
      </c>
      <c r="T3162" s="10">
        <f t="shared" si="299"/>
        <v>41864.207638888889</v>
      </c>
    </row>
    <row r="3163" spans="1:20" ht="57.6" hidden="1"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0">
        <f t="shared" si="298"/>
        <v>41897.536134259259</v>
      </c>
      <c r="T3163" s="10">
        <f t="shared" si="299"/>
        <v>41927.536134259259</v>
      </c>
    </row>
    <row r="3164" spans="1:20" ht="43.2" hidden="1"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0">
        <f t="shared" si="298"/>
        <v>41799.685902777775</v>
      </c>
      <c r="T3164" s="10">
        <f t="shared" si="299"/>
        <v>41827.083333333336</v>
      </c>
    </row>
    <row r="3165" spans="1:20" ht="43.2" hidden="1"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0">
        <f t="shared" si="298"/>
        <v>41775.753761574073</v>
      </c>
      <c r="T3165" s="10">
        <f t="shared" si="299"/>
        <v>41805.753761574073</v>
      </c>
    </row>
    <row r="3166" spans="1:20" ht="57.6" hidden="1"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0">
        <f t="shared" si="298"/>
        <v>41766.80572916667</v>
      </c>
      <c r="T3166" s="10">
        <f t="shared" si="299"/>
        <v>41799.80572916667</v>
      </c>
    </row>
    <row r="3167" spans="1:20" ht="57.6" hidden="1"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0">
        <f t="shared" si="298"/>
        <v>40644.159259259257</v>
      </c>
      <c r="T3167" s="10">
        <f t="shared" si="299"/>
        <v>40666.165972222225</v>
      </c>
    </row>
    <row r="3168" spans="1:20" ht="43.2" hidden="1"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0">
        <f t="shared" si="298"/>
        <v>41940.69158564815</v>
      </c>
      <c r="T3168" s="10">
        <f t="shared" si="299"/>
        <v>41969.332638888889</v>
      </c>
    </row>
    <row r="3169" spans="1:20" ht="28.8" hidden="1"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0">
        <f t="shared" si="298"/>
        <v>41839.175706018519</v>
      </c>
      <c r="T3169" s="10">
        <f t="shared" si="299"/>
        <v>41853.175706018519</v>
      </c>
    </row>
    <row r="3170" spans="1:20" ht="43.2" hidden="1"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0">
        <f t="shared" si="298"/>
        <v>41772.105937500004</v>
      </c>
      <c r="T3170" s="10">
        <f t="shared" si="299"/>
        <v>41803.916666666664</v>
      </c>
    </row>
    <row r="3171" spans="1:20" ht="28.8" hidden="1"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0">
        <f t="shared" si="298"/>
        <v>41591.737974537034</v>
      </c>
      <c r="T3171" s="10">
        <f t="shared" si="299"/>
        <v>41621.207638888889</v>
      </c>
    </row>
    <row r="3172" spans="1:20" ht="43.2" hidden="1"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0">
        <f t="shared" si="298"/>
        <v>41789.080370370371</v>
      </c>
      <c r="T3172" s="10">
        <f t="shared" si="299"/>
        <v>41822.166666666664</v>
      </c>
    </row>
    <row r="3173" spans="1:20" ht="57.6" hidden="1"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0">
        <f t="shared" si="298"/>
        <v>42466.608310185184</v>
      </c>
      <c r="T3173" s="10">
        <f t="shared" si="299"/>
        <v>42496.608310185184</v>
      </c>
    </row>
    <row r="3174" spans="1:20" ht="43.2" hidden="1"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0">
        <f t="shared" si="298"/>
        <v>40923.729953703703</v>
      </c>
      <c r="T3174" s="10">
        <f t="shared" si="299"/>
        <v>40953.729953703703</v>
      </c>
    </row>
    <row r="3175" spans="1:20" ht="43.2" hidden="1"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0">
        <f t="shared" si="298"/>
        <v>41878.878379629627</v>
      </c>
      <c r="T3175" s="10">
        <f t="shared" si="299"/>
        <v>41908.878379629627</v>
      </c>
    </row>
    <row r="3176" spans="1:20" ht="57.6" hidden="1"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0">
        <f t="shared" si="298"/>
        <v>41862.864675925928</v>
      </c>
      <c r="T3176" s="10">
        <f t="shared" si="299"/>
        <v>41876.864675925928</v>
      </c>
    </row>
    <row r="3177" spans="1:20" ht="57.6" hidden="1"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0">
        <f t="shared" si="298"/>
        <v>40531.886886574073</v>
      </c>
      <c r="T3177" s="10">
        <f t="shared" si="299"/>
        <v>40591.886886574073</v>
      </c>
    </row>
    <row r="3178" spans="1:20" ht="57.6" hidden="1"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0">
        <f t="shared" si="298"/>
        <v>41477.930914351848</v>
      </c>
      <c r="T3178" s="10">
        <f t="shared" si="299"/>
        <v>41504.625</v>
      </c>
    </row>
    <row r="3179" spans="1:20" ht="43.2" hidden="1"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0">
        <f t="shared" si="298"/>
        <v>41781.666770833333</v>
      </c>
      <c r="T3179" s="10">
        <f t="shared" si="299"/>
        <v>41811.666770833333</v>
      </c>
    </row>
    <row r="3180" spans="1:20" ht="57.6" hidden="1"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0">
        <f t="shared" si="298"/>
        <v>41806.605034722219</v>
      </c>
      <c r="T3180" s="10">
        <f t="shared" si="299"/>
        <v>41836.605034722219</v>
      </c>
    </row>
    <row r="3181" spans="1:20" ht="43.2" hidden="1"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0">
        <f t="shared" si="298"/>
        <v>41375.702210648145</v>
      </c>
      <c r="T3181" s="10">
        <f t="shared" si="299"/>
        <v>41400.702210648145</v>
      </c>
    </row>
    <row r="3182" spans="1:20" ht="43.2" hidden="1"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0">
        <f t="shared" si="298"/>
        <v>41780.412604166668</v>
      </c>
      <c r="T3182" s="10">
        <f t="shared" si="299"/>
        <v>41810.412604166668</v>
      </c>
    </row>
    <row r="3183" spans="1:20" ht="43.2" hidden="1"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0">
        <f t="shared" si="298"/>
        <v>41779.310034722221</v>
      </c>
      <c r="T3183" s="10">
        <f t="shared" si="299"/>
        <v>41805.666666666664</v>
      </c>
    </row>
    <row r="3184" spans="1:20" ht="57.6" hidden="1"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0">
        <f t="shared" si="298"/>
        <v>40883.949317129627</v>
      </c>
      <c r="T3184" s="10">
        <f t="shared" si="299"/>
        <v>40939.708333333336</v>
      </c>
    </row>
    <row r="3185" spans="1:20" ht="43.2" hidden="1"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0">
        <f t="shared" si="298"/>
        <v>41491.79478009259</v>
      </c>
      <c r="T3185" s="10">
        <f t="shared" si="299"/>
        <v>41509.79478009259</v>
      </c>
    </row>
    <row r="3186" spans="1:20" ht="43.2" hidden="1"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0">
        <f t="shared" si="298"/>
        <v>41791.993414351848</v>
      </c>
      <c r="T3186" s="10">
        <f t="shared" si="299"/>
        <v>41821.993414351848</v>
      </c>
    </row>
    <row r="3187" spans="1:20" ht="43.2" hidden="1"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0">
        <f t="shared" si="298"/>
        <v>41829.977326388893</v>
      </c>
      <c r="T3187" s="10">
        <f t="shared" si="299"/>
        <v>41836.977326388893</v>
      </c>
    </row>
    <row r="3188" spans="1:20" ht="43.2" hidden="1"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0">
        <f t="shared" si="298"/>
        <v>41868.924050925925</v>
      </c>
      <c r="T3188" s="10">
        <f t="shared" si="299"/>
        <v>41898.875</v>
      </c>
    </row>
    <row r="3189" spans="1:20" ht="57.6" hidden="1"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0">
        <f t="shared" si="298"/>
        <v>41835.666354166664</v>
      </c>
      <c r="T3189" s="10">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0">
        <f t="shared" si="298"/>
        <v>42144.415532407409</v>
      </c>
      <c r="T3190" s="10">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0">
        <f t="shared" si="298"/>
        <v>42118.346435185187</v>
      </c>
      <c r="T3191" s="10">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str">
        <f t="shared" si="295"/>
        <v>No Backers</v>
      </c>
      <c r="Q3192" t="str">
        <f t="shared" si="296"/>
        <v>theater</v>
      </c>
      <c r="R3192" t="str">
        <f t="shared" si="297"/>
        <v>musical</v>
      </c>
      <c r="S3192" s="10">
        <f t="shared" si="298"/>
        <v>42683.151331018518</v>
      </c>
      <c r="T3192" s="10">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0">
        <f t="shared" si="298"/>
        <v>42538.755428240736</v>
      </c>
      <c r="T3193" s="10">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0">
        <f t="shared" si="298"/>
        <v>42018.94049768518</v>
      </c>
      <c r="T3194" s="10">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0">
        <f t="shared" si="298"/>
        <v>42010.968240740738</v>
      </c>
      <c r="T3195" s="10">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str">
        <f t="shared" si="295"/>
        <v>No Backers</v>
      </c>
      <c r="Q3196" t="str">
        <f t="shared" si="296"/>
        <v>theater</v>
      </c>
      <c r="R3196" t="str">
        <f t="shared" si="297"/>
        <v>musical</v>
      </c>
      <c r="S3196" s="10">
        <f t="shared" si="298"/>
        <v>42182.062476851846</v>
      </c>
      <c r="T3196" s="10">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0">
        <f t="shared" si="298"/>
        <v>42017.594236111108</v>
      </c>
      <c r="T3197" s="10">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0">
        <f t="shared" si="298"/>
        <v>42157.598090277781</v>
      </c>
      <c r="T3198" s="10">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0">
        <f t="shared" si="298"/>
        <v>42009.493263888886</v>
      </c>
      <c r="T3199" s="10">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0">
        <f t="shared" si="298"/>
        <v>42013.424502314811</v>
      </c>
      <c r="T3200" s="10">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0">
        <f t="shared" si="298"/>
        <v>41858.761782407404</v>
      </c>
      <c r="T3201" s="10">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0">
        <f t="shared" si="298"/>
        <v>42460.320613425924</v>
      </c>
      <c r="T3202" s="10">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IFERROR(E3203/L3203,"No Backers")</f>
        <v>12.5</v>
      </c>
      <c r="Q3203" t="str">
        <f t="shared" ref="Q3203:Q3266" si="302">MID(N3203,1,FIND("/",N3203,1)-1)</f>
        <v>theater</v>
      </c>
      <c r="R3203" t="str">
        <f t="shared" ref="R3203:R3266" si="303">MID(N3203,FIND("/",N3203,1)+1,LEN(N3203))</f>
        <v>musical</v>
      </c>
      <c r="S3203" s="10">
        <f t="shared" ref="S3203:S3266" si="304">(((J3203/60)/60)/24)+DATE(1970,1,1)</f>
        <v>41861.767094907409</v>
      </c>
      <c r="T3203" s="10">
        <f t="shared" ref="T3203:T3266" si="305">(((I3203/60)/60)/24)+DATE(1970,1,1)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0">
        <f t="shared" si="304"/>
        <v>42293.853541666671</v>
      </c>
      <c r="T3204" s="10">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0">
        <f t="shared" si="304"/>
        <v>42242.988680555558</v>
      </c>
      <c r="T3205" s="10">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str">
        <f t="shared" si="301"/>
        <v>No Backers</v>
      </c>
      <c r="Q3206" t="str">
        <f t="shared" si="302"/>
        <v>theater</v>
      </c>
      <c r="R3206" t="str">
        <f t="shared" si="303"/>
        <v>musical</v>
      </c>
      <c r="S3206" s="10">
        <f t="shared" si="304"/>
        <v>42172.686099537037</v>
      </c>
      <c r="T3206" s="10">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0">
        <f t="shared" si="304"/>
        <v>42095.374675925923</v>
      </c>
      <c r="T3207" s="10">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str">
        <f t="shared" si="301"/>
        <v>No Backers</v>
      </c>
      <c r="Q3208" t="str">
        <f t="shared" si="302"/>
        <v>theater</v>
      </c>
      <c r="R3208" t="str">
        <f t="shared" si="303"/>
        <v>musical</v>
      </c>
      <c r="S3208" s="10">
        <f t="shared" si="304"/>
        <v>42236.276053240741</v>
      </c>
      <c r="T3208" s="10">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0">
        <f t="shared" si="304"/>
        <v>42057.277858796297</v>
      </c>
      <c r="T3209" s="10">
        <f t="shared" si="305"/>
        <v>42117.236192129625</v>
      </c>
    </row>
    <row r="3210" spans="1:20" ht="43.2" hidden="1"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0">
        <f t="shared" si="304"/>
        <v>41827.605057870373</v>
      </c>
      <c r="T3210" s="10">
        <f t="shared" si="305"/>
        <v>41848.605057870373</v>
      </c>
    </row>
    <row r="3211" spans="1:20" ht="43.2" hidden="1"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0">
        <f t="shared" si="304"/>
        <v>41778.637245370373</v>
      </c>
      <c r="T3211" s="10">
        <f t="shared" si="305"/>
        <v>41810.958333333336</v>
      </c>
    </row>
    <row r="3212" spans="1:20" ht="43.2" hidden="1"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0">
        <f t="shared" si="304"/>
        <v>41013.936562499999</v>
      </c>
      <c r="T3212" s="10">
        <f t="shared" si="305"/>
        <v>41061.165972222225</v>
      </c>
    </row>
    <row r="3213" spans="1:20" ht="43.2" hidden="1"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0">
        <f t="shared" si="304"/>
        <v>41834.586574074077</v>
      </c>
      <c r="T3213" s="10">
        <f t="shared" si="305"/>
        <v>41866.083333333336</v>
      </c>
    </row>
    <row r="3214" spans="1:20" ht="28.8" hidden="1"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0">
        <f t="shared" si="304"/>
        <v>41829.795729166668</v>
      </c>
      <c r="T3214" s="10">
        <f t="shared" si="305"/>
        <v>41859.795729166668</v>
      </c>
    </row>
    <row r="3215" spans="1:20" ht="43.2" hidden="1"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0">
        <f t="shared" si="304"/>
        <v>42171.763414351852</v>
      </c>
      <c r="T3215" s="10">
        <f t="shared" si="305"/>
        <v>42211.763414351852</v>
      </c>
    </row>
    <row r="3216" spans="1:20" ht="43.2" hidden="1"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0">
        <f t="shared" si="304"/>
        <v>42337.792511574073</v>
      </c>
      <c r="T3216" s="10">
        <f t="shared" si="305"/>
        <v>42374.996527777781</v>
      </c>
    </row>
    <row r="3217" spans="1:20" ht="57.6" hidden="1"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0">
        <f t="shared" si="304"/>
        <v>42219.665173611109</v>
      </c>
      <c r="T3217" s="10">
        <f t="shared" si="305"/>
        <v>42257.165972222225</v>
      </c>
    </row>
    <row r="3218" spans="1:20" ht="43.2" hidden="1"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0">
        <f t="shared" si="304"/>
        <v>42165.462627314817</v>
      </c>
      <c r="T3218" s="10">
        <f t="shared" si="305"/>
        <v>42196.604166666672</v>
      </c>
    </row>
    <row r="3219" spans="1:20" ht="28.8" hidden="1"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0">
        <f t="shared" si="304"/>
        <v>42648.546111111107</v>
      </c>
      <c r="T3219" s="10">
        <f t="shared" si="305"/>
        <v>42678.546111111107</v>
      </c>
    </row>
    <row r="3220" spans="1:20" ht="43.2" hidden="1"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0">
        <f t="shared" si="304"/>
        <v>41971.002152777779</v>
      </c>
      <c r="T3220" s="10">
        <f t="shared" si="305"/>
        <v>42004</v>
      </c>
    </row>
    <row r="3221" spans="1:20" ht="43.2" hidden="1"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0">
        <f t="shared" si="304"/>
        <v>42050.983182870375</v>
      </c>
      <c r="T3221" s="10">
        <f t="shared" si="305"/>
        <v>42085.941516203704</v>
      </c>
    </row>
    <row r="3222" spans="1:20" ht="28.8" hidden="1"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0">
        <f t="shared" si="304"/>
        <v>42772.833379629628</v>
      </c>
      <c r="T3222" s="10">
        <f t="shared" si="305"/>
        <v>42806.875</v>
      </c>
    </row>
    <row r="3223" spans="1:20" ht="57.6" hidden="1"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0">
        <f t="shared" si="304"/>
        <v>42155.696793981479</v>
      </c>
      <c r="T3223" s="10">
        <f t="shared" si="305"/>
        <v>42190.696793981479</v>
      </c>
    </row>
    <row r="3224" spans="1:20" ht="43.2" hidden="1"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0">
        <f t="shared" si="304"/>
        <v>42270.582141203704</v>
      </c>
      <c r="T3224" s="10">
        <f t="shared" si="305"/>
        <v>42301.895138888889</v>
      </c>
    </row>
    <row r="3225" spans="1:20" ht="28.8" hidden="1"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0">
        <f t="shared" si="304"/>
        <v>42206.835370370376</v>
      </c>
      <c r="T3225" s="10">
        <f t="shared" si="305"/>
        <v>42236.835370370376</v>
      </c>
    </row>
    <row r="3226" spans="1:20" ht="57.6" hidden="1"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0">
        <f t="shared" si="304"/>
        <v>42697.850844907407</v>
      </c>
      <c r="T3226" s="10">
        <f t="shared" si="305"/>
        <v>42745.208333333328</v>
      </c>
    </row>
    <row r="3227" spans="1:20" ht="43.2" hidden="1"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0">
        <f t="shared" si="304"/>
        <v>42503.559467592597</v>
      </c>
      <c r="T3227" s="10">
        <f t="shared" si="305"/>
        <v>42524.875</v>
      </c>
    </row>
    <row r="3228" spans="1:20" ht="43.2" hidden="1"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0">
        <f t="shared" si="304"/>
        <v>42277.583472222221</v>
      </c>
      <c r="T3228" s="10">
        <f t="shared" si="305"/>
        <v>42307.583472222221</v>
      </c>
    </row>
    <row r="3229" spans="1:20" ht="43.2" hidden="1"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0">
        <f t="shared" si="304"/>
        <v>42722.882361111115</v>
      </c>
      <c r="T3229" s="10">
        <f t="shared" si="305"/>
        <v>42752.882361111115</v>
      </c>
    </row>
    <row r="3230" spans="1:20" ht="28.8" hidden="1"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0">
        <f t="shared" si="304"/>
        <v>42323.70930555556</v>
      </c>
      <c r="T3230" s="10">
        <f t="shared" si="305"/>
        <v>42355.207638888889</v>
      </c>
    </row>
    <row r="3231" spans="1:20" ht="43.2" hidden="1"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0">
        <f t="shared" si="304"/>
        <v>41933.291643518518</v>
      </c>
      <c r="T3231" s="10">
        <f t="shared" si="305"/>
        <v>41963.333310185189</v>
      </c>
    </row>
    <row r="3232" spans="1:20" ht="43.2" hidden="1"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0">
        <f t="shared" si="304"/>
        <v>41898.168125000004</v>
      </c>
      <c r="T3232" s="10">
        <f t="shared" si="305"/>
        <v>41913.165972222225</v>
      </c>
    </row>
    <row r="3233" spans="1:20" ht="43.2" hidden="1"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0">
        <f t="shared" si="304"/>
        <v>42446.943831018521</v>
      </c>
      <c r="T3233" s="10">
        <f t="shared" si="305"/>
        <v>42476.943831018521</v>
      </c>
    </row>
    <row r="3234" spans="1:20" ht="43.2" hidden="1"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0">
        <f t="shared" si="304"/>
        <v>42463.81385416667</v>
      </c>
      <c r="T3234" s="10">
        <f t="shared" si="305"/>
        <v>42494.165972222225</v>
      </c>
    </row>
    <row r="3235" spans="1:20" ht="43.2" hidden="1"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0">
        <f t="shared" si="304"/>
        <v>42766.805034722223</v>
      </c>
      <c r="T3235" s="10">
        <f t="shared" si="305"/>
        <v>42796.805034722223</v>
      </c>
    </row>
    <row r="3236" spans="1:20" ht="43.2" hidden="1"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0">
        <f t="shared" si="304"/>
        <v>42734.789444444439</v>
      </c>
      <c r="T3236" s="10">
        <f t="shared" si="305"/>
        <v>42767.979861111111</v>
      </c>
    </row>
    <row r="3237" spans="1:20" ht="43.2" hidden="1"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0">
        <f t="shared" si="304"/>
        <v>42522.347812499997</v>
      </c>
      <c r="T3237" s="10">
        <f t="shared" si="305"/>
        <v>42552.347812499997</v>
      </c>
    </row>
    <row r="3238" spans="1:20" ht="43.2" hidden="1"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0">
        <f t="shared" si="304"/>
        <v>42702.917048611111</v>
      </c>
      <c r="T3238" s="10">
        <f t="shared" si="305"/>
        <v>42732.917048611111</v>
      </c>
    </row>
    <row r="3239" spans="1:20" ht="28.8" hidden="1"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0">
        <f t="shared" si="304"/>
        <v>42252.474351851852</v>
      </c>
      <c r="T3239" s="10">
        <f t="shared" si="305"/>
        <v>42276.165972222225</v>
      </c>
    </row>
    <row r="3240" spans="1:20" ht="43.2" hidden="1"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0">
        <f t="shared" si="304"/>
        <v>42156.510393518518</v>
      </c>
      <c r="T3240" s="10">
        <f t="shared" si="305"/>
        <v>42186.510393518518</v>
      </c>
    </row>
    <row r="3241" spans="1:20" ht="57.6" hidden="1"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0">
        <f t="shared" si="304"/>
        <v>42278.089039351849</v>
      </c>
      <c r="T3241" s="10">
        <f t="shared" si="305"/>
        <v>42302.999305555553</v>
      </c>
    </row>
    <row r="3242" spans="1:20" ht="43.2" hidden="1"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0">
        <f t="shared" si="304"/>
        <v>42754.693842592591</v>
      </c>
      <c r="T3242" s="10">
        <f t="shared" si="305"/>
        <v>42782.958333333328</v>
      </c>
    </row>
    <row r="3243" spans="1:20" ht="57.6" hidden="1"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0">
        <f t="shared" si="304"/>
        <v>41893.324884259258</v>
      </c>
      <c r="T3243" s="10">
        <f t="shared" si="305"/>
        <v>41926.290972222225</v>
      </c>
    </row>
    <row r="3244" spans="1:20" ht="43.2" hidden="1"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0">
        <f t="shared" si="304"/>
        <v>41871.755694444444</v>
      </c>
      <c r="T3244" s="10">
        <f t="shared" si="305"/>
        <v>41901.755694444444</v>
      </c>
    </row>
    <row r="3245" spans="1:20" ht="43.2" hidden="1"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0">
        <f t="shared" si="304"/>
        <v>42262.096782407403</v>
      </c>
      <c r="T3245" s="10">
        <f t="shared" si="305"/>
        <v>42286</v>
      </c>
    </row>
    <row r="3246" spans="1:20" ht="43.2" hidden="1"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0">
        <f t="shared" si="304"/>
        <v>42675.694236111114</v>
      </c>
      <c r="T3246" s="10">
        <f t="shared" si="305"/>
        <v>42705.735902777778</v>
      </c>
    </row>
    <row r="3247" spans="1:20" ht="43.2" hidden="1"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0">
        <f t="shared" si="304"/>
        <v>42135.60020833333</v>
      </c>
      <c r="T3247" s="10">
        <f t="shared" si="305"/>
        <v>42167.083333333328</v>
      </c>
    </row>
    <row r="3248" spans="1:20" ht="43.2" hidden="1"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0">
        <f t="shared" si="304"/>
        <v>42230.472222222219</v>
      </c>
      <c r="T3248" s="10">
        <f t="shared" si="305"/>
        <v>42259.165972222225</v>
      </c>
    </row>
    <row r="3249" spans="1:20" ht="43.2" hidden="1"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0">
        <f t="shared" si="304"/>
        <v>42167.434166666666</v>
      </c>
      <c r="T3249" s="10">
        <f t="shared" si="305"/>
        <v>42197.434166666666</v>
      </c>
    </row>
    <row r="3250" spans="1:20" ht="28.8" hidden="1"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0">
        <f t="shared" si="304"/>
        <v>42068.888391203705</v>
      </c>
      <c r="T3250" s="10">
        <f t="shared" si="305"/>
        <v>42098.846724537041</v>
      </c>
    </row>
    <row r="3251" spans="1:20" ht="43.2" hidden="1"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0">
        <f t="shared" si="304"/>
        <v>42145.746689814812</v>
      </c>
      <c r="T3251" s="10">
        <f t="shared" si="305"/>
        <v>42175.746689814812</v>
      </c>
    </row>
    <row r="3252" spans="1:20" ht="57.6" hidden="1"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0">
        <f t="shared" si="304"/>
        <v>41918.742175925923</v>
      </c>
      <c r="T3252" s="10">
        <f t="shared" si="305"/>
        <v>41948.783842592595</v>
      </c>
    </row>
    <row r="3253" spans="1:20" ht="43.2" hidden="1"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0">
        <f t="shared" si="304"/>
        <v>42146.731087962966</v>
      </c>
      <c r="T3253" s="10">
        <f t="shared" si="305"/>
        <v>42176.731087962966</v>
      </c>
    </row>
    <row r="3254" spans="1:20" ht="43.2" hidden="1"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0">
        <f t="shared" si="304"/>
        <v>42590.472685185188</v>
      </c>
      <c r="T3254" s="10">
        <f t="shared" si="305"/>
        <v>42620.472685185188</v>
      </c>
    </row>
    <row r="3255" spans="1:20" ht="43.2" hidden="1"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0">
        <f t="shared" si="304"/>
        <v>42602.576712962968</v>
      </c>
      <c r="T3255" s="10">
        <f t="shared" si="305"/>
        <v>42621.15625</v>
      </c>
    </row>
    <row r="3256" spans="1:20" ht="43.2" hidden="1"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0">
        <f t="shared" si="304"/>
        <v>42059.085752314815</v>
      </c>
      <c r="T3256" s="10">
        <f t="shared" si="305"/>
        <v>42089.044085648144</v>
      </c>
    </row>
    <row r="3257" spans="1:20" ht="57.6" hidden="1"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0">
        <f t="shared" si="304"/>
        <v>41889.768229166664</v>
      </c>
      <c r="T3257" s="10">
        <f t="shared" si="305"/>
        <v>41919.768229166664</v>
      </c>
    </row>
    <row r="3258" spans="1:20" ht="43.2" hidden="1"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0">
        <f t="shared" si="304"/>
        <v>42144.573807870373</v>
      </c>
      <c r="T3258" s="10">
        <f t="shared" si="305"/>
        <v>42166.165972222225</v>
      </c>
    </row>
    <row r="3259" spans="1:20" ht="43.2" hidden="1"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0">
        <f t="shared" si="304"/>
        <v>42758.559629629628</v>
      </c>
      <c r="T3259" s="10">
        <f t="shared" si="305"/>
        <v>42788.559629629628</v>
      </c>
    </row>
    <row r="3260" spans="1:20" ht="43.2" hidden="1"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0">
        <f t="shared" si="304"/>
        <v>41982.887280092589</v>
      </c>
      <c r="T3260" s="10">
        <f t="shared" si="305"/>
        <v>42012.887280092589</v>
      </c>
    </row>
    <row r="3261" spans="1:20" ht="43.2" hidden="1"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0">
        <f t="shared" si="304"/>
        <v>42614.760937500003</v>
      </c>
      <c r="T3261" s="10">
        <f t="shared" si="305"/>
        <v>42644.165972222225</v>
      </c>
    </row>
    <row r="3262" spans="1:20" ht="43.2" hidden="1"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0">
        <f t="shared" si="304"/>
        <v>42303.672662037032</v>
      </c>
      <c r="T3262" s="10">
        <f t="shared" si="305"/>
        <v>42338.714328703703</v>
      </c>
    </row>
    <row r="3263" spans="1:20" ht="43.2" hidden="1"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0">
        <f t="shared" si="304"/>
        <v>42171.725416666668</v>
      </c>
      <c r="T3263" s="10">
        <f t="shared" si="305"/>
        <v>42201.725416666668</v>
      </c>
    </row>
    <row r="3264" spans="1:20" ht="28.8" hidden="1"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0">
        <f t="shared" si="304"/>
        <v>41964.315532407403</v>
      </c>
      <c r="T3264" s="10">
        <f t="shared" si="305"/>
        <v>41995.166666666672</v>
      </c>
    </row>
    <row r="3265" spans="1:20" ht="28.8" hidden="1"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0">
        <f t="shared" si="304"/>
        <v>42284.516064814816</v>
      </c>
      <c r="T3265" s="10">
        <f t="shared" si="305"/>
        <v>42307.875</v>
      </c>
    </row>
    <row r="3266" spans="1:20" ht="28.8" hidden="1"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0">
        <f t="shared" si="304"/>
        <v>42016.800208333334</v>
      </c>
      <c r="T3266" s="10">
        <f t="shared" si="305"/>
        <v>42032.916666666672</v>
      </c>
    </row>
    <row r="3267" spans="1:20" ht="43.2" hidden="1"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IFERROR(E3267/L3267,"No Backers")</f>
        <v>70.285714285714292</v>
      </c>
      <c r="Q3267" t="str">
        <f t="shared" ref="Q3267:Q3330" si="308">MID(N3267,1,FIND("/",N3267,1)-1)</f>
        <v>theater</v>
      </c>
      <c r="R3267" t="str">
        <f t="shared" ref="R3267:R3330" si="309">MID(N3267,FIND("/",N3267,1)+1,LEN(N3267))</f>
        <v>plays</v>
      </c>
      <c r="S3267" s="10">
        <f t="shared" ref="S3267:S3330" si="310">(((J3267/60)/60)/24)+DATE(1970,1,1)</f>
        <v>42311.711979166663</v>
      </c>
      <c r="T3267" s="10">
        <f t="shared" ref="T3267:T3330" si="311">(((I3267/60)/60)/24)+DATE(1970,1,1)</f>
        <v>42341.708333333328</v>
      </c>
    </row>
    <row r="3268" spans="1:20" ht="43.2" hidden="1"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0">
        <f t="shared" si="310"/>
        <v>42136.536134259266</v>
      </c>
      <c r="T3268" s="10">
        <f t="shared" si="311"/>
        <v>42167.875</v>
      </c>
    </row>
    <row r="3269" spans="1:20" ht="43.2" hidden="1"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0">
        <f t="shared" si="310"/>
        <v>42172.757638888885</v>
      </c>
      <c r="T3269" s="10">
        <f t="shared" si="311"/>
        <v>42202.757638888885</v>
      </c>
    </row>
    <row r="3270" spans="1:20" ht="43.2" hidden="1"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0">
        <f t="shared" si="310"/>
        <v>42590.90425925926</v>
      </c>
      <c r="T3270" s="10">
        <f t="shared" si="311"/>
        <v>42606.90425925926</v>
      </c>
    </row>
    <row r="3271" spans="1:20" ht="43.2" hidden="1"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0">
        <f t="shared" si="310"/>
        <v>42137.395798611105</v>
      </c>
      <c r="T3271" s="10">
        <f t="shared" si="311"/>
        <v>42171.458333333328</v>
      </c>
    </row>
    <row r="3272" spans="1:20" ht="57.6" hidden="1"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0">
        <f t="shared" si="310"/>
        <v>42167.533159722225</v>
      </c>
      <c r="T3272" s="10">
        <f t="shared" si="311"/>
        <v>42197.533159722225</v>
      </c>
    </row>
    <row r="3273" spans="1:20" hidden="1"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0">
        <f t="shared" si="310"/>
        <v>41915.437210648146</v>
      </c>
      <c r="T3273" s="10">
        <f t="shared" si="311"/>
        <v>41945.478877314818</v>
      </c>
    </row>
    <row r="3274" spans="1:20" ht="43.2" hidden="1"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0">
        <f t="shared" si="310"/>
        <v>42284.500104166669</v>
      </c>
      <c r="T3274" s="10">
        <f t="shared" si="311"/>
        <v>42314.541770833333</v>
      </c>
    </row>
    <row r="3275" spans="1:20" ht="57.6" hidden="1"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0">
        <f t="shared" si="310"/>
        <v>42611.801412037035</v>
      </c>
      <c r="T3275" s="10">
        <f t="shared" si="311"/>
        <v>42627.791666666672</v>
      </c>
    </row>
    <row r="3276" spans="1:20" ht="43.2" hidden="1"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0">
        <f t="shared" si="310"/>
        <v>42400.704537037032</v>
      </c>
      <c r="T3276" s="10">
        <f t="shared" si="311"/>
        <v>42444.875</v>
      </c>
    </row>
    <row r="3277" spans="1:20" ht="43.2" hidden="1"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0">
        <f t="shared" si="310"/>
        <v>42017.88045138889</v>
      </c>
      <c r="T3277" s="10">
        <f t="shared" si="311"/>
        <v>42044.1875</v>
      </c>
    </row>
    <row r="3278" spans="1:20" ht="43.2" hidden="1"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0">
        <f t="shared" si="310"/>
        <v>42426.949988425928</v>
      </c>
      <c r="T3278" s="10">
        <f t="shared" si="311"/>
        <v>42461.165972222225</v>
      </c>
    </row>
    <row r="3279" spans="1:20" ht="57.6" hidden="1"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0">
        <f t="shared" si="310"/>
        <v>41931.682939814818</v>
      </c>
      <c r="T3279" s="10">
        <f t="shared" si="311"/>
        <v>41961.724606481483</v>
      </c>
    </row>
    <row r="3280" spans="1:20" ht="43.2" hidden="1"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0">
        <f t="shared" si="310"/>
        <v>42124.848414351851</v>
      </c>
      <c r="T3280" s="10">
        <f t="shared" si="311"/>
        <v>42154.848414351851</v>
      </c>
    </row>
    <row r="3281" spans="1:20" ht="57.6" hidden="1"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0">
        <f t="shared" si="310"/>
        <v>42431.102534722217</v>
      </c>
      <c r="T3281" s="10">
        <f t="shared" si="311"/>
        <v>42461.06086805556</v>
      </c>
    </row>
    <row r="3282" spans="1:20" ht="43.2" hidden="1"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0">
        <f t="shared" si="310"/>
        <v>42121.756921296299</v>
      </c>
      <c r="T3282" s="10">
        <f t="shared" si="311"/>
        <v>42156.208333333328</v>
      </c>
    </row>
    <row r="3283" spans="1:20" ht="28.8" hidden="1"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0">
        <f t="shared" si="310"/>
        <v>42219.019733796296</v>
      </c>
      <c r="T3283" s="10">
        <f t="shared" si="311"/>
        <v>42249.019733796296</v>
      </c>
    </row>
    <row r="3284" spans="1:20" ht="43.2" hidden="1"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0">
        <f t="shared" si="310"/>
        <v>42445.19430555556</v>
      </c>
      <c r="T3284" s="10">
        <f t="shared" si="311"/>
        <v>42489.19430555556</v>
      </c>
    </row>
    <row r="3285" spans="1:20" ht="43.2" hidden="1"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0">
        <f t="shared" si="310"/>
        <v>42379.74418981481</v>
      </c>
      <c r="T3285" s="10">
        <f t="shared" si="311"/>
        <v>42410.875</v>
      </c>
    </row>
    <row r="3286" spans="1:20" ht="43.2" hidden="1"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0">
        <f t="shared" si="310"/>
        <v>42380.884872685187</v>
      </c>
      <c r="T3286" s="10">
        <f t="shared" si="311"/>
        <v>42398.249305555553</v>
      </c>
    </row>
    <row r="3287" spans="1:20" hidden="1"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0">
        <f t="shared" si="310"/>
        <v>42762.942430555559</v>
      </c>
      <c r="T3287" s="10">
        <f t="shared" si="311"/>
        <v>42794.208333333328</v>
      </c>
    </row>
    <row r="3288" spans="1:20" ht="57.6" hidden="1"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0">
        <f t="shared" si="310"/>
        <v>42567.840069444443</v>
      </c>
      <c r="T3288" s="10">
        <f t="shared" si="311"/>
        <v>42597.840069444443</v>
      </c>
    </row>
    <row r="3289" spans="1:20" ht="28.8" hidden="1"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0">
        <f t="shared" si="310"/>
        <v>42311.750324074077</v>
      </c>
      <c r="T3289" s="10">
        <f t="shared" si="311"/>
        <v>42336.750324074077</v>
      </c>
    </row>
    <row r="3290" spans="1:20" ht="43.2" hidden="1"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0">
        <f t="shared" si="310"/>
        <v>42505.774479166663</v>
      </c>
      <c r="T3290" s="10">
        <f t="shared" si="311"/>
        <v>42541.958333333328</v>
      </c>
    </row>
    <row r="3291" spans="1:20" ht="43.2" hidden="1"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0">
        <f t="shared" si="310"/>
        <v>42758.368078703701</v>
      </c>
      <c r="T3291" s="10">
        <f t="shared" si="311"/>
        <v>42786.368078703701</v>
      </c>
    </row>
    <row r="3292" spans="1:20" ht="72" hidden="1"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0">
        <f t="shared" si="310"/>
        <v>42775.51494212963</v>
      </c>
      <c r="T3292" s="10">
        <f t="shared" si="311"/>
        <v>42805.51494212963</v>
      </c>
    </row>
    <row r="3293" spans="1:20" ht="57.6" hidden="1"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0">
        <f t="shared" si="310"/>
        <v>42232.702546296292</v>
      </c>
      <c r="T3293" s="10">
        <f t="shared" si="311"/>
        <v>42264.165972222225</v>
      </c>
    </row>
    <row r="3294" spans="1:20" ht="43.2" hidden="1"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0">
        <f t="shared" si="310"/>
        <v>42282.770231481481</v>
      </c>
      <c r="T3294" s="10">
        <f t="shared" si="311"/>
        <v>42342.811898148153</v>
      </c>
    </row>
    <row r="3295" spans="1:20" ht="57.6" hidden="1"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0">
        <f t="shared" si="310"/>
        <v>42768.425370370373</v>
      </c>
      <c r="T3295" s="10">
        <f t="shared" si="311"/>
        <v>42798.425370370373</v>
      </c>
    </row>
    <row r="3296" spans="1:20" ht="43.2" hidden="1"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0">
        <f t="shared" si="310"/>
        <v>42141.541134259256</v>
      </c>
      <c r="T3296" s="10">
        <f t="shared" si="311"/>
        <v>42171.541134259256</v>
      </c>
    </row>
    <row r="3297" spans="1:20" ht="43.2" hidden="1"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0">
        <f t="shared" si="310"/>
        <v>42609.442465277782</v>
      </c>
      <c r="T3297" s="10">
        <f t="shared" si="311"/>
        <v>42639.442465277782</v>
      </c>
    </row>
    <row r="3298" spans="1:20" ht="43.2" hidden="1"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0">
        <f t="shared" si="310"/>
        <v>42309.756620370375</v>
      </c>
      <c r="T3298" s="10">
        <f t="shared" si="311"/>
        <v>42330.916666666672</v>
      </c>
    </row>
    <row r="3299" spans="1:20" ht="43.2" hidden="1"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0">
        <f t="shared" si="310"/>
        <v>42193.771481481483</v>
      </c>
      <c r="T3299" s="10">
        <f t="shared" si="311"/>
        <v>42212.957638888889</v>
      </c>
    </row>
    <row r="3300" spans="1:20" ht="43.2" hidden="1"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0">
        <f t="shared" si="310"/>
        <v>42239.957962962959</v>
      </c>
      <c r="T3300" s="10">
        <f t="shared" si="311"/>
        <v>42260</v>
      </c>
    </row>
    <row r="3301" spans="1:20" ht="43.2" hidden="1"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0">
        <f t="shared" si="310"/>
        <v>42261.917395833334</v>
      </c>
      <c r="T3301" s="10">
        <f t="shared" si="311"/>
        <v>42291.917395833334</v>
      </c>
    </row>
    <row r="3302" spans="1:20" ht="43.2" hidden="1"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0">
        <f t="shared" si="310"/>
        <v>42102.743773148148</v>
      </c>
      <c r="T3302" s="10">
        <f t="shared" si="311"/>
        <v>42123.743773148148</v>
      </c>
    </row>
    <row r="3303" spans="1:20" ht="43.2" hidden="1"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0">
        <f t="shared" si="310"/>
        <v>42538.73583333334</v>
      </c>
      <c r="T3303" s="10">
        <f t="shared" si="311"/>
        <v>42583.290972222225</v>
      </c>
    </row>
    <row r="3304" spans="1:20" hidden="1"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0">
        <f t="shared" si="310"/>
        <v>42681.35157407407</v>
      </c>
      <c r="T3304" s="10">
        <f t="shared" si="311"/>
        <v>42711.35157407407</v>
      </c>
    </row>
    <row r="3305" spans="1:20" ht="43.2" hidden="1"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0">
        <f t="shared" si="310"/>
        <v>42056.65143518518</v>
      </c>
      <c r="T3305" s="10">
        <f t="shared" si="311"/>
        <v>42091.609768518523</v>
      </c>
    </row>
    <row r="3306" spans="1:20" ht="43.2" hidden="1"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0">
        <f t="shared" si="310"/>
        <v>42696.624444444446</v>
      </c>
      <c r="T3306" s="10">
        <f t="shared" si="311"/>
        <v>42726.624444444446</v>
      </c>
    </row>
    <row r="3307" spans="1:20" ht="43.2" hidden="1"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0">
        <f t="shared" si="310"/>
        <v>42186.855879629627</v>
      </c>
      <c r="T3307" s="10">
        <f t="shared" si="311"/>
        <v>42216.855879629627</v>
      </c>
    </row>
    <row r="3308" spans="1:20" ht="57.6" hidden="1"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0">
        <f t="shared" si="310"/>
        <v>42493.219236111108</v>
      </c>
      <c r="T3308" s="10">
        <f t="shared" si="311"/>
        <v>42531.125</v>
      </c>
    </row>
    <row r="3309" spans="1:20" ht="43.2" hidden="1"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0">
        <f t="shared" si="310"/>
        <v>42475.057164351849</v>
      </c>
      <c r="T3309" s="10">
        <f t="shared" si="311"/>
        <v>42505.057164351849</v>
      </c>
    </row>
    <row r="3310" spans="1:20" ht="43.2" hidden="1"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0">
        <f t="shared" si="310"/>
        <v>42452.876909722225</v>
      </c>
      <c r="T3310" s="10">
        <f t="shared" si="311"/>
        <v>42473.876909722225</v>
      </c>
    </row>
    <row r="3311" spans="1:20" ht="28.8" hidden="1"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0">
        <f t="shared" si="310"/>
        <v>42628.650208333333</v>
      </c>
      <c r="T3311" s="10">
        <f t="shared" si="311"/>
        <v>42659.650208333333</v>
      </c>
    </row>
    <row r="3312" spans="1:20" ht="28.8" hidden="1"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0">
        <f t="shared" si="310"/>
        <v>42253.928530092591</v>
      </c>
      <c r="T3312" s="10">
        <f t="shared" si="311"/>
        <v>42283.928530092591</v>
      </c>
    </row>
    <row r="3313" spans="1:20" ht="43.2" hidden="1"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0">
        <f t="shared" si="310"/>
        <v>42264.29178240741</v>
      </c>
      <c r="T3313" s="10">
        <f t="shared" si="311"/>
        <v>42294.29178240741</v>
      </c>
    </row>
    <row r="3314" spans="1:20" ht="43.2" hidden="1"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0">
        <f t="shared" si="310"/>
        <v>42664.809560185182</v>
      </c>
      <c r="T3314" s="10">
        <f t="shared" si="311"/>
        <v>42685.916666666672</v>
      </c>
    </row>
    <row r="3315" spans="1:20" ht="43.2" hidden="1"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0">
        <f t="shared" si="310"/>
        <v>42382.244409722218</v>
      </c>
      <c r="T3315" s="10">
        <f t="shared" si="311"/>
        <v>42396.041666666672</v>
      </c>
    </row>
    <row r="3316" spans="1:20" ht="43.2" hidden="1"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0">
        <f t="shared" si="310"/>
        <v>42105.267488425925</v>
      </c>
      <c r="T3316" s="10">
        <f t="shared" si="311"/>
        <v>42132.836805555555</v>
      </c>
    </row>
    <row r="3317" spans="1:20" ht="43.2" hidden="1"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0">
        <f t="shared" si="310"/>
        <v>42466.303715277783</v>
      </c>
      <c r="T3317" s="10">
        <f t="shared" si="311"/>
        <v>42496.303715277783</v>
      </c>
    </row>
    <row r="3318" spans="1:20" ht="72" hidden="1"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0">
        <f t="shared" si="310"/>
        <v>41826.871238425927</v>
      </c>
      <c r="T3318" s="10">
        <f t="shared" si="311"/>
        <v>41859.57916666667</v>
      </c>
    </row>
    <row r="3319" spans="1:20" ht="43.2" hidden="1"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0">
        <f t="shared" si="310"/>
        <v>42499.039629629624</v>
      </c>
      <c r="T3319" s="10">
        <f t="shared" si="311"/>
        <v>42529.039629629624</v>
      </c>
    </row>
    <row r="3320" spans="1:20" ht="28.8" hidden="1"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0">
        <f t="shared" si="310"/>
        <v>42431.302002314813</v>
      </c>
      <c r="T3320" s="10">
        <f t="shared" si="311"/>
        <v>42471.104166666672</v>
      </c>
    </row>
    <row r="3321" spans="1:20" ht="43.2" hidden="1"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0">
        <f t="shared" si="310"/>
        <v>41990.585486111115</v>
      </c>
      <c r="T3321" s="10">
        <f t="shared" si="311"/>
        <v>42035.585486111115</v>
      </c>
    </row>
    <row r="3322" spans="1:20" ht="43.2" hidden="1"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0">
        <f t="shared" si="310"/>
        <v>42513.045798611114</v>
      </c>
      <c r="T3322" s="10">
        <f t="shared" si="311"/>
        <v>42543.045798611114</v>
      </c>
    </row>
    <row r="3323" spans="1:20" ht="57.6" hidden="1"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0">
        <f t="shared" si="310"/>
        <v>41914.100289351853</v>
      </c>
      <c r="T3323" s="10">
        <f t="shared" si="311"/>
        <v>41928.165972222225</v>
      </c>
    </row>
    <row r="3324" spans="1:20" ht="43.2" hidden="1"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0">
        <f t="shared" si="310"/>
        <v>42521.010370370372</v>
      </c>
      <c r="T3324" s="10">
        <f t="shared" si="311"/>
        <v>42543.163194444445</v>
      </c>
    </row>
    <row r="3325" spans="1:20" ht="43.2" hidden="1"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0">
        <f t="shared" si="310"/>
        <v>42608.36583333333</v>
      </c>
      <c r="T3325" s="10">
        <f t="shared" si="311"/>
        <v>42638.36583333333</v>
      </c>
    </row>
    <row r="3326" spans="1:20" ht="43.2" hidden="1"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0">
        <f t="shared" si="310"/>
        <v>42512.58321759259</v>
      </c>
      <c r="T3326" s="10">
        <f t="shared" si="311"/>
        <v>42526.58321759259</v>
      </c>
    </row>
    <row r="3327" spans="1:20" ht="43.2" hidden="1"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0">
        <f t="shared" si="310"/>
        <v>42064.785613425927</v>
      </c>
      <c r="T3327" s="10">
        <f t="shared" si="311"/>
        <v>42099.743946759263</v>
      </c>
    </row>
    <row r="3328" spans="1:20" ht="43.2" hidden="1"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0">
        <f t="shared" si="310"/>
        <v>42041.714178240742</v>
      </c>
      <c r="T3328" s="10">
        <f t="shared" si="311"/>
        <v>42071.67251157407</v>
      </c>
    </row>
    <row r="3329" spans="1:20" ht="43.2" hidden="1"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0">
        <f t="shared" si="310"/>
        <v>42468.374606481477</v>
      </c>
      <c r="T3329" s="10">
        <f t="shared" si="311"/>
        <v>42498.374606481477</v>
      </c>
    </row>
    <row r="3330" spans="1:20" ht="43.2" hidden="1"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0">
        <f t="shared" si="310"/>
        <v>41822.57503472222</v>
      </c>
      <c r="T3330" s="10">
        <f t="shared" si="311"/>
        <v>41825.041666666664</v>
      </c>
    </row>
    <row r="3331" spans="1:20" ht="43.2" hidden="1"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IFERROR(E3331/L3331,"No Backers")</f>
        <v>44.92307692307692</v>
      </c>
      <c r="Q3331" t="str">
        <f t="shared" ref="Q3331:Q3394" si="314">MID(N3331,1,FIND("/",N3331,1)-1)</f>
        <v>theater</v>
      </c>
      <c r="R3331" t="str">
        <f t="shared" ref="R3331:R3394" si="315">MID(N3331,FIND("/",N3331,1)+1,LEN(N3331))</f>
        <v>plays</v>
      </c>
      <c r="S3331" s="10">
        <f t="shared" ref="S3331:S3394" si="316">(((J3331/60)/60)/24)+DATE(1970,1,1)</f>
        <v>41837.323009259257</v>
      </c>
      <c r="T3331" s="10">
        <f t="shared" ref="T3331:T3394" si="317">(((I3331/60)/60)/24)+DATE(1970,1,1)</f>
        <v>41847.958333333336</v>
      </c>
    </row>
    <row r="3332" spans="1:20" ht="43.2" hidden="1"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0">
        <f t="shared" si="316"/>
        <v>42065.887361111112</v>
      </c>
      <c r="T3332" s="10">
        <f t="shared" si="317"/>
        <v>42095.845694444448</v>
      </c>
    </row>
    <row r="3333" spans="1:20" ht="43.2" hidden="1"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0">
        <f t="shared" si="316"/>
        <v>42248.697754629626</v>
      </c>
      <c r="T3333" s="10">
        <f t="shared" si="317"/>
        <v>42283.697754629626</v>
      </c>
    </row>
    <row r="3334" spans="1:20" ht="43.2" hidden="1"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0">
        <f t="shared" si="316"/>
        <v>41809.860300925924</v>
      </c>
      <c r="T3334" s="10">
        <f t="shared" si="317"/>
        <v>41839.860300925924</v>
      </c>
    </row>
    <row r="3335" spans="1:20" ht="43.2" hidden="1"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0">
        <f t="shared" si="316"/>
        <v>42148.676851851851</v>
      </c>
      <c r="T3335" s="10">
        <f t="shared" si="317"/>
        <v>42170.676851851851</v>
      </c>
    </row>
    <row r="3336" spans="1:20" ht="28.8" hidden="1"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0">
        <f t="shared" si="316"/>
        <v>42185.521087962959</v>
      </c>
      <c r="T3336" s="10">
        <f t="shared" si="317"/>
        <v>42215.521087962959</v>
      </c>
    </row>
    <row r="3337" spans="1:20" ht="43.2" hidden="1"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0">
        <f t="shared" si="316"/>
        <v>41827.674143518518</v>
      </c>
      <c r="T3337" s="10">
        <f t="shared" si="317"/>
        <v>41854.958333333336</v>
      </c>
    </row>
    <row r="3338" spans="1:20" ht="43.2" hidden="1"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0">
        <f t="shared" si="316"/>
        <v>42437.398680555561</v>
      </c>
      <c r="T3338" s="10">
        <f t="shared" si="317"/>
        <v>42465.35701388889</v>
      </c>
    </row>
    <row r="3339" spans="1:20" ht="43.2" hidden="1"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0">
        <f t="shared" si="316"/>
        <v>41901.282025462962</v>
      </c>
      <c r="T3339" s="10">
        <f t="shared" si="317"/>
        <v>41922.875</v>
      </c>
    </row>
    <row r="3340" spans="1:20" ht="28.8" hidden="1"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0">
        <f t="shared" si="316"/>
        <v>42769.574999999997</v>
      </c>
      <c r="T3340" s="10">
        <f t="shared" si="317"/>
        <v>42790.574999999997</v>
      </c>
    </row>
    <row r="3341" spans="1:20" ht="43.2" hidden="1"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0">
        <f t="shared" si="316"/>
        <v>42549.665717592594</v>
      </c>
      <c r="T3341" s="10">
        <f t="shared" si="317"/>
        <v>42579.665717592594</v>
      </c>
    </row>
    <row r="3342" spans="1:20" ht="43.2" hidden="1"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0">
        <f t="shared" si="316"/>
        <v>42685.974004629628</v>
      </c>
      <c r="T3342" s="10">
        <f t="shared" si="317"/>
        <v>42710.974004629628</v>
      </c>
    </row>
    <row r="3343" spans="1:20" ht="43.2" hidden="1"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0">
        <f t="shared" si="316"/>
        <v>42510.798854166671</v>
      </c>
      <c r="T3343" s="10">
        <f t="shared" si="317"/>
        <v>42533.708333333328</v>
      </c>
    </row>
    <row r="3344" spans="1:20" ht="43.2" hidden="1"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0">
        <f t="shared" si="316"/>
        <v>42062.296412037031</v>
      </c>
      <c r="T3344" s="10">
        <f t="shared" si="317"/>
        <v>42095.207638888889</v>
      </c>
    </row>
    <row r="3345" spans="1:20" ht="43.2" hidden="1"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0">
        <f t="shared" si="316"/>
        <v>42452.916481481487</v>
      </c>
      <c r="T3345" s="10">
        <f t="shared" si="317"/>
        <v>42473.554166666669</v>
      </c>
    </row>
    <row r="3346" spans="1:20" ht="43.2" hidden="1"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0">
        <f t="shared" si="316"/>
        <v>41851.200150462959</v>
      </c>
      <c r="T3346" s="10">
        <f t="shared" si="317"/>
        <v>41881.200150462959</v>
      </c>
    </row>
    <row r="3347" spans="1:20" ht="43.2" hidden="1"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0">
        <f t="shared" si="316"/>
        <v>42053.106111111112</v>
      </c>
      <c r="T3347" s="10">
        <f t="shared" si="317"/>
        <v>42112.025694444441</v>
      </c>
    </row>
    <row r="3348" spans="1:20" ht="43.2" hidden="1"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0">
        <f t="shared" si="316"/>
        <v>42054.024421296301</v>
      </c>
      <c r="T3348" s="10">
        <f t="shared" si="317"/>
        <v>42061.024421296301</v>
      </c>
    </row>
    <row r="3349" spans="1:20" ht="57.6" hidden="1"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0">
        <f t="shared" si="316"/>
        <v>42484.551550925928</v>
      </c>
      <c r="T3349" s="10">
        <f t="shared" si="317"/>
        <v>42498.875</v>
      </c>
    </row>
    <row r="3350" spans="1:20" ht="43.2" hidden="1"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0">
        <f t="shared" si="316"/>
        <v>42466.558796296296</v>
      </c>
      <c r="T3350" s="10">
        <f t="shared" si="317"/>
        <v>42490.165972222225</v>
      </c>
    </row>
    <row r="3351" spans="1:20" ht="43.2" hidden="1"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0">
        <f t="shared" si="316"/>
        <v>42513.110787037032</v>
      </c>
      <c r="T3351" s="10">
        <f t="shared" si="317"/>
        <v>42534.708333333328</v>
      </c>
    </row>
    <row r="3352" spans="1:20" ht="57.6" hidden="1"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0">
        <f t="shared" si="316"/>
        <v>42302.701516203699</v>
      </c>
      <c r="T3352" s="10">
        <f t="shared" si="317"/>
        <v>42337.958333333328</v>
      </c>
    </row>
    <row r="3353" spans="1:20" ht="43.2" hidden="1"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0">
        <f t="shared" si="316"/>
        <v>41806.395428240743</v>
      </c>
      <c r="T3353" s="10">
        <f t="shared" si="317"/>
        <v>41843.458333333336</v>
      </c>
    </row>
    <row r="3354" spans="1:20" ht="43.2" hidden="1"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0">
        <f t="shared" si="316"/>
        <v>42495.992800925931</v>
      </c>
      <c r="T3354" s="10">
        <f t="shared" si="317"/>
        <v>42552.958333333328</v>
      </c>
    </row>
    <row r="3355" spans="1:20" ht="43.2" hidden="1"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0">
        <f t="shared" si="316"/>
        <v>42479.432291666672</v>
      </c>
      <c r="T3355" s="10">
        <f t="shared" si="317"/>
        <v>42492.958333333328</v>
      </c>
    </row>
    <row r="3356" spans="1:20" ht="28.8" hidden="1"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0">
        <f t="shared" si="316"/>
        <v>42270.7269212963</v>
      </c>
      <c r="T3356" s="10">
        <f t="shared" si="317"/>
        <v>42306.167361111111</v>
      </c>
    </row>
    <row r="3357" spans="1:20" ht="43.2" hidden="1"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0">
        <f t="shared" si="316"/>
        <v>42489.619525462964</v>
      </c>
      <c r="T3357" s="10">
        <f t="shared" si="317"/>
        <v>42500.470138888893</v>
      </c>
    </row>
    <row r="3358" spans="1:20" ht="43.2" hidden="1"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0">
        <f t="shared" si="316"/>
        <v>42536.815648148149</v>
      </c>
      <c r="T3358" s="10">
        <f t="shared" si="317"/>
        <v>42566.815648148149</v>
      </c>
    </row>
    <row r="3359" spans="1:20" ht="43.2" hidden="1"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0">
        <f t="shared" si="316"/>
        <v>41822.417939814812</v>
      </c>
      <c r="T3359" s="10">
        <f t="shared" si="317"/>
        <v>41852.417939814812</v>
      </c>
    </row>
    <row r="3360" spans="1:20" ht="43.2" hidden="1"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0">
        <f t="shared" si="316"/>
        <v>41932.311099537037</v>
      </c>
      <c r="T3360" s="10">
        <f t="shared" si="317"/>
        <v>41962.352766203709</v>
      </c>
    </row>
    <row r="3361" spans="1:20" ht="43.2" hidden="1"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0">
        <f t="shared" si="316"/>
        <v>42746.057106481487</v>
      </c>
      <c r="T3361" s="10">
        <f t="shared" si="317"/>
        <v>42791.057106481487</v>
      </c>
    </row>
    <row r="3362" spans="1:20" ht="28.8" hidden="1"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0">
        <f t="shared" si="316"/>
        <v>42697.082673611112</v>
      </c>
      <c r="T3362" s="10">
        <f t="shared" si="317"/>
        <v>42718.665972222225</v>
      </c>
    </row>
    <row r="3363" spans="1:20" ht="57.6" hidden="1"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0">
        <f t="shared" si="316"/>
        <v>41866.025347222225</v>
      </c>
      <c r="T3363" s="10">
        <f t="shared" si="317"/>
        <v>41883.665972222225</v>
      </c>
    </row>
    <row r="3364" spans="1:20" ht="43.2" hidden="1"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0">
        <f t="shared" si="316"/>
        <v>42056.091631944444</v>
      </c>
      <c r="T3364" s="10">
        <f t="shared" si="317"/>
        <v>42070.204861111109</v>
      </c>
    </row>
    <row r="3365" spans="1:20" ht="43.2" hidden="1"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0">
        <f t="shared" si="316"/>
        <v>41851.771354166667</v>
      </c>
      <c r="T3365" s="10">
        <f t="shared" si="317"/>
        <v>41870.666666666664</v>
      </c>
    </row>
    <row r="3366" spans="1:20" ht="43.2" hidden="1"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0">
        <f t="shared" si="316"/>
        <v>42422.977418981478</v>
      </c>
      <c r="T3366" s="10">
        <f t="shared" si="317"/>
        <v>42444.875</v>
      </c>
    </row>
    <row r="3367" spans="1:20" ht="43.2" hidden="1"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0">
        <f t="shared" si="316"/>
        <v>42321.101759259262</v>
      </c>
      <c r="T3367" s="10">
        <f t="shared" si="317"/>
        <v>42351.101759259262</v>
      </c>
    </row>
    <row r="3368" spans="1:20" ht="43.2" hidden="1"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0">
        <f t="shared" si="316"/>
        <v>42107.067557870367</v>
      </c>
      <c r="T3368" s="10">
        <f t="shared" si="317"/>
        <v>42137.067557870367</v>
      </c>
    </row>
    <row r="3369" spans="1:20" ht="43.2" hidden="1"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0">
        <f t="shared" si="316"/>
        <v>42192.933958333335</v>
      </c>
      <c r="T3369" s="10">
        <f t="shared" si="317"/>
        <v>42217.933958333335</v>
      </c>
    </row>
    <row r="3370" spans="1:20" ht="43.2" hidden="1"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0">
        <f t="shared" si="316"/>
        <v>41969.199756944443</v>
      </c>
      <c r="T3370" s="10">
        <f t="shared" si="317"/>
        <v>42005.208333333328</v>
      </c>
    </row>
    <row r="3371" spans="1:20" ht="43.2" hidden="1"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0">
        <f t="shared" si="316"/>
        <v>42690.041435185187</v>
      </c>
      <c r="T3371" s="10">
        <f t="shared" si="317"/>
        <v>42750.041435185187</v>
      </c>
    </row>
    <row r="3372" spans="1:20" ht="28.8" hidden="1"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0">
        <f t="shared" si="316"/>
        <v>42690.334317129629</v>
      </c>
      <c r="T3372" s="10">
        <f t="shared" si="317"/>
        <v>42721.333333333328</v>
      </c>
    </row>
    <row r="3373" spans="1:20" ht="28.8" hidden="1"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0">
        <f t="shared" si="316"/>
        <v>42312.874594907407</v>
      </c>
      <c r="T3373" s="10">
        <f t="shared" si="317"/>
        <v>42340.874594907407</v>
      </c>
    </row>
    <row r="3374" spans="1:20" ht="43.2" hidden="1"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0">
        <f t="shared" si="316"/>
        <v>41855.548101851848</v>
      </c>
      <c r="T3374" s="10">
        <f t="shared" si="317"/>
        <v>41876.207638888889</v>
      </c>
    </row>
    <row r="3375" spans="1:20" ht="43.2" hidden="1"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0">
        <f t="shared" si="316"/>
        <v>42179.854629629626</v>
      </c>
      <c r="T3375" s="10">
        <f t="shared" si="317"/>
        <v>42203.666666666672</v>
      </c>
    </row>
    <row r="3376" spans="1:20" ht="43.2" hidden="1"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0">
        <f t="shared" si="316"/>
        <v>42275.731666666667</v>
      </c>
      <c r="T3376" s="10">
        <f t="shared" si="317"/>
        <v>42305.731666666667</v>
      </c>
    </row>
    <row r="3377" spans="1:20" ht="43.2" hidden="1"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0">
        <f t="shared" si="316"/>
        <v>41765.610798611109</v>
      </c>
      <c r="T3377" s="10">
        <f t="shared" si="317"/>
        <v>41777.610798611109</v>
      </c>
    </row>
    <row r="3378" spans="1:20" ht="43.2" hidden="1"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0">
        <f t="shared" si="316"/>
        <v>42059.701319444444</v>
      </c>
      <c r="T3378" s="10">
        <f t="shared" si="317"/>
        <v>42119.659652777773</v>
      </c>
    </row>
    <row r="3379" spans="1:20" ht="43.2" hidden="1"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0">
        <f t="shared" si="316"/>
        <v>42053.732627314821</v>
      </c>
      <c r="T3379" s="10">
        <f t="shared" si="317"/>
        <v>42083.705555555556</v>
      </c>
    </row>
    <row r="3380" spans="1:20" ht="43.2" hidden="1"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0">
        <f t="shared" si="316"/>
        <v>41858.355393518519</v>
      </c>
      <c r="T3380" s="10">
        <f t="shared" si="317"/>
        <v>41882.547222222223</v>
      </c>
    </row>
    <row r="3381" spans="1:20" ht="57.6" hidden="1"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0">
        <f t="shared" si="316"/>
        <v>42225.513888888891</v>
      </c>
      <c r="T3381" s="10">
        <f t="shared" si="317"/>
        <v>42242.958333333328</v>
      </c>
    </row>
    <row r="3382" spans="1:20" ht="57.6" hidden="1"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0">
        <f t="shared" si="316"/>
        <v>41937.95344907407</v>
      </c>
      <c r="T3382" s="10">
        <f t="shared" si="317"/>
        <v>41972.995115740734</v>
      </c>
    </row>
    <row r="3383" spans="1:20" ht="43.2" hidden="1"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0">
        <f t="shared" si="316"/>
        <v>42044.184988425928</v>
      </c>
      <c r="T3383" s="10">
        <f t="shared" si="317"/>
        <v>42074.143321759257</v>
      </c>
    </row>
    <row r="3384" spans="1:20" ht="43.2" hidden="1"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0">
        <f t="shared" si="316"/>
        <v>42559.431203703702</v>
      </c>
      <c r="T3384" s="10">
        <f t="shared" si="317"/>
        <v>42583.957638888889</v>
      </c>
    </row>
    <row r="3385" spans="1:20" ht="43.2" hidden="1"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0">
        <f t="shared" si="316"/>
        <v>42524.782638888893</v>
      </c>
      <c r="T3385" s="10">
        <f t="shared" si="317"/>
        <v>42544.782638888893</v>
      </c>
    </row>
    <row r="3386" spans="1:20" ht="43.2" hidden="1"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0">
        <f t="shared" si="316"/>
        <v>42292.087592592594</v>
      </c>
      <c r="T3386" s="10">
        <f t="shared" si="317"/>
        <v>42329.125</v>
      </c>
    </row>
    <row r="3387" spans="1:20" ht="57.6" hidden="1"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0">
        <f t="shared" si="316"/>
        <v>41953.8675</v>
      </c>
      <c r="T3387" s="10">
        <f t="shared" si="317"/>
        <v>41983.8675</v>
      </c>
    </row>
    <row r="3388" spans="1:20" ht="43.2" hidden="1"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0">
        <f t="shared" si="316"/>
        <v>41946.644745370373</v>
      </c>
      <c r="T3388" s="10">
        <f t="shared" si="317"/>
        <v>41976.644745370373</v>
      </c>
    </row>
    <row r="3389" spans="1:20" ht="57.6" hidden="1"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0">
        <f t="shared" si="316"/>
        <v>41947.762592592589</v>
      </c>
      <c r="T3389" s="10">
        <f t="shared" si="317"/>
        <v>41987.762592592597</v>
      </c>
    </row>
    <row r="3390" spans="1:20" ht="57.6" hidden="1"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0">
        <f t="shared" si="316"/>
        <v>42143.461122685185</v>
      </c>
      <c r="T3390" s="10">
        <f t="shared" si="317"/>
        <v>42173.461122685185</v>
      </c>
    </row>
    <row r="3391" spans="1:20" ht="43.2" hidden="1"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0">
        <f t="shared" si="316"/>
        <v>42494.563449074078</v>
      </c>
      <c r="T3391" s="10">
        <f t="shared" si="317"/>
        <v>42524.563449074078</v>
      </c>
    </row>
    <row r="3392" spans="1:20" ht="57.6" hidden="1"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0">
        <f t="shared" si="316"/>
        <v>41815.774826388886</v>
      </c>
      <c r="T3392" s="10">
        <f t="shared" si="317"/>
        <v>41830.774826388886</v>
      </c>
    </row>
    <row r="3393" spans="1:20" ht="43.2" hidden="1"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0">
        <f t="shared" si="316"/>
        <v>41830.545694444445</v>
      </c>
      <c r="T3393" s="10">
        <f t="shared" si="317"/>
        <v>41859.936111111114</v>
      </c>
    </row>
    <row r="3394" spans="1:20" ht="57.6" hidden="1"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0">
        <f t="shared" si="316"/>
        <v>42446.845543981486</v>
      </c>
      <c r="T3394" s="10">
        <f t="shared" si="317"/>
        <v>42496.845543981486</v>
      </c>
    </row>
    <row r="3395" spans="1:20" ht="43.2" hidden="1"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IFERROR(E3395/L3395,"No Backers")</f>
        <v>36.06818181818182</v>
      </c>
      <c r="Q3395" t="str">
        <f t="shared" ref="Q3395:Q3458" si="320">MID(N3395,1,FIND("/",N3395,1)-1)</f>
        <v>theater</v>
      </c>
      <c r="R3395" t="str">
        <f t="shared" ref="R3395:R3458" si="321">MID(N3395,FIND("/",N3395,1)+1,LEN(N3395))</f>
        <v>plays</v>
      </c>
      <c r="S3395" s="10">
        <f t="shared" ref="S3395:S3458" si="322">(((J3395/60)/60)/24)+DATE(1970,1,1)</f>
        <v>41923.921643518523</v>
      </c>
      <c r="T3395" s="10">
        <f t="shared" ref="T3395:T3458" si="323">(((I3395/60)/60)/24)+DATE(1970,1,1)</f>
        <v>41949.031944444447</v>
      </c>
    </row>
    <row r="3396" spans="1:20" ht="43.2" hidden="1"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0">
        <f t="shared" si="322"/>
        <v>41817.59542824074</v>
      </c>
      <c r="T3396" s="10">
        <f t="shared" si="323"/>
        <v>41847.59542824074</v>
      </c>
    </row>
    <row r="3397" spans="1:20" ht="28.8" hidden="1"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0">
        <f t="shared" si="322"/>
        <v>42140.712314814817</v>
      </c>
      <c r="T3397" s="10">
        <f t="shared" si="323"/>
        <v>42154.756944444445</v>
      </c>
    </row>
    <row r="3398" spans="1:20" ht="43.2" hidden="1"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0">
        <f t="shared" si="322"/>
        <v>41764.44663194444</v>
      </c>
      <c r="T3398" s="10">
        <f t="shared" si="323"/>
        <v>41791.165972222225</v>
      </c>
    </row>
    <row r="3399" spans="1:20" ht="28.8" hidden="1"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0">
        <f t="shared" si="322"/>
        <v>42378.478344907402</v>
      </c>
      <c r="T3399" s="10">
        <f t="shared" si="323"/>
        <v>42418.916666666672</v>
      </c>
    </row>
    <row r="3400" spans="1:20" ht="43.2" hidden="1"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0">
        <f t="shared" si="322"/>
        <v>41941.75203703704</v>
      </c>
      <c r="T3400" s="10">
        <f t="shared" si="323"/>
        <v>41964.708333333328</v>
      </c>
    </row>
    <row r="3401" spans="1:20" ht="43.2" hidden="1"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0">
        <f t="shared" si="322"/>
        <v>42026.920428240745</v>
      </c>
      <c r="T3401" s="10">
        <f t="shared" si="323"/>
        <v>42056.920428240745</v>
      </c>
    </row>
    <row r="3402" spans="1:20" ht="43.2" hidden="1"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0">
        <f t="shared" si="322"/>
        <v>41834.953865740739</v>
      </c>
      <c r="T3402" s="10">
        <f t="shared" si="323"/>
        <v>41879.953865740739</v>
      </c>
    </row>
    <row r="3403" spans="1:20" ht="57.6" hidden="1"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0">
        <f t="shared" si="322"/>
        <v>42193.723912037036</v>
      </c>
      <c r="T3403" s="10">
        <f t="shared" si="323"/>
        <v>42223.723912037036</v>
      </c>
    </row>
    <row r="3404" spans="1:20" ht="43.2" hidden="1"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0">
        <f t="shared" si="322"/>
        <v>42290.61855324074</v>
      </c>
      <c r="T3404" s="10">
        <f t="shared" si="323"/>
        <v>42320.104861111111</v>
      </c>
    </row>
    <row r="3405" spans="1:20" ht="43.2" hidden="1"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0">
        <f t="shared" si="322"/>
        <v>42150.462083333332</v>
      </c>
      <c r="T3405" s="10">
        <f t="shared" si="323"/>
        <v>42180.462083333332</v>
      </c>
    </row>
    <row r="3406" spans="1:20" ht="57.6" hidden="1"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0">
        <f t="shared" si="322"/>
        <v>42152.503495370373</v>
      </c>
      <c r="T3406" s="10">
        <f t="shared" si="323"/>
        <v>42172.503495370373</v>
      </c>
    </row>
    <row r="3407" spans="1:20" ht="43.2" hidden="1"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0">
        <f t="shared" si="322"/>
        <v>42410.017199074078</v>
      </c>
      <c r="T3407" s="10">
        <f t="shared" si="323"/>
        <v>42430.999305555553</v>
      </c>
    </row>
    <row r="3408" spans="1:20" ht="43.2" hidden="1"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0">
        <f t="shared" si="322"/>
        <v>41791.492777777778</v>
      </c>
      <c r="T3408" s="10">
        <f t="shared" si="323"/>
        <v>41836.492777777778</v>
      </c>
    </row>
    <row r="3409" spans="1:20" ht="57.6" hidden="1"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0">
        <f t="shared" si="322"/>
        <v>41796.422326388885</v>
      </c>
      <c r="T3409" s="10">
        <f t="shared" si="323"/>
        <v>41826.422326388885</v>
      </c>
    </row>
    <row r="3410" spans="1:20" ht="43.2" hidden="1"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0">
        <f t="shared" si="322"/>
        <v>41808.991944444446</v>
      </c>
      <c r="T3410" s="10">
        <f t="shared" si="323"/>
        <v>41838.991944444446</v>
      </c>
    </row>
    <row r="3411" spans="1:20" ht="43.2" hidden="1"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0">
        <f t="shared" si="322"/>
        <v>42544.814328703709</v>
      </c>
      <c r="T3411" s="10">
        <f t="shared" si="323"/>
        <v>42582.873611111107</v>
      </c>
    </row>
    <row r="3412" spans="1:20" ht="43.2" hidden="1"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0">
        <f t="shared" si="322"/>
        <v>42500.041550925926</v>
      </c>
      <c r="T3412" s="10">
        <f t="shared" si="323"/>
        <v>42527.291666666672</v>
      </c>
    </row>
    <row r="3413" spans="1:20" ht="43.2" hidden="1"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0">
        <f t="shared" si="322"/>
        <v>42265.022824074069</v>
      </c>
      <c r="T3413" s="10">
        <f t="shared" si="323"/>
        <v>42285.022824074069</v>
      </c>
    </row>
    <row r="3414" spans="1:20" ht="43.2" hidden="1"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0">
        <f t="shared" si="322"/>
        <v>41879.959050925929</v>
      </c>
      <c r="T3414" s="10">
        <f t="shared" si="323"/>
        <v>41909.959050925929</v>
      </c>
    </row>
    <row r="3415" spans="1:20" ht="57.6" hidden="1"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0">
        <f t="shared" si="322"/>
        <v>42053.733078703706</v>
      </c>
      <c r="T3415" s="10">
        <f t="shared" si="323"/>
        <v>42063.207638888889</v>
      </c>
    </row>
    <row r="3416" spans="1:20" ht="43.2" hidden="1"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0">
        <f t="shared" si="322"/>
        <v>42675.832465277781</v>
      </c>
      <c r="T3416" s="10">
        <f t="shared" si="323"/>
        <v>42705.332638888889</v>
      </c>
    </row>
    <row r="3417" spans="1:20" ht="43.2" hidden="1"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0">
        <f t="shared" si="322"/>
        <v>42467.144166666665</v>
      </c>
      <c r="T3417" s="10">
        <f t="shared" si="323"/>
        <v>42477.979166666672</v>
      </c>
    </row>
    <row r="3418" spans="1:20" ht="57.6" hidden="1"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0">
        <f t="shared" si="322"/>
        <v>42089.412557870368</v>
      </c>
      <c r="T3418" s="10">
        <f t="shared" si="323"/>
        <v>42117.770833333328</v>
      </c>
    </row>
    <row r="3419" spans="1:20" ht="43.2" hidden="1"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0">
        <f t="shared" si="322"/>
        <v>41894.91375</v>
      </c>
      <c r="T3419" s="10">
        <f t="shared" si="323"/>
        <v>41938.029861111114</v>
      </c>
    </row>
    <row r="3420" spans="1:20" ht="43.2" hidden="1"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0">
        <f t="shared" si="322"/>
        <v>41752.83457175926</v>
      </c>
      <c r="T3420" s="10">
        <f t="shared" si="323"/>
        <v>41782.83457175926</v>
      </c>
    </row>
    <row r="3421" spans="1:20" ht="57.6" hidden="1"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0">
        <f t="shared" si="322"/>
        <v>42448.821585648147</v>
      </c>
      <c r="T3421" s="10">
        <f t="shared" si="323"/>
        <v>42466.895833333328</v>
      </c>
    </row>
    <row r="3422" spans="1:20" ht="43.2" hidden="1"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0">
        <f t="shared" si="322"/>
        <v>42405.090300925927</v>
      </c>
      <c r="T3422" s="10">
        <f t="shared" si="323"/>
        <v>42414</v>
      </c>
    </row>
    <row r="3423" spans="1:20" ht="43.2" hidden="1"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0">
        <f t="shared" si="322"/>
        <v>42037.791238425925</v>
      </c>
      <c r="T3423" s="10">
        <f t="shared" si="323"/>
        <v>42067.791238425925</v>
      </c>
    </row>
    <row r="3424" spans="1:20" ht="43.2" hidden="1"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0">
        <f t="shared" si="322"/>
        <v>42323.562222222223</v>
      </c>
      <c r="T3424" s="10">
        <f t="shared" si="323"/>
        <v>42352</v>
      </c>
    </row>
    <row r="3425" spans="1:20" ht="43.2" hidden="1"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0">
        <f t="shared" si="322"/>
        <v>42088.911354166667</v>
      </c>
      <c r="T3425" s="10">
        <f t="shared" si="323"/>
        <v>42118.911354166667</v>
      </c>
    </row>
    <row r="3426" spans="1:20" ht="43.2" hidden="1"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0">
        <f t="shared" si="322"/>
        <v>42018.676898148144</v>
      </c>
      <c r="T3426" s="10">
        <f t="shared" si="323"/>
        <v>42040.290972222225</v>
      </c>
    </row>
    <row r="3427" spans="1:20" ht="43.2" hidden="1"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0">
        <f t="shared" si="322"/>
        <v>41884.617314814815</v>
      </c>
      <c r="T3427" s="10">
        <f t="shared" si="323"/>
        <v>41916.617314814815</v>
      </c>
    </row>
    <row r="3428" spans="1:20" ht="43.2" hidden="1"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0">
        <f t="shared" si="322"/>
        <v>41884.056747685187</v>
      </c>
      <c r="T3428" s="10">
        <f t="shared" si="323"/>
        <v>41903.083333333336</v>
      </c>
    </row>
    <row r="3429" spans="1:20" ht="43.2" hidden="1"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0">
        <f t="shared" si="322"/>
        <v>41792.645277777774</v>
      </c>
      <c r="T3429" s="10">
        <f t="shared" si="323"/>
        <v>41822.645277777774</v>
      </c>
    </row>
    <row r="3430" spans="1:20" ht="43.2" hidden="1"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0">
        <f t="shared" si="322"/>
        <v>42038.720451388886</v>
      </c>
      <c r="T3430" s="10">
        <f t="shared" si="323"/>
        <v>42063.708333333328</v>
      </c>
    </row>
    <row r="3431" spans="1:20" ht="43.2" hidden="1"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0">
        <f t="shared" si="322"/>
        <v>42662.021539351852</v>
      </c>
      <c r="T3431" s="10">
        <f t="shared" si="323"/>
        <v>42676.021539351852</v>
      </c>
    </row>
    <row r="3432" spans="1:20" ht="43.2" hidden="1"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0">
        <f t="shared" si="322"/>
        <v>41820.945613425924</v>
      </c>
      <c r="T3432" s="10">
        <f t="shared" si="323"/>
        <v>41850.945613425924</v>
      </c>
    </row>
    <row r="3433" spans="1:20" ht="43.2" hidden="1"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0">
        <f t="shared" si="322"/>
        <v>41839.730937500004</v>
      </c>
      <c r="T3433" s="10">
        <f t="shared" si="323"/>
        <v>41869.730937500004</v>
      </c>
    </row>
    <row r="3434" spans="1:20" ht="43.2" hidden="1"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0">
        <f t="shared" si="322"/>
        <v>42380.581180555557</v>
      </c>
      <c r="T3434" s="10">
        <f t="shared" si="323"/>
        <v>42405.916666666672</v>
      </c>
    </row>
    <row r="3435" spans="1:20" ht="43.2" hidden="1"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0">
        <f t="shared" si="322"/>
        <v>41776.063136574077</v>
      </c>
      <c r="T3435" s="10">
        <f t="shared" si="323"/>
        <v>41807.125</v>
      </c>
    </row>
    <row r="3436" spans="1:20" ht="43.2" hidden="1"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0">
        <f t="shared" si="322"/>
        <v>41800.380428240744</v>
      </c>
      <c r="T3436" s="10">
        <f t="shared" si="323"/>
        <v>41830.380428240744</v>
      </c>
    </row>
    <row r="3437" spans="1:20" ht="43.2" hidden="1"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0">
        <f t="shared" si="322"/>
        <v>42572.61681712963</v>
      </c>
      <c r="T3437" s="10">
        <f t="shared" si="323"/>
        <v>42589.125</v>
      </c>
    </row>
    <row r="3438" spans="1:20" ht="43.2" hidden="1"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0">
        <f t="shared" si="322"/>
        <v>41851.541585648149</v>
      </c>
      <c r="T3438" s="10">
        <f t="shared" si="323"/>
        <v>41872.686111111114</v>
      </c>
    </row>
    <row r="3439" spans="1:20" ht="57.6" hidden="1"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0">
        <f t="shared" si="322"/>
        <v>42205.710879629631</v>
      </c>
      <c r="T3439" s="10">
        <f t="shared" si="323"/>
        <v>42235.710879629631</v>
      </c>
    </row>
    <row r="3440" spans="1:20" ht="43.2" hidden="1"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0">
        <f t="shared" si="322"/>
        <v>42100.927858796291</v>
      </c>
      <c r="T3440" s="10">
        <f t="shared" si="323"/>
        <v>42126.875</v>
      </c>
    </row>
    <row r="3441" spans="1:20" ht="28.8" hidden="1"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0">
        <f t="shared" si="322"/>
        <v>42374.911226851851</v>
      </c>
      <c r="T3441" s="10">
        <f t="shared" si="323"/>
        <v>42388.207638888889</v>
      </c>
    </row>
    <row r="3442" spans="1:20" ht="43.2" hidden="1"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0">
        <f t="shared" si="322"/>
        <v>41809.12300925926</v>
      </c>
      <c r="T3442" s="10">
        <f t="shared" si="323"/>
        <v>41831.677083333336</v>
      </c>
    </row>
    <row r="3443" spans="1:20" ht="43.2" hidden="1"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0">
        <f t="shared" si="322"/>
        <v>42294.429641203707</v>
      </c>
      <c r="T3443" s="10">
        <f t="shared" si="323"/>
        <v>42321.845138888893</v>
      </c>
    </row>
    <row r="3444" spans="1:20" ht="43.2" hidden="1"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0">
        <f t="shared" si="322"/>
        <v>42124.841111111105</v>
      </c>
      <c r="T3444" s="10">
        <f t="shared" si="323"/>
        <v>42154.841111111105</v>
      </c>
    </row>
    <row r="3445" spans="1:20" ht="43.2" hidden="1"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0">
        <f t="shared" si="322"/>
        <v>41861.524837962963</v>
      </c>
      <c r="T3445" s="10">
        <f t="shared" si="323"/>
        <v>41891.524837962963</v>
      </c>
    </row>
    <row r="3446" spans="1:20" ht="43.2" hidden="1"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0">
        <f t="shared" si="322"/>
        <v>42521.291504629626</v>
      </c>
      <c r="T3446" s="10">
        <f t="shared" si="323"/>
        <v>42529.582638888889</v>
      </c>
    </row>
    <row r="3447" spans="1:20" ht="43.2" hidden="1"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0">
        <f t="shared" si="322"/>
        <v>42272.530509259261</v>
      </c>
      <c r="T3447" s="10">
        <f t="shared" si="323"/>
        <v>42300.530509259261</v>
      </c>
    </row>
    <row r="3448" spans="1:20" ht="43.2" hidden="1"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0">
        <f t="shared" si="322"/>
        <v>42016.832465277781</v>
      </c>
      <c r="T3448" s="10">
        <f t="shared" si="323"/>
        <v>42040.513888888891</v>
      </c>
    </row>
    <row r="3449" spans="1:20" ht="28.8" hidden="1"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0">
        <f t="shared" si="322"/>
        <v>42402.889027777783</v>
      </c>
      <c r="T3449" s="10">
        <f t="shared" si="323"/>
        <v>42447.847361111111</v>
      </c>
    </row>
    <row r="3450" spans="1:20" ht="43.2" hidden="1"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0">
        <f t="shared" si="322"/>
        <v>41960.119085648148</v>
      </c>
      <c r="T3450" s="10">
        <f t="shared" si="323"/>
        <v>41990.119085648148</v>
      </c>
    </row>
    <row r="3451" spans="1:20" ht="43.2" hidden="1"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0">
        <f t="shared" si="322"/>
        <v>42532.052523148144</v>
      </c>
      <c r="T3451" s="10">
        <f t="shared" si="323"/>
        <v>42560.166666666672</v>
      </c>
    </row>
    <row r="3452" spans="1:20" ht="43.2" hidden="1"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0">
        <f t="shared" si="322"/>
        <v>42036.704525462963</v>
      </c>
      <c r="T3452" s="10">
        <f t="shared" si="323"/>
        <v>42096.662858796291</v>
      </c>
    </row>
    <row r="3453" spans="1:20" ht="43.2" hidden="1"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0">
        <f t="shared" si="322"/>
        <v>42088.723692129628</v>
      </c>
      <c r="T3453" s="10">
        <f t="shared" si="323"/>
        <v>42115.723692129628</v>
      </c>
    </row>
    <row r="3454" spans="1:20" ht="43.2" hidden="1"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0">
        <f t="shared" si="322"/>
        <v>41820.639189814814</v>
      </c>
      <c r="T3454" s="10">
        <f t="shared" si="323"/>
        <v>41843.165972222225</v>
      </c>
    </row>
    <row r="3455" spans="1:20" ht="43.2" hidden="1"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0">
        <f t="shared" si="322"/>
        <v>42535.97865740741</v>
      </c>
      <c r="T3455" s="10">
        <f t="shared" si="323"/>
        <v>42595.97865740741</v>
      </c>
    </row>
    <row r="3456" spans="1:20" ht="57.6" hidden="1"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0">
        <f t="shared" si="322"/>
        <v>41821.698599537034</v>
      </c>
      <c r="T3456" s="10">
        <f t="shared" si="323"/>
        <v>41851.698599537034</v>
      </c>
    </row>
    <row r="3457" spans="1:20" ht="43.2" hidden="1"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0">
        <f t="shared" si="322"/>
        <v>42626.7503125</v>
      </c>
      <c r="T3457" s="10">
        <f t="shared" si="323"/>
        <v>42656.7503125</v>
      </c>
    </row>
    <row r="3458" spans="1:20" ht="43.2" hidden="1"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0">
        <f t="shared" si="322"/>
        <v>41821.205636574072</v>
      </c>
      <c r="T3458" s="10">
        <f t="shared" si="323"/>
        <v>41852.290972222225</v>
      </c>
    </row>
    <row r="3459" spans="1:20" ht="28.8" hidden="1"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IFERROR(E3459/L3459,"No Backers")</f>
        <v>50.981818181818184</v>
      </c>
      <c r="Q3459" t="str">
        <f t="shared" ref="Q3459:Q3522" si="326">MID(N3459,1,FIND("/",N3459,1)-1)</f>
        <v>theater</v>
      </c>
      <c r="R3459" t="str">
        <f t="shared" ref="R3459:R3522" si="327">MID(N3459,FIND("/",N3459,1)+1,LEN(N3459))</f>
        <v>plays</v>
      </c>
      <c r="S3459" s="10">
        <f t="shared" ref="S3459:S3522" si="328">(((J3459/60)/60)/24)+DATE(1970,1,1)</f>
        <v>42016.706678240742</v>
      </c>
      <c r="T3459" s="10">
        <f t="shared" ref="T3459:T3522" si="329">(((I3459/60)/60)/24)+DATE(1970,1,1)</f>
        <v>42047.249305555553</v>
      </c>
    </row>
    <row r="3460" spans="1:20" ht="43.2" hidden="1"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0">
        <f t="shared" si="328"/>
        <v>42011.202581018515</v>
      </c>
      <c r="T3460" s="10">
        <f t="shared" si="329"/>
        <v>42038.185416666667</v>
      </c>
    </row>
    <row r="3461" spans="1:20" ht="43.2" hidden="1"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0">
        <f t="shared" si="328"/>
        <v>42480.479861111111</v>
      </c>
      <c r="T3461" s="10">
        <f t="shared" si="329"/>
        <v>42510.479861111111</v>
      </c>
    </row>
    <row r="3462" spans="1:20" ht="43.2" hidden="1"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0">
        <f t="shared" si="328"/>
        <v>41852.527222222219</v>
      </c>
      <c r="T3462" s="10">
        <f t="shared" si="329"/>
        <v>41866.527222222219</v>
      </c>
    </row>
    <row r="3463" spans="1:20" ht="43.2" hidden="1"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0">
        <f t="shared" si="328"/>
        <v>42643.632858796293</v>
      </c>
      <c r="T3463" s="10">
        <f t="shared" si="329"/>
        <v>42672.125</v>
      </c>
    </row>
    <row r="3464" spans="1:20" ht="43.2" hidden="1"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0">
        <f t="shared" si="328"/>
        <v>42179.898472222223</v>
      </c>
      <c r="T3464" s="10">
        <f t="shared" si="329"/>
        <v>42195.75</v>
      </c>
    </row>
    <row r="3465" spans="1:20" ht="43.2" hidden="1"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0">
        <f t="shared" si="328"/>
        <v>42612.918807870374</v>
      </c>
      <c r="T3465" s="10">
        <f t="shared" si="329"/>
        <v>42654.165972222225</v>
      </c>
    </row>
    <row r="3466" spans="1:20" ht="57.6" hidden="1"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0">
        <f t="shared" si="328"/>
        <v>42575.130057870367</v>
      </c>
      <c r="T3466" s="10">
        <f t="shared" si="329"/>
        <v>42605.130057870367</v>
      </c>
    </row>
    <row r="3467" spans="1:20" ht="43.2" hidden="1"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0">
        <f t="shared" si="328"/>
        <v>42200.625833333332</v>
      </c>
      <c r="T3467" s="10">
        <f t="shared" si="329"/>
        <v>42225.666666666672</v>
      </c>
    </row>
    <row r="3468" spans="1:20" ht="43.2" hidden="1"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0">
        <f t="shared" si="328"/>
        <v>42420.019097222219</v>
      </c>
      <c r="T3468" s="10">
        <f t="shared" si="329"/>
        <v>42479.977430555555</v>
      </c>
    </row>
    <row r="3469" spans="1:20" hidden="1"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0">
        <f t="shared" si="328"/>
        <v>42053.671666666662</v>
      </c>
      <c r="T3469" s="10">
        <f t="shared" si="329"/>
        <v>42083.630000000005</v>
      </c>
    </row>
    <row r="3470" spans="1:20" ht="43.2" hidden="1"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0">
        <f t="shared" si="328"/>
        <v>42605.765381944439</v>
      </c>
      <c r="T3470" s="10">
        <f t="shared" si="329"/>
        <v>42634.125</v>
      </c>
    </row>
    <row r="3471" spans="1:20" ht="57.6" hidden="1"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0">
        <f t="shared" si="328"/>
        <v>42458.641724537039</v>
      </c>
      <c r="T3471" s="10">
        <f t="shared" si="329"/>
        <v>42488.641724537039</v>
      </c>
    </row>
    <row r="3472" spans="1:20" ht="28.8" hidden="1"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0">
        <f t="shared" si="328"/>
        <v>42529.022013888884</v>
      </c>
      <c r="T3472" s="10">
        <f t="shared" si="329"/>
        <v>42566.901388888888</v>
      </c>
    </row>
    <row r="3473" spans="1:20" ht="43.2" hidden="1"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0">
        <f t="shared" si="328"/>
        <v>41841.820486111108</v>
      </c>
      <c r="T3473" s="10">
        <f t="shared" si="329"/>
        <v>41882.833333333336</v>
      </c>
    </row>
    <row r="3474" spans="1:20" ht="43.2" hidden="1"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0">
        <f t="shared" si="328"/>
        <v>41928.170497685183</v>
      </c>
      <c r="T3474" s="10">
        <f t="shared" si="329"/>
        <v>41949.249305555553</v>
      </c>
    </row>
    <row r="3475" spans="1:20" ht="43.2" hidden="1"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0">
        <f t="shared" si="328"/>
        <v>42062.834444444445</v>
      </c>
      <c r="T3475" s="10">
        <f t="shared" si="329"/>
        <v>42083.852083333331</v>
      </c>
    </row>
    <row r="3476" spans="1:20" ht="43.2" hidden="1"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0">
        <f t="shared" si="328"/>
        <v>42541.501516203702</v>
      </c>
      <c r="T3476" s="10">
        <f t="shared" si="329"/>
        <v>42571.501516203702</v>
      </c>
    </row>
    <row r="3477" spans="1:20" ht="43.2" hidden="1"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0">
        <f t="shared" si="328"/>
        <v>41918.880833333329</v>
      </c>
      <c r="T3477" s="10">
        <f t="shared" si="329"/>
        <v>41946</v>
      </c>
    </row>
    <row r="3478" spans="1:20" ht="43.2" hidden="1"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0">
        <f t="shared" si="328"/>
        <v>41921.279976851853</v>
      </c>
      <c r="T3478" s="10">
        <f t="shared" si="329"/>
        <v>41939.125</v>
      </c>
    </row>
    <row r="3479" spans="1:20" ht="43.2" hidden="1"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0">
        <f t="shared" si="328"/>
        <v>42128.736608796295</v>
      </c>
      <c r="T3479" s="10">
        <f t="shared" si="329"/>
        <v>42141.125</v>
      </c>
    </row>
    <row r="3480" spans="1:20" ht="43.2" hidden="1"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0">
        <f t="shared" si="328"/>
        <v>42053.916921296302</v>
      </c>
      <c r="T3480" s="10">
        <f t="shared" si="329"/>
        <v>42079.875</v>
      </c>
    </row>
    <row r="3481" spans="1:20" ht="43.2" hidden="1"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0">
        <f t="shared" si="328"/>
        <v>41781.855092592588</v>
      </c>
      <c r="T3481" s="10">
        <f t="shared" si="329"/>
        <v>41811.855092592588</v>
      </c>
    </row>
    <row r="3482" spans="1:20" ht="43.2" hidden="1"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0">
        <f t="shared" si="328"/>
        <v>42171.317442129628</v>
      </c>
      <c r="T3482" s="10">
        <f t="shared" si="329"/>
        <v>42195.875</v>
      </c>
    </row>
    <row r="3483" spans="1:20" ht="43.2" hidden="1"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0">
        <f t="shared" si="328"/>
        <v>41989.24754629629</v>
      </c>
      <c r="T3483" s="10">
        <f t="shared" si="329"/>
        <v>42006.24754629629</v>
      </c>
    </row>
    <row r="3484" spans="1:20" ht="43.2" hidden="1"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0">
        <f t="shared" si="328"/>
        <v>41796.771597222221</v>
      </c>
      <c r="T3484" s="10">
        <f t="shared" si="329"/>
        <v>41826.771597222221</v>
      </c>
    </row>
    <row r="3485" spans="1:20" ht="43.2" hidden="1"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0">
        <f t="shared" si="328"/>
        <v>41793.668761574074</v>
      </c>
      <c r="T3485" s="10">
        <f t="shared" si="329"/>
        <v>41823.668761574074</v>
      </c>
    </row>
    <row r="3486" spans="1:20" ht="57.6" hidden="1"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0">
        <f t="shared" si="328"/>
        <v>42506.760405092587</v>
      </c>
      <c r="T3486" s="10">
        <f t="shared" si="329"/>
        <v>42536.760405092587</v>
      </c>
    </row>
    <row r="3487" spans="1:20" ht="43.2" hidden="1"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0">
        <f t="shared" si="328"/>
        <v>42372.693055555559</v>
      </c>
      <c r="T3487" s="10">
        <f t="shared" si="329"/>
        <v>42402.693055555559</v>
      </c>
    </row>
    <row r="3488" spans="1:20" ht="43.2" hidden="1"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0">
        <f t="shared" si="328"/>
        <v>42126.87501157407</v>
      </c>
      <c r="T3488" s="10">
        <f t="shared" si="329"/>
        <v>42158.290972222225</v>
      </c>
    </row>
    <row r="3489" spans="1:20" ht="43.2" hidden="1"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0">
        <f t="shared" si="328"/>
        <v>42149.940416666665</v>
      </c>
      <c r="T3489" s="10">
        <f t="shared" si="329"/>
        <v>42179.940416666665</v>
      </c>
    </row>
    <row r="3490" spans="1:20" ht="57.6" hidden="1"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0">
        <f t="shared" si="328"/>
        <v>42087.768055555556</v>
      </c>
      <c r="T3490" s="10">
        <f t="shared" si="329"/>
        <v>42111.666666666672</v>
      </c>
    </row>
    <row r="3491" spans="1:20" ht="43.2" hidden="1"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0">
        <f t="shared" si="328"/>
        <v>41753.635775462964</v>
      </c>
      <c r="T3491" s="10">
        <f t="shared" si="329"/>
        <v>41783.875</v>
      </c>
    </row>
    <row r="3492" spans="1:20" ht="43.2" hidden="1"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0">
        <f t="shared" si="328"/>
        <v>42443.802361111113</v>
      </c>
      <c r="T3492" s="10">
        <f t="shared" si="329"/>
        <v>42473.802361111113</v>
      </c>
    </row>
    <row r="3493" spans="1:20" ht="43.2" hidden="1"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0">
        <f t="shared" si="328"/>
        <v>42121.249814814815</v>
      </c>
      <c r="T3493" s="10">
        <f t="shared" si="329"/>
        <v>42142.249814814815</v>
      </c>
    </row>
    <row r="3494" spans="1:20" ht="43.2" hidden="1"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0">
        <f t="shared" si="328"/>
        <v>42268.009224537032</v>
      </c>
      <c r="T3494" s="10">
        <f t="shared" si="329"/>
        <v>42303.009224537032</v>
      </c>
    </row>
    <row r="3495" spans="1:20" ht="43.2" hidden="1"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0">
        <f t="shared" si="328"/>
        <v>41848.866157407407</v>
      </c>
      <c r="T3495" s="10">
        <f t="shared" si="329"/>
        <v>41868.21597222222</v>
      </c>
    </row>
    <row r="3496" spans="1:20" ht="43.2" hidden="1"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0">
        <f t="shared" si="328"/>
        <v>42689.214988425927</v>
      </c>
      <c r="T3496" s="10">
        <f t="shared" si="329"/>
        <v>42700.25</v>
      </c>
    </row>
    <row r="3497" spans="1:20" ht="43.2" hidden="1"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0">
        <f t="shared" si="328"/>
        <v>41915.762835648151</v>
      </c>
      <c r="T3497" s="10">
        <f t="shared" si="329"/>
        <v>41944.720833333333</v>
      </c>
    </row>
    <row r="3498" spans="1:20" ht="57.6" hidden="1"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0">
        <f t="shared" si="328"/>
        <v>42584.846828703703</v>
      </c>
      <c r="T3498" s="10">
        <f t="shared" si="329"/>
        <v>42624.846828703703</v>
      </c>
    </row>
    <row r="3499" spans="1:20" ht="57.6" hidden="1"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0">
        <f t="shared" si="328"/>
        <v>42511.741944444439</v>
      </c>
      <c r="T3499" s="10">
        <f t="shared" si="329"/>
        <v>42523.916666666672</v>
      </c>
    </row>
    <row r="3500" spans="1:20" ht="57.6" hidden="1"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0">
        <f t="shared" si="328"/>
        <v>42459.15861111111</v>
      </c>
      <c r="T3500" s="10">
        <f t="shared" si="329"/>
        <v>42518.905555555553</v>
      </c>
    </row>
    <row r="3501" spans="1:20" ht="43.2" hidden="1"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0">
        <f t="shared" si="328"/>
        <v>42132.036168981482</v>
      </c>
      <c r="T3501" s="10">
        <f t="shared" si="329"/>
        <v>42186.290972222225</v>
      </c>
    </row>
    <row r="3502" spans="1:20" ht="57.6" hidden="1"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0">
        <f t="shared" si="328"/>
        <v>42419.91942129629</v>
      </c>
      <c r="T3502" s="10">
        <f t="shared" si="329"/>
        <v>42436.207638888889</v>
      </c>
    </row>
    <row r="3503" spans="1:20" ht="43.2" hidden="1"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0">
        <f t="shared" si="328"/>
        <v>42233.763831018514</v>
      </c>
      <c r="T3503" s="10">
        <f t="shared" si="329"/>
        <v>42258.763831018514</v>
      </c>
    </row>
    <row r="3504" spans="1:20" ht="43.2" hidden="1"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0">
        <f t="shared" si="328"/>
        <v>42430.839398148149</v>
      </c>
      <c r="T3504" s="10">
        <f t="shared" si="329"/>
        <v>42445.165972222225</v>
      </c>
    </row>
    <row r="3505" spans="1:20" ht="43.2" hidden="1"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0">
        <f t="shared" si="328"/>
        <v>42545.478333333333</v>
      </c>
      <c r="T3505" s="10">
        <f t="shared" si="329"/>
        <v>42575.478333333333</v>
      </c>
    </row>
    <row r="3506" spans="1:20" ht="43.2" hidden="1"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0">
        <f t="shared" si="328"/>
        <v>42297.748738425929</v>
      </c>
      <c r="T3506" s="10">
        <f t="shared" si="329"/>
        <v>42327.790405092594</v>
      </c>
    </row>
    <row r="3507" spans="1:20" ht="86.4" hidden="1"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0">
        <f t="shared" si="328"/>
        <v>41760.935706018521</v>
      </c>
      <c r="T3507" s="10">
        <f t="shared" si="329"/>
        <v>41772.166666666664</v>
      </c>
    </row>
    <row r="3508" spans="1:20" ht="43.2" hidden="1"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0">
        <f t="shared" si="328"/>
        <v>41829.734259259261</v>
      </c>
      <c r="T3508" s="10">
        <f t="shared" si="329"/>
        <v>41874.734259259261</v>
      </c>
    </row>
    <row r="3509" spans="1:20" ht="43.2" hidden="1"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0">
        <f t="shared" si="328"/>
        <v>42491.92288194444</v>
      </c>
      <c r="T3509" s="10">
        <f t="shared" si="329"/>
        <v>42521.92288194444</v>
      </c>
    </row>
    <row r="3510" spans="1:20" ht="43.2" hidden="1"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0">
        <f t="shared" si="328"/>
        <v>42477.729780092588</v>
      </c>
      <c r="T3510" s="10">
        <f t="shared" si="329"/>
        <v>42500.875</v>
      </c>
    </row>
    <row r="3511" spans="1:20" ht="43.2" hidden="1"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0">
        <f t="shared" si="328"/>
        <v>41950.859560185185</v>
      </c>
      <c r="T3511" s="10">
        <f t="shared" si="329"/>
        <v>41964.204861111109</v>
      </c>
    </row>
    <row r="3512" spans="1:20" ht="57.6" hidden="1"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0">
        <f t="shared" si="328"/>
        <v>41802.62090277778</v>
      </c>
      <c r="T3512" s="10">
        <f t="shared" si="329"/>
        <v>41822.62090277778</v>
      </c>
    </row>
    <row r="3513" spans="1:20" ht="43.2" hidden="1"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0">
        <f t="shared" si="328"/>
        <v>41927.873784722222</v>
      </c>
      <c r="T3513" s="10">
        <f t="shared" si="329"/>
        <v>41950.770833333336</v>
      </c>
    </row>
    <row r="3514" spans="1:20" ht="43.2" hidden="1"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0">
        <f t="shared" si="328"/>
        <v>42057.536944444444</v>
      </c>
      <c r="T3514" s="10">
        <f t="shared" si="329"/>
        <v>42117.49527777778</v>
      </c>
    </row>
    <row r="3515" spans="1:20" ht="43.2" hidden="1"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0">
        <f t="shared" si="328"/>
        <v>41781.096203703702</v>
      </c>
      <c r="T3515" s="10">
        <f t="shared" si="329"/>
        <v>41794.207638888889</v>
      </c>
    </row>
    <row r="3516" spans="1:20" ht="43.2" hidden="1"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0">
        <f t="shared" si="328"/>
        <v>42020.846666666665</v>
      </c>
      <c r="T3516" s="10">
        <f t="shared" si="329"/>
        <v>42037.207638888889</v>
      </c>
    </row>
    <row r="3517" spans="1:20" ht="43.2" hidden="1"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0">
        <f t="shared" si="328"/>
        <v>42125.772812499999</v>
      </c>
      <c r="T3517" s="10">
        <f t="shared" si="329"/>
        <v>42155.772812499999</v>
      </c>
    </row>
    <row r="3518" spans="1:20" ht="43.2" hidden="1"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0">
        <f t="shared" si="328"/>
        <v>41856.010069444441</v>
      </c>
      <c r="T3518" s="10">
        <f t="shared" si="329"/>
        <v>41890.125</v>
      </c>
    </row>
    <row r="3519" spans="1:20" ht="43.2" hidden="1"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0">
        <f t="shared" si="328"/>
        <v>41794.817523148151</v>
      </c>
      <c r="T3519" s="10">
        <f t="shared" si="329"/>
        <v>41824.458333333336</v>
      </c>
    </row>
    <row r="3520" spans="1:20" ht="43.2" hidden="1"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0">
        <f t="shared" si="328"/>
        <v>41893.783553240741</v>
      </c>
      <c r="T3520" s="10">
        <f t="shared" si="329"/>
        <v>41914.597916666666</v>
      </c>
    </row>
    <row r="3521" spans="1:20" ht="43.2" hidden="1"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0">
        <f t="shared" si="328"/>
        <v>42037.598958333328</v>
      </c>
      <c r="T3521" s="10">
        <f t="shared" si="329"/>
        <v>42067.598958333328</v>
      </c>
    </row>
    <row r="3522" spans="1:20" ht="43.2" hidden="1"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0">
        <f t="shared" si="328"/>
        <v>42227.824212962965</v>
      </c>
      <c r="T3522" s="10">
        <f t="shared" si="329"/>
        <v>42253.57430555555</v>
      </c>
    </row>
    <row r="3523" spans="1:20" ht="57.6" hidden="1"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IFERROR(E3523/L3523,"No Backers")</f>
        <v>45.615384615384613</v>
      </c>
      <c r="Q3523" t="str">
        <f t="shared" ref="Q3523:Q3586" si="332">MID(N3523,1,FIND("/",N3523,1)-1)</f>
        <v>theater</v>
      </c>
      <c r="R3523" t="str">
        <f t="shared" ref="R3523:R3586" si="333">MID(N3523,FIND("/",N3523,1)+1,LEN(N3523))</f>
        <v>plays</v>
      </c>
      <c r="S3523" s="10">
        <f t="shared" ref="S3523:S3586" si="334">(((J3523/60)/60)/24)+DATE(1970,1,1)</f>
        <v>41881.361342592594</v>
      </c>
      <c r="T3523" s="10">
        <f t="shared" ref="T3523:T3586" si="335">(((I3523/60)/60)/24)+DATE(1970,1,1)</f>
        <v>41911.361342592594</v>
      </c>
    </row>
    <row r="3524" spans="1:20" ht="43.2" hidden="1"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0">
        <f t="shared" si="334"/>
        <v>42234.789884259255</v>
      </c>
      <c r="T3524" s="10">
        <f t="shared" si="335"/>
        <v>42262.420833333337</v>
      </c>
    </row>
    <row r="3525" spans="1:20" ht="43.2" hidden="1"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0">
        <f t="shared" si="334"/>
        <v>42581.397546296299</v>
      </c>
      <c r="T3525" s="10">
        <f t="shared" si="335"/>
        <v>42638.958333333328</v>
      </c>
    </row>
    <row r="3526" spans="1:20" ht="43.2" hidden="1"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0">
        <f t="shared" si="334"/>
        <v>41880.76357638889</v>
      </c>
      <c r="T3526" s="10">
        <f t="shared" si="335"/>
        <v>41895.166666666664</v>
      </c>
    </row>
    <row r="3527" spans="1:20" ht="43.2" hidden="1"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0">
        <f t="shared" si="334"/>
        <v>42214.6956712963</v>
      </c>
      <c r="T3527" s="10">
        <f t="shared" si="335"/>
        <v>42225.666666666672</v>
      </c>
    </row>
    <row r="3528" spans="1:20" ht="43.2" hidden="1"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0">
        <f t="shared" si="334"/>
        <v>42460.335312499999</v>
      </c>
      <c r="T3528" s="10">
        <f t="shared" si="335"/>
        <v>42488.249305555553</v>
      </c>
    </row>
    <row r="3529" spans="1:20" ht="43.2" hidden="1"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0">
        <f t="shared" si="334"/>
        <v>42167.023206018523</v>
      </c>
      <c r="T3529" s="10">
        <f t="shared" si="335"/>
        <v>42196.165972222225</v>
      </c>
    </row>
    <row r="3530" spans="1:20" ht="43.2" hidden="1"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0">
        <f t="shared" si="334"/>
        <v>42733.50136574074</v>
      </c>
      <c r="T3530" s="10">
        <f t="shared" si="335"/>
        <v>42753.50136574074</v>
      </c>
    </row>
    <row r="3531" spans="1:20" ht="43.2" hidden="1"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0">
        <f t="shared" si="334"/>
        <v>42177.761782407411</v>
      </c>
      <c r="T3531" s="10">
        <f t="shared" si="335"/>
        <v>42198.041666666672</v>
      </c>
    </row>
    <row r="3532" spans="1:20" ht="43.2" hidden="1"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0">
        <f t="shared" si="334"/>
        <v>42442.623344907406</v>
      </c>
      <c r="T3532" s="10">
        <f t="shared" si="335"/>
        <v>42470.833333333328</v>
      </c>
    </row>
    <row r="3533" spans="1:20" hidden="1"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0">
        <f t="shared" si="334"/>
        <v>42521.654328703706</v>
      </c>
      <c r="T3533" s="10">
        <f t="shared" si="335"/>
        <v>42551.654328703706</v>
      </c>
    </row>
    <row r="3534" spans="1:20" ht="57.6" hidden="1"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0">
        <f t="shared" si="334"/>
        <v>41884.599849537037</v>
      </c>
      <c r="T3534" s="10">
        <f t="shared" si="335"/>
        <v>41900.165972222225</v>
      </c>
    </row>
    <row r="3535" spans="1:20" ht="57.6" hidden="1"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0">
        <f t="shared" si="334"/>
        <v>42289.761192129634</v>
      </c>
      <c r="T3535" s="10">
        <f t="shared" si="335"/>
        <v>42319.802858796291</v>
      </c>
    </row>
    <row r="3536" spans="1:20" ht="43.2" hidden="1"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0">
        <f t="shared" si="334"/>
        <v>42243.6252662037</v>
      </c>
      <c r="T3536" s="10">
        <f t="shared" si="335"/>
        <v>42278.6252662037</v>
      </c>
    </row>
    <row r="3537" spans="1:20" ht="43.2" hidden="1"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0">
        <f t="shared" si="334"/>
        <v>42248.640162037031</v>
      </c>
      <c r="T3537" s="10">
        <f t="shared" si="335"/>
        <v>42279.75</v>
      </c>
    </row>
    <row r="3538" spans="1:20" ht="43.2" hidden="1"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0">
        <f t="shared" si="334"/>
        <v>42328.727141203708</v>
      </c>
      <c r="T3538" s="10">
        <f t="shared" si="335"/>
        <v>42358.499305555553</v>
      </c>
    </row>
    <row r="3539" spans="1:20" ht="43.2" hidden="1"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0">
        <f t="shared" si="334"/>
        <v>41923.354351851849</v>
      </c>
      <c r="T3539" s="10">
        <f t="shared" si="335"/>
        <v>41960.332638888889</v>
      </c>
    </row>
    <row r="3540" spans="1:20" ht="43.2" hidden="1"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0">
        <f t="shared" si="334"/>
        <v>42571.420601851853</v>
      </c>
      <c r="T3540" s="10">
        <f t="shared" si="335"/>
        <v>42599.420601851853</v>
      </c>
    </row>
    <row r="3541" spans="1:20" ht="43.2" hidden="1"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0">
        <f t="shared" si="334"/>
        <v>42600.756041666667</v>
      </c>
      <c r="T3541" s="10">
        <f t="shared" si="335"/>
        <v>42621.756041666667</v>
      </c>
    </row>
    <row r="3542" spans="1:20" ht="57.6" hidden="1"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0">
        <f t="shared" si="334"/>
        <v>42517.003368055557</v>
      </c>
      <c r="T3542" s="10">
        <f t="shared" si="335"/>
        <v>42547.003368055557</v>
      </c>
    </row>
    <row r="3543" spans="1:20" ht="43.2" hidden="1"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0">
        <f t="shared" si="334"/>
        <v>42222.730034722219</v>
      </c>
      <c r="T3543" s="10">
        <f t="shared" si="335"/>
        <v>42247.730034722219</v>
      </c>
    </row>
    <row r="3544" spans="1:20" ht="43.2" hidden="1"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0">
        <f t="shared" si="334"/>
        <v>41829.599791666667</v>
      </c>
      <c r="T3544" s="10">
        <f t="shared" si="335"/>
        <v>41889.599791666667</v>
      </c>
    </row>
    <row r="3545" spans="1:20" ht="43.2" hidden="1"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0">
        <f t="shared" si="334"/>
        <v>42150.755312499998</v>
      </c>
      <c r="T3545" s="10">
        <f t="shared" si="335"/>
        <v>42180.755312499998</v>
      </c>
    </row>
    <row r="3546" spans="1:20" ht="28.8" hidden="1"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0">
        <f t="shared" si="334"/>
        <v>42040.831678240742</v>
      </c>
      <c r="T3546" s="10">
        <f t="shared" si="335"/>
        <v>42070.831678240742</v>
      </c>
    </row>
    <row r="3547" spans="1:20" ht="43.2" hidden="1"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0">
        <f t="shared" si="334"/>
        <v>42075.807395833333</v>
      </c>
      <c r="T3547" s="10">
        <f t="shared" si="335"/>
        <v>42105.807395833333</v>
      </c>
    </row>
    <row r="3548" spans="1:20" ht="43.2" hidden="1"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0">
        <f t="shared" si="334"/>
        <v>42073.660694444443</v>
      </c>
      <c r="T3548" s="10">
        <f t="shared" si="335"/>
        <v>42095.165972222225</v>
      </c>
    </row>
    <row r="3549" spans="1:20" ht="43.2" hidden="1"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0">
        <f t="shared" si="334"/>
        <v>42480.078715277778</v>
      </c>
      <c r="T3549" s="10">
        <f t="shared" si="335"/>
        <v>42504.165972222225</v>
      </c>
    </row>
    <row r="3550" spans="1:20" ht="43.2" hidden="1"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0">
        <f t="shared" si="334"/>
        <v>42411.942291666666</v>
      </c>
      <c r="T3550" s="10">
        <f t="shared" si="335"/>
        <v>42434.041666666672</v>
      </c>
    </row>
    <row r="3551" spans="1:20" ht="43.2" hidden="1"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0">
        <f t="shared" si="334"/>
        <v>42223.394363425927</v>
      </c>
      <c r="T3551" s="10">
        <f t="shared" si="335"/>
        <v>42251.394363425927</v>
      </c>
    </row>
    <row r="3552" spans="1:20" ht="43.2" hidden="1"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0">
        <f t="shared" si="334"/>
        <v>42462.893495370372</v>
      </c>
      <c r="T3552" s="10">
        <f t="shared" si="335"/>
        <v>42492.893495370372</v>
      </c>
    </row>
    <row r="3553" spans="1:20" ht="43.2" hidden="1"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0">
        <f t="shared" si="334"/>
        <v>41753.515856481477</v>
      </c>
      <c r="T3553" s="10">
        <f t="shared" si="335"/>
        <v>41781.921527777777</v>
      </c>
    </row>
    <row r="3554" spans="1:20" ht="43.2" hidden="1"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0">
        <f t="shared" si="334"/>
        <v>41788.587083333332</v>
      </c>
      <c r="T3554" s="10">
        <f t="shared" si="335"/>
        <v>41818.587083333332</v>
      </c>
    </row>
    <row r="3555" spans="1:20" ht="43.2" hidden="1"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0">
        <f t="shared" si="334"/>
        <v>42196.028703703705</v>
      </c>
      <c r="T3555" s="10">
        <f t="shared" si="335"/>
        <v>42228</v>
      </c>
    </row>
    <row r="3556" spans="1:20" ht="43.2" hidden="1"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0">
        <f t="shared" si="334"/>
        <v>42016.050451388888</v>
      </c>
      <c r="T3556" s="10">
        <f t="shared" si="335"/>
        <v>42046.708333333328</v>
      </c>
    </row>
    <row r="3557" spans="1:20" ht="43.2" hidden="1"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0">
        <f t="shared" si="334"/>
        <v>42661.442060185189</v>
      </c>
      <c r="T3557" s="10">
        <f t="shared" si="335"/>
        <v>42691.483726851846</v>
      </c>
    </row>
    <row r="3558" spans="1:20" ht="43.2" hidden="1"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0">
        <f t="shared" si="334"/>
        <v>41808.649583333332</v>
      </c>
      <c r="T3558" s="10">
        <f t="shared" si="335"/>
        <v>41868.649583333332</v>
      </c>
    </row>
    <row r="3559" spans="1:20" ht="57.6" hidden="1"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0">
        <f t="shared" si="334"/>
        <v>41730.276747685188</v>
      </c>
      <c r="T3559" s="10">
        <f t="shared" si="335"/>
        <v>41764.276747685188</v>
      </c>
    </row>
    <row r="3560" spans="1:20" ht="43.2" hidden="1"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0">
        <f t="shared" si="334"/>
        <v>42139.816840277781</v>
      </c>
      <c r="T3560" s="10">
        <f t="shared" si="335"/>
        <v>42181.875</v>
      </c>
    </row>
    <row r="3561" spans="1:20" ht="57.6" hidden="1"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0">
        <f t="shared" si="334"/>
        <v>42194.096157407403</v>
      </c>
      <c r="T3561" s="10">
        <f t="shared" si="335"/>
        <v>42216.373611111107</v>
      </c>
    </row>
    <row r="3562" spans="1:20" ht="43.2" hidden="1"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0">
        <f t="shared" si="334"/>
        <v>42115.889652777783</v>
      </c>
      <c r="T3562" s="10">
        <f t="shared" si="335"/>
        <v>42151.114583333328</v>
      </c>
    </row>
    <row r="3563" spans="1:20" ht="115.2" hidden="1"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0">
        <f t="shared" si="334"/>
        <v>42203.680300925931</v>
      </c>
      <c r="T3563" s="10">
        <f t="shared" si="335"/>
        <v>42221.774999999994</v>
      </c>
    </row>
    <row r="3564" spans="1:20" ht="43.2" hidden="1"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0">
        <f t="shared" si="334"/>
        <v>42433.761886574073</v>
      </c>
      <c r="T3564" s="10">
        <f t="shared" si="335"/>
        <v>42442.916666666672</v>
      </c>
    </row>
    <row r="3565" spans="1:20" ht="43.2" hidden="1"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0">
        <f t="shared" si="334"/>
        <v>42555.671944444446</v>
      </c>
      <c r="T3565" s="10">
        <f t="shared" si="335"/>
        <v>42583.791666666672</v>
      </c>
    </row>
    <row r="3566" spans="1:20" ht="28.8" hidden="1"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0">
        <f t="shared" si="334"/>
        <v>42236.623252314821</v>
      </c>
      <c r="T3566" s="10">
        <f t="shared" si="335"/>
        <v>42282.666666666672</v>
      </c>
    </row>
    <row r="3567" spans="1:20" ht="43.2" hidden="1"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0">
        <f t="shared" si="334"/>
        <v>41974.743148148147</v>
      </c>
      <c r="T3567" s="10">
        <f t="shared" si="335"/>
        <v>42004.743148148147</v>
      </c>
    </row>
    <row r="3568" spans="1:20" ht="43.2" hidden="1"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0">
        <f t="shared" si="334"/>
        <v>41997.507905092592</v>
      </c>
      <c r="T3568" s="10">
        <f t="shared" si="335"/>
        <v>42027.507905092592</v>
      </c>
    </row>
    <row r="3569" spans="1:20" ht="43.2" hidden="1"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0">
        <f t="shared" si="334"/>
        <v>42135.810694444444</v>
      </c>
      <c r="T3569" s="10">
        <f t="shared" si="335"/>
        <v>42165.810694444444</v>
      </c>
    </row>
    <row r="3570" spans="1:20" ht="43.2" hidden="1"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0">
        <f t="shared" si="334"/>
        <v>41869.740671296298</v>
      </c>
      <c r="T3570" s="10">
        <f t="shared" si="335"/>
        <v>41899.740671296298</v>
      </c>
    </row>
    <row r="3571" spans="1:20" ht="43.2" hidden="1"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0">
        <f t="shared" si="334"/>
        <v>41982.688611111109</v>
      </c>
      <c r="T3571" s="10">
        <f t="shared" si="335"/>
        <v>42012.688611111109</v>
      </c>
    </row>
    <row r="3572" spans="1:20" ht="43.2" hidden="1"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0">
        <f t="shared" si="334"/>
        <v>41976.331979166673</v>
      </c>
      <c r="T3572" s="10">
        <f t="shared" si="335"/>
        <v>42004.291666666672</v>
      </c>
    </row>
    <row r="3573" spans="1:20" ht="43.2" hidden="1"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0">
        <f t="shared" si="334"/>
        <v>41912.858946759261</v>
      </c>
      <c r="T3573" s="10">
        <f t="shared" si="335"/>
        <v>41942.858946759261</v>
      </c>
    </row>
    <row r="3574" spans="1:20" ht="28.8" hidden="1"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0">
        <f t="shared" si="334"/>
        <v>42146.570393518516</v>
      </c>
      <c r="T3574" s="10">
        <f t="shared" si="335"/>
        <v>42176.570393518516</v>
      </c>
    </row>
    <row r="3575" spans="1:20" ht="43.2" hidden="1"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0">
        <f t="shared" si="334"/>
        <v>41921.375532407408</v>
      </c>
      <c r="T3575" s="10">
        <f t="shared" si="335"/>
        <v>41951.417199074072</v>
      </c>
    </row>
    <row r="3576" spans="1:20" ht="43.2" hidden="1"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0">
        <f t="shared" si="334"/>
        <v>41926.942685185182</v>
      </c>
      <c r="T3576" s="10">
        <f t="shared" si="335"/>
        <v>41956.984351851846</v>
      </c>
    </row>
    <row r="3577" spans="1:20" ht="43.2" hidden="1"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0">
        <f t="shared" si="334"/>
        <v>42561.783877314811</v>
      </c>
      <c r="T3577" s="10">
        <f t="shared" si="335"/>
        <v>42593.165972222225</v>
      </c>
    </row>
    <row r="3578" spans="1:20" ht="43.2" hidden="1"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0">
        <f t="shared" si="334"/>
        <v>42649.54923611111</v>
      </c>
      <c r="T3578" s="10">
        <f t="shared" si="335"/>
        <v>42709.590902777782</v>
      </c>
    </row>
    <row r="3579" spans="1:20" ht="43.2" hidden="1"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0">
        <f t="shared" si="334"/>
        <v>42093.786840277782</v>
      </c>
      <c r="T3579" s="10">
        <f t="shared" si="335"/>
        <v>42120.26944444445</v>
      </c>
    </row>
    <row r="3580" spans="1:20" ht="43.2" hidden="1"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0">
        <f t="shared" si="334"/>
        <v>42460.733530092592</v>
      </c>
      <c r="T3580" s="10">
        <f t="shared" si="335"/>
        <v>42490.733530092592</v>
      </c>
    </row>
    <row r="3581" spans="1:20" ht="43.2" hidden="1"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0">
        <f t="shared" si="334"/>
        <v>42430.762222222227</v>
      </c>
      <c r="T3581" s="10">
        <f t="shared" si="335"/>
        <v>42460.720555555556</v>
      </c>
    </row>
    <row r="3582" spans="1:20" ht="43.2" hidden="1"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0">
        <f t="shared" si="334"/>
        <v>42026.176180555558</v>
      </c>
      <c r="T3582" s="10">
        <f t="shared" si="335"/>
        <v>42064.207638888889</v>
      </c>
    </row>
    <row r="3583" spans="1:20" ht="43.2" hidden="1"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0">
        <f t="shared" si="334"/>
        <v>41836.471180555556</v>
      </c>
      <c r="T3583" s="10">
        <f t="shared" si="335"/>
        <v>41850.471180555556</v>
      </c>
    </row>
    <row r="3584" spans="1:20" ht="43.2" hidden="1"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0">
        <f t="shared" si="334"/>
        <v>42451.095856481479</v>
      </c>
      <c r="T3584" s="10">
        <f t="shared" si="335"/>
        <v>42465.095856481479</v>
      </c>
    </row>
    <row r="3585" spans="1:20" ht="43.2" hidden="1"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0">
        <f t="shared" si="334"/>
        <v>42418.425983796296</v>
      </c>
      <c r="T3585" s="10">
        <f t="shared" si="335"/>
        <v>42478.384317129632</v>
      </c>
    </row>
    <row r="3586" spans="1:20" ht="86.4" hidden="1"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0">
        <f t="shared" si="334"/>
        <v>42168.316481481481</v>
      </c>
      <c r="T3586" s="10">
        <f t="shared" si="335"/>
        <v>42198.316481481481</v>
      </c>
    </row>
    <row r="3587" spans="1:20" ht="43.2" hidden="1"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IFERROR(E3587/L3587,"No Backers")</f>
        <v>176.08695652173913</v>
      </c>
      <c r="Q3587" t="str">
        <f t="shared" ref="Q3587:Q3650" si="338">MID(N3587,1,FIND("/",N3587,1)-1)</f>
        <v>theater</v>
      </c>
      <c r="R3587" t="str">
        <f t="shared" ref="R3587:R3650" si="339">MID(N3587,FIND("/",N3587,1)+1,LEN(N3587))</f>
        <v>plays</v>
      </c>
      <c r="S3587" s="10">
        <f t="shared" ref="S3587:S3650" si="340">(((J3587/60)/60)/24)+DATE(1970,1,1)</f>
        <v>41964.716319444444</v>
      </c>
      <c r="T3587" s="10">
        <f t="shared" ref="T3587:T3650" si="341">(((I3587/60)/60)/24)+DATE(1970,1,1)</f>
        <v>41994.716319444444</v>
      </c>
    </row>
    <row r="3588" spans="1:20" hidden="1"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0">
        <f t="shared" si="340"/>
        <v>42576.697569444441</v>
      </c>
      <c r="T3588" s="10">
        <f t="shared" si="341"/>
        <v>42636.697569444441</v>
      </c>
    </row>
    <row r="3589" spans="1:20" ht="43.2" hidden="1"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0">
        <f t="shared" si="340"/>
        <v>42503.539976851855</v>
      </c>
      <c r="T3589" s="10">
        <f t="shared" si="341"/>
        <v>42548.791666666672</v>
      </c>
    </row>
    <row r="3590" spans="1:20" ht="43.2" hidden="1"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0">
        <f t="shared" si="340"/>
        <v>42101.828819444447</v>
      </c>
      <c r="T3590" s="10">
        <f t="shared" si="341"/>
        <v>42123.958333333328</v>
      </c>
    </row>
    <row r="3591" spans="1:20" ht="43.2" hidden="1"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0">
        <f t="shared" si="340"/>
        <v>42125.647534722222</v>
      </c>
      <c r="T3591" s="10">
        <f t="shared" si="341"/>
        <v>42150.647534722222</v>
      </c>
    </row>
    <row r="3592" spans="1:20" ht="43.2" hidden="1"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0">
        <f t="shared" si="340"/>
        <v>41902.333726851852</v>
      </c>
      <c r="T3592" s="10">
        <f t="shared" si="341"/>
        <v>41932.333726851852</v>
      </c>
    </row>
    <row r="3593" spans="1:20" ht="43.2" hidden="1"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0">
        <f t="shared" si="340"/>
        <v>42003.948425925926</v>
      </c>
      <c r="T3593" s="10">
        <f t="shared" si="341"/>
        <v>42028.207638888889</v>
      </c>
    </row>
    <row r="3594" spans="1:20" ht="43.2" hidden="1"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0">
        <f t="shared" si="340"/>
        <v>41988.829942129625</v>
      </c>
      <c r="T3594" s="10">
        <f t="shared" si="341"/>
        <v>42046.207638888889</v>
      </c>
    </row>
    <row r="3595" spans="1:20" ht="43.2" hidden="1"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0">
        <f t="shared" si="340"/>
        <v>41974.898599537039</v>
      </c>
      <c r="T3595" s="10">
        <f t="shared" si="341"/>
        <v>42009.851388888885</v>
      </c>
    </row>
    <row r="3596" spans="1:20" ht="43.2" hidden="1"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0">
        <f t="shared" si="340"/>
        <v>42592.066921296297</v>
      </c>
      <c r="T3596" s="10">
        <f t="shared" si="341"/>
        <v>42617.066921296297</v>
      </c>
    </row>
    <row r="3597" spans="1:20" ht="28.8" hidden="1"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0">
        <f t="shared" si="340"/>
        <v>42050.008368055554</v>
      </c>
      <c r="T3597" s="10">
        <f t="shared" si="341"/>
        <v>42076.290972222225</v>
      </c>
    </row>
    <row r="3598" spans="1:20" ht="43.2" hidden="1"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0">
        <f t="shared" si="340"/>
        <v>41856.715069444443</v>
      </c>
      <c r="T3598" s="10">
        <f t="shared" si="341"/>
        <v>41877.715069444443</v>
      </c>
    </row>
    <row r="3599" spans="1:20" ht="28.8" hidden="1"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0">
        <f t="shared" si="340"/>
        <v>42417.585532407407</v>
      </c>
      <c r="T3599" s="10">
        <f t="shared" si="341"/>
        <v>42432.249305555553</v>
      </c>
    </row>
    <row r="3600" spans="1:20" ht="43.2" hidden="1"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0">
        <f t="shared" si="340"/>
        <v>41866.79886574074</v>
      </c>
      <c r="T3600" s="10">
        <f t="shared" si="341"/>
        <v>41885.207638888889</v>
      </c>
    </row>
    <row r="3601" spans="1:20" ht="43.2" hidden="1"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0">
        <f t="shared" si="340"/>
        <v>42220.79487268519</v>
      </c>
      <c r="T3601" s="10">
        <f t="shared" si="341"/>
        <v>42246</v>
      </c>
    </row>
    <row r="3602" spans="1:20" ht="28.8" hidden="1"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0">
        <f t="shared" si="340"/>
        <v>42628.849120370374</v>
      </c>
      <c r="T3602" s="10">
        <f t="shared" si="341"/>
        <v>42656.849120370374</v>
      </c>
    </row>
    <row r="3603" spans="1:20" ht="43.2" hidden="1"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0">
        <f t="shared" si="340"/>
        <v>41990.99863425926</v>
      </c>
      <c r="T3603" s="10">
        <f t="shared" si="341"/>
        <v>42020.99863425926</v>
      </c>
    </row>
    <row r="3604" spans="1:20" ht="57.6" hidden="1"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0">
        <f t="shared" si="340"/>
        <v>42447.894432870366</v>
      </c>
      <c r="T3604" s="10">
        <f t="shared" si="341"/>
        <v>42507.894432870366</v>
      </c>
    </row>
    <row r="3605" spans="1:20" ht="43.2" hidden="1"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0">
        <f t="shared" si="340"/>
        <v>42283.864351851851</v>
      </c>
      <c r="T3605" s="10">
        <f t="shared" si="341"/>
        <v>42313.906018518523</v>
      </c>
    </row>
    <row r="3606" spans="1:20" ht="43.2" hidden="1"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0">
        <f t="shared" si="340"/>
        <v>42483.015694444446</v>
      </c>
      <c r="T3606" s="10">
        <f t="shared" si="341"/>
        <v>42489.290972222225</v>
      </c>
    </row>
    <row r="3607" spans="1:20" ht="57.6" hidden="1"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0">
        <f t="shared" si="340"/>
        <v>42383.793124999997</v>
      </c>
      <c r="T3607" s="10">
        <f t="shared" si="341"/>
        <v>42413.793124999997</v>
      </c>
    </row>
    <row r="3608" spans="1:20" ht="43.2" hidden="1"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0">
        <f t="shared" si="340"/>
        <v>42566.604826388888</v>
      </c>
      <c r="T3608" s="10">
        <f t="shared" si="341"/>
        <v>42596.604826388888</v>
      </c>
    </row>
    <row r="3609" spans="1:20" ht="28.8" hidden="1"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0">
        <f t="shared" si="340"/>
        <v>42338.963912037041</v>
      </c>
      <c r="T3609" s="10">
        <f t="shared" si="341"/>
        <v>42353</v>
      </c>
    </row>
    <row r="3610" spans="1:20" ht="43.2" hidden="1"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0">
        <f t="shared" si="340"/>
        <v>42506.709375000006</v>
      </c>
      <c r="T3610" s="10">
        <f t="shared" si="341"/>
        <v>42538.583333333328</v>
      </c>
    </row>
    <row r="3611" spans="1:20" ht="43.2" hidden="1"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0">
        <f t="shared" si="340"/>
        <v>42429.991724537031</v>
      </c>
      <c r="T3611" s="10">
        <f t="shared" si="341"/>
        <v>42459.950057870374</v>
      </c>
    </row>
    <row r="3612" spans="1:20" ht="43.2" hidden="1"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0">
        <f t="shared" si="340"/>
        <v>42203.432129629626</v>
      </c>
      <c r="T3612" s="10">
        <f t="shared" si="341"/>
        <v>42233.432129629626</v>
      </c>
    </row>
    <row r="3613" spans="1:20" ht="43.2" hidden="1"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0">
        <f t="shared" si="340"/>
        <v>42072.370381944449</v>
      </c>
      <c r="T3613" s="10">
        <f t="shared" si="341"/>
        <v>42102.370381944449</v>
      </c>
    </row>
    <row r="3614" spans="1:20" ht="43.2" hidden="1"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0">
        <f t="shared" si="340"/>
        <v>41789.726979166669</v>
      </c>
      <c r="T3614" s="10">
        <f t="shared" si="341"/>
        <v>41799.726979166669</v>
      </c>
    </row>
    <row r="3615" spans="1:20" ht="43.2" hidden="1"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0">
        <f t="shared" si="340"/>
        <v>41788.58997685185</v>
      </c>
      <c r="T3615" s="10">
        <f t="shared" si="341"/>
        <v>41818.58997685185</v>
      </c>
    </row>
    <row r="3616" spans="1:20" ht="43.2" hidden="1"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0">
        <f t="shared" si="340"/>
        <v>42144.041851851856</v>
      </c>
      <c r="T3616" s="10">
        <f t="shared" si="341"/>
        <v>42174.041851851856</v>
      </c>
    </row>
    <row r="3617" spans="1:20" ht="43.2" hidden="1"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0">
        <f t="shared" si="340"/>
        <v>42318.593703703707</v>
      </c>
      <c r="T3617" s="10">
        <f t="shared" si="341"/>
        <v>42348.593703703707</v>
      </c>
    </row>
    <row r="3618" spans="1:20" ht="43.2" hidden="1"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0">
        <f t="shared" si="340"/>
        <v>42052.949814814812</v>
      </c>
      <c r="T3618" s="10">
        <f t="shared" si="341"/>
        <v>42082.908148148148</v>
      </c>
    </row>
    <row r="3619" spans="1:20" ht="43.2" hidden="1"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0">
        <f t="shared" si="340"/>
        <v>42779.610289351855</v>
      </c>
      <c r="T3619" s="10">
        <f t="shared" si="341"/>
        <v>42794</v>
      </c>
    </row>
    <row r="3620" spans="1:20" ht="43.2" hidden="1"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0">
        <f t="shared" si="340"/>
        <v>42128.627893518518</v>
      </c>
      <c r="T3620" s="10">
        <f t="shared" si="341"/>
        <v>42158.627893518518</v>
      </c>
    </row>
    <row r="3621" spans="1:20" ht="43.2" hidden="1"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0">
        <f t="shared" si="340"/>
        <v>42661.132245370376</v>
      </c>
      <c r="T3621" s="10">
        <f t="shared" si="341"/>
        <v>42693.916666666672</v>
      </c>
    </row>
    <row r="3622" spans="1:20" ht="43.2" hidden="1"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0">
        <f t="shared" si="340"/>
        <v>42037.938206018516</v>
      </c>
      <c r="T3622" s="10">
        <f t="shared" si="341"/>
        <v>42068.166666666672</v>
      </c>
    </row>
    <row r="3623" spans="1:20" ht="43.2" hidden="1"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0">
        <f t="shared" si="340"/>
        <v>42619.935694444444</v>
      </c>
      <c r="T3623" s="10">
        <f t="shared" si="341"/>
        <v>42643.875</v>
      </c>
    </row>
    <row r="3624" spans="1:20" ht="28.8" hidden="1"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0">
        <f t="shared" si="340"/>
        <v>41877.221886574072</v>
      </c>
      <c r="T3624" s="10">
        <f t="shared" si="341"/>
        <v>41910.140972222223</v>
      </c>
    </row>
    <row r="3625" spans="1:20" ht="28.8" hidden="1"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0">
        <f t="shared" si="340"/>
        <v>41828.736921296295</v>
      </c>
      <c r="T3625" s="10">
        <f t="shared" si="341"/>
        <v>41846.291666666664</v>
      </c>
    </row>
    <row r="3626" spans="1:20" ht="72" hidden="1"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0">
        <f t="shared" si="340"/>
        <v>42545.774189814809</v>
      </c>
      <c r="T3626" s="10">
        <f t="shared" si="341"/>
        <v>42605.774189814809</v>
      </c>
    </row>
    <row r="3627" spans="1:20" ht="57.6" hidden="1"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0">
        <f t="shared" si="340"/>
        <v>42157.652511574073</v>
      </c>
      <c r="T3627" s="10">
        <f t="shared" si="341"/>
        <v>42187.652511574073</v>
      </c>
    </row>
    <row r="3628" spans="1:20" ht="43.2" hidden="1"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0">
        <f t="shared" si="340"/>
        <v>41846.667326388888</v>
      </c>
      <c r="T3628" s="10">
        <f t="shared" si="341"/>
        <v>41867.667326388888</v>
      </c>
    </row>
    <row r="3629" spans="1:20" ht="43.2" hidden="1"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0">
        <f t="shared" si="340"/>
        <v>42460.741747685184</v>
      </c>
      <c r="T3629" s="10">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str">
        <f t="shared" si="337"/>
        <v>No Backers</v>
      </c>
      <c r="Q3630" t="str">
        <f t="shared" si="338"/>
        <v>theater</v>
      </c>
      <c r="R3630" t="str">
        <f t="shared" si="339"/>
        <v>musical</v>
      </c>
      <c r="S3630" s="10">
        <f t="shared" si="340"/>
        <v>42291.833287037036</v>
      </c>
      <c r="T3630" s="10">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0">
        <f t="shared" si="340"/>
        <v>42437.094490740739</v>
      </c>
      <c r="T3631" s="10">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0">
        <f t="shared" si="340"/>
        <v>41942.84710648148</v>
      </c>
      <c r="T3632" s="10">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0">
        <f t="shared" si="340"/>
        <v>41880.753437499996</v>
      </c>
      <c r="T3633" s="10">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0">
        <f t="shared" si="340"/>
        <v>41946.936909722222</v>
      </c>
      <c r="T3634" s="10">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0">
        <f t="shared" si="340"/>
        <v>42649.623460648145</v>
      </c>
      <c r="T3635" s="10">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0">
        <f t="shared" si="340"/>
        <v>42701.166365740741</v>
      </c>
      <c r="T3636" s="10">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0">
        <f t="shared" si="340"/>
        <v>42450.88282407407</v>
      </c>
      <c r="T3637" s="10">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str">
        <f t="shared" si="337"/>
        <v>No Backers</v>
      </c>
      <c r="Q3638" t="str">
        <f t="shared" si="338"/>
        <v>theater</v>
      </c>
      <c r="R3638" t="str">
        <f t="shared" si="339"/>
        <v>musical</v>
      </c>
      <c r="S3638" s="10">
        <f t="shared" si="340"/>
        <v>42226.694780092599</v>
      </c>
      <c r="T3638" s="10">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0">
        <f t="shared" si="340"/>
        <v>41975.700636574074</v>
      </c>
      <c r="T3639" s="10">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0">
        <f t="shared" si="340"/>
        <v>42053.672824074078</v>
      </c>
      <c r="T3640" s="10">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0">
        <f t="shared" si="340"/>
        <v>42590.677152777775</v>
      </c>
      <c r="T3641" s="10">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0">
        <f t="shared" si="340"/>
        <v>42104.781597222223</v>
      </c>
      <c r="T3642" s="10">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str">
        <f t="shared" si="337"/>
        <v>No Backers</v>
      </c>
      <c r="Q3643" t="str">
        <f t="shared" si="338"/>
        <v>theater</v>
      </c>
      <c r="R3643" t="str">
        <f t="shared" si="339"/>
        <v>musical</v>
      </c>
      <c r="S3643" s="10">
        <f t="shared" si="340"/>
        <v>41899.627071759263</v>
      </c>
      <c r="T3643" s="10">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0">
        <f t="shared" si="340"/>
        <v>42297.816284722227</v>
      </c>
      <c r="T3644" s="10">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str">
        <f t="shared" si="337"/>
        <v>No Backers</v>
      </c>
      <c r="Q3645" t="str">
        <f t="shared" si="338"/>
        <v>theater</v>
      </c>
      <c r="R3645" t="str">
        <f t="shared" si="339"/>
        <v>musical</v>
      </c>
      <c r="S3645" s="10">
        <f t="shared" si="340"/>
        <v>42285.143969907411</v>
      </c>
      <c r="T3645" s="10">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0">
        <f t="shared" si="340"/>
        <v>42409.241747685184</v>
      </c>
      <c r="T3646" s="10">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0">
        <f t="shared" si="340"/>
        <v>42665.970347222217</v>
      </c>
      <c r="T3647" s="10">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0">
        <f t="shared" si="340"/>
        <v>42140.421319444446</v>
      </c>
      <c r="T3648" s="10">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0">
        <f t="shared" si="340"/>
        <v>42598.749155092592</v>
      </c>
      <c r="T3649" s="10">
        <f t="shared" si="341"/>
        <v>42643.749155092592</v>
      </c>
    </row>
    <row r="3650" spans="1:20" ht="28.8" hidden="1"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0">
        <f t="shared" si="340"/>
        <v>41887.292187500003</v>
      </c>
      <c r="T3650" s="10">
        <f t="shared" si="341"/>
        <v>41917.292187500003</v>
      </c>
    </row>
    <row r="3651" spans="1:20" ht="43.2" hidden="1"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IFERROR(E3651/L3651,"No Backers")</f>
        <v>97.5</v>
      </c>
      <c r="Q3651" t="str">
        <f t="shared" ref="Q3651:Q3714" si="344">MID(N3651,1,FIND("/",N3651,1)-1)</f>
        <v>theater</v>
      </c>
      <c r="R3651" t="str">
        <f t="shared" ref="R3651:R3714" si="345">MID(N3651,FIND("/",N3651,1)+1,LEN(N3651))</f>
        <v>plays</v>
      </c>
      <c r="S3651" s="10">
        <f t="shared" ref="S3651:S3714" si="346">(((J3651/60)/60)/24)+DATE(1970,1,1)</f>
        <v>41780.712893518517</v>
      </c>
      <c r="T3651" s="10">
        <f t="shared" ref="T3651:T3714" si="347">(((I3651/60)/60)/24)+DATE(1970,1,1)</f>
        <v>41806.712893518517</v>
      </c>
    </row>
    <row r="3652" spans="1:20" ht="43.2" hidden="1"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0">
        <f t="shared" si="346"/>
        <v>42381.478981481487</v>
      </c>
      <c r="T3652" s="10">
        <f t="shared" si="347"/>
        <v>42402.478981481487</v>
      </c>
    </row>
    <row r="3653" spans="1:20" ht="43.2" hidden="1"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0">
        <f t="shared" si="346"/>
        <v>41828.646319444444</v>
      </c>
      <c r="T3653" s="10">
        <f t="shared" si="347"/>
        <v>41861.665972222225</v>
      </c>
    </row>
    <row r="3654" spans="1:20" ht="43.2" hidden="1"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0">
        <f t="shared" si="346"/>
        <v>42596.644699074073</v>
      </c>
      <c r="T3654" s="10">
        <f t="shared" si="347"/>
        <v>42607.165972222225</v>
      </c>
    </row>
    <row r="3655" spans="1:20" ht="43.2" hidden="1"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0">
        <f t="shared" si="346"/>
        <v>42191.363506944443</v>
      </c>
      <c r="T3655" s="10">
        <f t="shared" si="347"/>
        <v>42221.363506944443</v>
      </c>
    </row>
    <row r="3656" spans="1:20" ht="57.6" hidden="1"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0">
        <f t="shared" si="346"/>
        <v>42440.416504629626</v>
      </c>
      <c r="T3656" s="10">
        <f t="shared" si="347"/>
        <v>42463.708333333328</v>
      </c>
    </row>
    <row r="3657" spans="1:20" ht="57.6" hidden="1"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0">
        <f t="shared" si="346"/>
        <v>42173.803217592591</v>
      </c>
      <c r="T3657" s="10">
        <f t="shared" si="347"/>
        <v>42203.290972222225</v>
      </c>
    </row>
    <row r="3658" spans="1:20" ht="43.2" hidden="1"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0">
        <f t="shared" si="346"/>
        <v>42737.910138888896</v>
      </c>
      <c r="T3658" s="10">
        <f t="shared" si="347"/>
        <v>42767.957638888889</v>
      </c>
    </row>
    <row r="3659" spans="1:20" ht="43.2" hidden="1"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0">
        <f t="shared" si="346"/>
        <v>42499.629849537043</v>
      </c>
      <c r="T3659" s="10">
        <f t="shared" si="347"/>
        <v>42522.904166666667</v>
      </c>
    </row>
    <row r="3660" spans="1:20" ht="28.8" hidden="1"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0">
        <f t="shared" si="346"/>
        <v>41775.858564814815</v>
      </c>
      <c r="T3660" s="10">
        <f t="shared" si="347"/>
        <v>41822.165972222225</v>
      </c>
    </row>
    <row r="3661" spans="1:20" ht="43.2" hidden="1"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0">
        <f t="shared" si="346"/>
        <v>42055.277199074073</v>
      </c>
      <c r="T3661" s="10">
        <f t="shared" si="347"/>
        <v>42082.610416666663</v>
      </c>
    </row>
    <row r="3662" spans="1:20" ht="57.6" hidden="1"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0">
        <f t="shared" si="346"/>
        <v>41971.881076388891</v>
      </c>
      <c r="T3662" s="10">
        <f t="shared" si="347"/>
        <v>41996.881076388891</v>
      </c>
    </row>
    <row r="3663" spans="1:20" ht="43.2" hidden="1"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0">
        <f t="shared" si="346"/>
        <v>42447.896666666667</v>
      </c>
      <c r="T3663" s="10">
        <f t="shared" si="347"/>
        <v>42470.166666666672</v>
      </c>
    </row>
    <row r="3664" spans="1:20" ht="57.6" hidden="1"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0">
        <f t="shared" si="346"/>
        <v>42064.220069444447</v>
      </c>
      <c r="T3664" s="10">
        <f t="shared" si="347"/>
        <v>42094.178402777776</v>
      </c>
    </row>
    <row r="3665" spans="1:20" ht="43.2" hidden="1"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0">
        <f t="shared" si="346"/>
        <v>42665.451736111107</v>
      </c>
      <c r="T3665" s="10">
        <f t="shared" si="347"/>
        <v>42725.493402777778</v>
      </c>
    </row>
    <row r="3666" spans="1:20" ht="43.2" hidden="1"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0">
        <f t="shared" si="346"/>
        <v>42523.248715277776</v>
      </c>
      <c r="T3666" s="10">
        <f t="shared" si="347"/>
        <v>42537.248715277776</v>
      </c>
    </row>
    <row r="3667" spans="1:20" ht="43.2" hidden="1"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0">
        <f t="shared" si="346"/>
        <v>42294.808124999996</v>
      </c>
      <c r="T3667" s="10">
        <f t="shared" si="347"/>
        <v>42305.829166666663</v>
      </c>
    </row>
    <row r="3668" spans="1:20" ht="28.8" hidden="1"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0">
        <f t="shared" si="346"/>
        <v>41822.90488425926</v>
      </c>
      <c r="T3668" s="10">
        <f t="shared" si="347"/>
        <v>41844.291666666664</v>
      </c>
    </row>
    <row r="3669" spans="1:20" ht="43.2" hidden="1"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0">
        <f t="shared" si="346"/>
        <v>42173.970127314817</v>
      </c>
      <c r="T3669" s="10">
        <f t="shared" si="347"/>
        <v>42203.970127314817</v>
      </c>
    </row>
    <row r="3670" spans="1:20" ht="43.2" hidden="1"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0">
        <f t="shared" si="346"/>
        <v>42185.556157407409</v>
      </c>
      <c r="T3670" s="10">
        <f t="shared" si="347"/>
        <v>42208.772916666669</v>
      </c>
    </row>
    <row r="3671" spans="1:20" ht="43.2" hidden="1"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0">
        <f t="shared" si="346"/>
        <v>42136.675196759257</v>
      </c>
      <c r="T3671" s="10">
        <f t="shared" si="347"/>
        <v>42166.675196759257</v>
      </c>
    </row>
    <row r="3672" spans="1:20" ht="43.2" hidden="1"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0">
        <f t="shared" si="346"/>
        <v>42142.514016203699</v>
      </c>
      <c r="T3672" s="10">
        <f t="shared" si="347"/>
        <v>42155.958333333328</v>
      </c>
    </row>
    <row r="3673" spans="1:20" ht="43.2" hidden="1"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0">
        <f t="shared" si="346"/>
        <v>41820.62809027778</v>
      </c>
      <c r="T3673" s="10">
        <f t="shared" si="347"/>
        <v>41841.165972222225</v>
      </c>
    </row>
    <row r="3674" spans="1:20" ht="57.6" hidden="1"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0">
        <f t="shared" si="346"/>
        <v>41878.946574074071</v>
      </c>
      <c r="T3674" s="10">
        <f t="shared" si="347"/>
        <v>41908.946574074071</v>
      </c>
    </row>
    <row r="3675" spans="1:20" ht="43.2" hidden="1"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0">
        <f t="shared" si="346"/>
        <v>41914.295104166667</v>
      </c>
      <c r="T3675" s="10">
        <f t="shared" si="347"/>
        <v>41948.536111111112</v>
      </c>
    </row>
    <row r="3676" spans="1:20" ht="43.2" hidden="1"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0">
        <f t="shared" si="346"/>
        <v>42556.873020833329</v>
      </c>
      <c r="T3676" s="10">
        <f t="shared" si="347"/>
        <v>42616.873020833329</v>
      </c>
    </row>
    <row r="3677" spans="1:20" ht="43.2" hidden="1"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0">
        <f t="shared" si="346"/>
        <v>42493.597013888888</v>
      </c>
      <c r="T3677" s="10">
        <f t="shared" si="347"/>
        <v>42505.958333333328</v>
      </c>
    </row>
    <row r="3678" spans="1:20" ht="43.2" hidden="1"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0">
        <f t="shared" si="346"/>
        <v>41876.815787037034</v>
      </c>
      <c r="T3678" s="10">
        <f t="shared" si="347"/>
        <v>41894.815787037034</v>
      </c>
    </row>
    <row r="3679" spans="1:20" ht="43.2" hidden="1"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0">
        <f t="shared" si="346"/>
        <v>41802.574282407404</v>
      </c>
      <c r="T3679" s="10">
        <f t="shared" si="347"/>
        <v>41823.165972222225</v>
      </c>
    </row>
    <row r="3680" spans="1:20" ht="43.2" hidden="1"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0">
        <f t="shared" si="346"/>
        <v>42120.531226851846</v>
      </c>
      <c r="T3680" s="10">
        <f t="shared" si="347"/>
        <v>42155.531226851846</v>
      </c>
    </row>
    <row r="3681" spans="1:20" ht="43.2" hidden="1"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0">
        <f t="shared" si="346"/>
        <v>41786.761354166665</v>
      </c>
      <c r="T3681" s="10">
        <f t="shared" si="347"/>
        <v>41821.207638888889</v>
      </c>
    </row>
    <row r="3682" spans="1:20" ht="43.2" hidden="1"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0">
        <f t="shared" si="346"/>
        <v>42627.454097222217</v>
      </c>
      <c r="T3682" s="10">
        <f t="shared" si="347"/>
        <v>42648.454097222217</v>
      </c>
    </row>
    <row r="3683" spans="1:20" ht="57.6" hidden="1"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0">
        <f t="shared" si="346"/>
        <v>42374.651504629626</v>
      </c>
      <c r="T3683" s="10">
        <f t="shared" si="347"/>
        <v>42384.651504629626</v>
      </c>
    </row>
    <row r="3684" spans="1:20" ht="43.2" hidden="1"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0">
        <f t="shared" si="346"/>
        <v>41772.685393518521</v>
      </c>
      <c r="T3684" s="10">
        <f t="shared" si="347"/>
        <v>41806.290972222225</v>
      </c>
    </row>
    <row r="3685" spans="1:20" ht="43.2" hidden="1"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0">
        <f t="shared" si="346"/>
        <v>42633.116851851853</v>
      </c>
      <c r="T3685" s="10">
        <f t="shared" si="347"/>
        <v>42663.116851851853</v>
      </c>
    </row>
    <row r="3686" spans="1:20" ht="43.2" hidden="1"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0">
        <f t="shared" si="346"/>
        <v>42219.180393518516</v>
      </c>
      <c r="T3686" s="10">
        <f t="shared" si="347"/>
        <v>42249.180393518516</v>
      </c>
    </row>
    <row r="3687" spans="1:20" ht="43.2" hidden="1"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0">
        <f t="shared" si="346"/>
        <v>41753.593275462961</v>
      </c>
      <c r="T3687" s="10">
        <f t="shared" si="347"/>
        <v>41778.875</v>
      </c>
    </row>
    <row r="3688" spans="1:20" ht="43.2" hidden="1"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0">
        <f t="shared" si="346"/>
        <v>42230.662731481483</v>
      </c>
      <c r="T3688" s="10">
        <f t="shared" si="347"/>
        <v>42245.165972222225</v>
      </c>
    </row>
    <row r="3689" spans="1:20" ht="43.2" hidden="1"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0">
        <f t="shared" si="346"/>
        <v>41787.218229166669</v>
      </c>
      <c r="T3689" s="10">
        <f t="shared" si="347"/>
        <v>41817.218229166669</v>
      </c>
    </row>
    <row r="3690" spans="1:20" ht="43.2" hidden="1"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0">
        <f t="shared" si="346"/>
        <v>41829.787083333329</v>
      </c>
      <c r="T3690" s="10">
        <f t="shared" si="347"/>
        <v>41859.787083333329</v>
      </c>
    </row>
    <row r="3691" spans="1:20" ht="43.2" hidden="1"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0">
        <f t="shared" si="346"/>
        <v>42147.826840277776</v>
      </c>
      <c r="T3691" s="10">
        <f t="shared" si="347"/>
        <v>42176.934027777781</v>
      </c>
    </row>
    <row r="3692" spans="1:20" ht="43.2" hidden="1"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0">
        <f t="shared" si="346"/>
        <v>41940.598182870373</v>
      </c>
      <c r="T3692" s="10">
        <f t="shared" si="347"/>
        <v>41970.639849537038</v>
      </c>
    </row>
    <row r="3693" spans="1:20" ht="28.8" hidden="1"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0">
        <f t="shared" si="346"/>
        <v>42020.700567129628</v>
      </c>
      <c r="T3693" s="10">
        <f t="shared" si="347"/>
        <v>42065.207638888889</v>
      </c>
    </row>
    <row r="3694" spans="1:20" ht="28.8" hidden="1"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0">
        <f t="shared" si="346"/>
        <v>41891.96503472222</v>
      </c>
      <c r="T3694" s="10">
        <f t="shared" si="347"/>
        <v>41901</v>
      </c>
    </row>
    <row r="3695" spans="1:20" ht="43.2" hidden="1"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0">
        <f t="shared" si="346"/>
        <v>42309.191307870366</v>
      </c>
      <c r="T3695" s="10">
        <f t="shared" si="347"/>
        <v>42338.9375</v>
      </c>
    </row>
    <row r="3696" spans="1:20" ht="57.6" hidden="1"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0">
        <f t="shared" si="346"/>
        <v>42490.133877314816</v>
      </c>
      <c r="T3696" s="10">
        <f t="shared" si="347"/>
        <v>42527.083333333328</v>
      </c>
    </row>
    <row r="3697" spans="1:20" ht="57.6" hidden="1"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0">
        <f t="shared" si="346"/>
        <v>41995.870486111111</v>
      </c>
      <c r="T3697" s="10">
        <f t="shared" si="347"/>
        <v>42015.870486111111</v>
      </c>
    </row>
    <row r="3698" spans="1:20" ht="43.2" hidden="1"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0">
        <f t="shared" si="346"/>
        <v>41988.617083333331</v>
      </c>
      <c r="T3698" s="10">
        <f t="shared" si="347"/>
        <v>42048.617083333331</v>
      </c>
    </row>
    <row r="3699" spans="1:20" ht="43.2" hidden="1"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0">
        <f t="shared" si="346"/>
        <v>42479.465833333335</v>
      </c>
      <c r="T3699" s="10">
        <f t="shared" si="347"/>
        <v>42500.465833333335</v>
      </c>
    </row>
    <row r="3700" spans="1:20" ht="43.2" hidden="1"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0">
        <f t="shared" si="346"/>
        <v>42401.806562500002</v>
      </c>
      <c r="T3700" s="10">
        <f t="shared" si="347"/>
        <v>42431.806562500002</v>
      </c>
    </row>
    <row r="3701" spans="1:20" ht="43.2" hidden="1"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0">
        <f t="shared" si="346"/>
        <v>41897.602037037039</v>
      </c>
      <c r="T3701" s="10">
        <f t="shared" si="347"/>
        <v>41927.602037037039</v>
      </c>
    </row>
    <row r="3702" spans="1:20" ht="28.8" hidden="1"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0">
        <f t="shared" si="346"/>
        <v>41882.585648148146</v>
      </c>
      <c r="T3702" s="10">
        <f t="shared" si="347"/>
        <v>41912.666666666664</v>
      </c>
    </row>
    <row r="3703" spans="1:20" ht="43.2" hidden="1"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0">
        <f t="shared" si="346"/>
        <v>42129.541585648149</v>
      </c>
      <c r="T3703" s="10">
        <f t="shared" si="347"/>
        <v>42159.541585648149</v>
      </c>
    </row>
    <row r="3704" spans="1:20" ht="57.6" hidden="1"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0">
        <f t="shared" si="346"/>
        <v>42524.53800925926</v>
      </c>
      <c r="T3704" s="10">
        <f t="shared" si="347"/>
        <v>42561.957638888889</v>
      </c>
    </row>
    <row r="3705" spans="1:20" ht="43.2" hidden="1"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0">
        <f t="shared" si="346"/>
        <v>42556.504490740743</v>
      </c>
      <c r="T3705" s="10">
        <f t="shared" si="347"/>
        <v>42595.290972222225</v>
      </c>
    </row>
    <row r="3706" spans="1:20" ht="43.2" hidden="1"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0">
        <f t="shared" si="346"/>
        <v>42461.689745370371</v>
      </c>
      <c r="T3706" s="10">
        <f t="shared" si="347"/>
        <v>42521.689745370371</v>
      </c>
    </row>
    <row r="3707" spans="1:20" ht="43.2" hidden="1"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0">
        <f t="shared" si="346"/>
        <v>41792.542986111112</v>
      </c>
      <c r="T3707" s="10">
        <f t="shared" si="347"/>
        <v>41813.75</v>
      </c>
    </row>
    <row r="3708" spans="1:20" ht="43.2" hidden="1"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0">
        <f t="shared" si="346"/>
        <v>41879.913761574076</v>
      </c>
      <c r="T3708" s="10">
        <f t="shared" si="347"/>
        <v>41894.913761574076</v>
      </c>
    </row>
    <row r="3709" spans="1:20" ht="43.2" hidden="1"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0">
        <f t="shared" si="346"/>
        <v>42552.048356481479</v>
      </c>
      <c r="T3709" s="10">
        <f t="shared" si="347"/>
        <v>42573.226388888885</v>
      </c>
    </row>
    <row r="3710" spans="1:20" ht="57.6" hidden="1"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0">
        <f t="shared" si="346"/>
        <v>41810.142199074071</v>
      </c>
      <c r="T3710" s="10">
        <f t="shared" si="347"/>
        <v>41824.142199074071</v>
      </c>
    </row>
    <row r="3711" spans="1:20" ht="43.2" hidden="1"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0">
        <f t="shared" si="346"/>
        <v>41785.707708333335</v>
      </c>
      <c r="T3711" s="10">
        <f t="shared" si="347"/>
        <v>41815.707708333335</v>
      </c>
    </row>
    <row r="3712" spans="1:20" ht="28.8" hidden="1"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0">
        <f t="shared" si="346"/>
        <v>42072.576249999998</v>
      </c>
      <c r="T3712" s="10">
        <f t="shared" si="347"/>
        <v>42097.576249999998</v>
      </c>
    </row>
    <row r="3713" spans="1:20" ht="28.8" hidden="1"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0">
        <f t="shared" si="346"/>
        <v>41779.724224537036</v>
      </c>
      <c r="T3713" s="10">
        <f t="shared" si="347"/>
        <v>41805.666666666664</v>
      </c>
    </row>
    <row r="3714" spans="1:20" ht="57.6" hidden="1"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0">
        <f t="shared" si="346"/>
        <v>42134.172071759262</v>
      </c>
      <c r="T3714" s="10">
        <f t="shared" si="347"/>
        <v>42155.290972222225</v>
      </c>
    </row>
    <row r="3715" spans="1:20" ht="43.2" hidden="1"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IFERROR(E3715/L3715,"No Backers")</f>
        <v>106.84210526315789</v>
      </c>
      <c r="Q3715" t="str">
        <f t="shared" ref="Q3715:Q3778" si="350">MID(N3715,1,FIND("/",N3715,1)-1)</f>
        <v>theater</v>
      </c>
      <c r="R3715" t="str">
        <f t="shared" ref="R3715:R3778" si="351">MID(N3715,FIND("/",N3715,1)+1,LEN(N3715))</f>
        <v>plays</v>
      </c>
      <c r="S3715" s="10">
        <f t="shared" ref="S3715:S3778" si="352">(((J3715/60)/60)/24)+DATE(1970,1,1)</f>
        <v>42505.738032407404</v>
      </c>
      <c r="T3715" s="10">
        <f t="shared" ref="T3715:T3778" si="353">(((I3715/60)/60)/24)+DATE(1970,1,1)</f>
        <v>42525.738032407404</v>
      </c>
    </row>
    <row r="3716" spans="1:20" ht="43.2" hidden="1"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0">
        <f t="shared" si="352"/>
        <v>42118.556331018524</v>
      </c>
      <c r="T3716" s="10">
        <f t="shared" si="353"/>
        <v>42150.165972222225</v>
      </c>
    </row>
    <row r="3717" spans="1:20" ht="43.2" hidden="1"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0">
        <f t="shared" si="352"/>
        <v>42036.995590277773</v>
      </c>
      <c r="T3717" s="10">
        <f t="shared" si="353"/>
        <v>42094.536111111112</v>
      </c>
    </row>
    <row r="3718" spans="1:20" ht="43.2" hidden="1"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0">
        <f t="shared" si="352"/>
        <v>42360.887835648144</v>
      </c>
      <c r="T3718" s="10">
        <f t="shared" si="353"/>
        <v>42390.887835648144</v>
      </c>
    </row>
    <row r="3719" spans="1:20" ht="43.2" hidden="1"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0">
        <f t="shared" si="352"/>
        <v>42102.866307870368</v>
      </c>
      <c r="T3719" s="10">
        <f t="shared" si="353"/>
        <v>42133.866307870368</v>
      </c>
    </row>
    <row r="3720" spans="1:20" ht="43.2" hidden="1"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0">
        <f t="shared" si="352"/>
        <v>42032.716145833328</v>
      </c>
      <c r="T3720" s="10">
        <f t="shared" si="353"/>
        <v>42062.716145833328</v>
      </c>
    </row>
    <row r="3721" spans="1:20" ht="28.8" hidden="1"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0">
        <f t="shared" si="352"/>
        <v>42147.729930555557</v>
      </c>
      <c r="T3721" s="10">
        <f t="shared" si="353"/>
        <v>42177.729930555557</v>
      </c>
    </row>
    <row r="3722" spans="1:20" ht="28.8" hidden="1"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0">
        <f t="shared" si="352"/>
        <v>42165.993125000001</v>
      </c>
      <c r="T3722" s="10">
        <f t="shared" si="353"/>
        <v>42187.993125000001</v>
      </c>
    </row>
    <row r="3723" spans="1:20" ht="57.6" hidden="1"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0">
        <f t="shared" si="352"/>
        <v>41927.936157407406</v>
      </c>
      <c r="T3723" s="10">
        <f t="shared" si="353"/>
        <v>41948.977824074071</v>
      </c>
    </row>
    <row r="3724" spans="1:20" ht="57.6" hidden="1"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0">
        <f t="shared" si="352"/>
        <v>42381.671840277777</v>
      </c>
      <c r="T3724" s="10">
        <f t="shared" si="353"/>
        <v>42411.957638888889</v>
      </c>
    </row>
    <row r="3725" spans="1:20" ht="28.8" hidden="1"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0">
        <f t="shared" si="352"/>
        <v>41943.753032407411</v>
      </c>
      <c r="T3725" s="10">
        <f t="shared" si="353"/>
        <v>41973.794699074075</v>
      </c>
    </row>
    <row r="3726" spans="1:20" ht="43.2" hidden="1"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0">
        <f t="shared" si="352"/>
        <v>42465.491435185191</v>
      </c>
      <c r="T3726" s="10">
        <f t="shared" si="353"/>
        <v>42494.958333333328</v>
      </c>
    </row>
    <row r="3727" spans="1:20" ht="43.2" hidden="1"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0">
        <f t="shared" si="352"/>
        <v>42401.945219907408</v>
      </c>
      <c r="T3727" s="10">
        <f t="shared" si="353"/>
        <v>42418.895833333328</v>
      </c>
    </row>
    <row r="3728" spans="1:20" ht="43.2" hidden="1"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0">
        <f t="shared" si="352"/>
        <v>42462.140868055561</v>
      </c>
      <c r="T3728" s="10">
        <f t="shared" si="353"/>
        <v>42489.875</v>
      </c>
    </row>
    <row r="3729" spans="1:20" ht="43.2" hidden="1"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0">
        <f t="shared" si="352"/>
        <v>42632.348310185189</v>
      </c>
      <c r="T3729" s="10">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0">
        <f t="shared" si="352"/>
        <v>42205.171018518522</v>
      </c>
      <c r="T3730" s="10">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0">
        <f t="shared" si="352"/>
        <v>42041.205000000002</v>
      </c>
      <c r="T3731" s="10">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0">
        <f t="shared" si="352"/>
        <v>42203.677766203706</v>
      </c>
      <c r="T3732" s="10">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0">
        <f t="shared" si="352"/>
        <v>41983.752847222218</v>
      </c>
      <c r="T3733" s="10">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0">
        <f t="shared" si="352"/>
        <v>41968.677465277782</v>
      </c>
      <c r="T3734" s="10">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str">
        <f t="shared" si="349"/>
        <v>No Backers</v>
      </c>
      <c r="Q3735" t="str">
        <f t="shared" si="350"/>
        <v>theater</v>
      </c>
      <c r="R3735" t="str">
        <f t="shared" si="351"/>
        <v>plays</v>
      </c>
      <c r="S3735" s="10">
        <f t="shared" si="352"/>
        <v>42103.024398148147</v>
      </c>
      <c r="T3735" s="10">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0">
        <f t="shared" si="352"/>
        <v>42089.901574074072</v>
      </c>
      <c r="T3736" s="10">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0">
        <f t="shared" si="352"/>
        <v>42122.693159722221</v>
      </c>
      <c r="T3737" s="10">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0">
        <f t="shared" si="352"/>
        <v>42048.711724537032</v>
      </c>
      <c r="T3738" s="10">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0">
        <f t="shared" si="352"/>
        <v>42297.691006944442</v>
      </c>
      <c r="T3739" s="10">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0">
        <f t="shared" si="352"/>
        <v>41813.938715277778</v>
      </c>
      <c r="T3740" s="10">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0">
        <f t="shared" si="352"/>
        <v>42548.449861111112</v>
      </c>
      <c r="T3741" s="10">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0">
        <f t="shared" si="352"/>
        <v>41833.089756944442</v>
      </c>
      <c r="T3742" s="10">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str">
        <f t="shared" si="349"/>
        <v>No Backers</v>
      </c>
      <c r="Q3743" t="str">
        <f t="shared" si="350"/>
        <v>theater</v>
      </c>
      <c r="R3743" t="str">
        <f t="shared" si="351"/>
        <v>plays</v>
      </c>
      <c r="S3743" s="10">
        <f t="shared" si="352"/>
        <v>42325.920717592591</v>
      </c>
      <c r="T3743" s="10">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0">
        <f t="shared" si="352"/>
        <v>41858.214629629627</v>
      </c>
      <c r="T3744" s="10">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str">
        <f t="shared" si="349"/>
        <v>No Backers</v>
      </c>
      <c r="Q3745" t="str">
        <f t="shared" si="350"/>
        <v>theater</v>
      </c>
      <c r="R3745" t="str">
        <f t="shared" si="351"/>
        <v>plays</v>
      </c>
      <c r="S3745" s="10">
        <f t="shared" si="352"/>
        <v>41793.710231481484</v>
      </c>
      <c r="T3745" s="10">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str">
        <f t="shared" si="349"/>
        <v>No Backers</v>
      </c>
      <c r="Q3746" t="str">
        <f t="shared" si="350"/>
        <v>theater</v>
      </c>
      <c r="R3746" t="str">
        <f t="shared" si="351"/>
        <v>plays</v>
      </c>
      <c r="S3746" s="10">
        <f t="shared" si="352"/>
        <v>41793.814259259263</v>
      </c>
      <c r="T3746" s="10">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0">
        <f t="shared" si="352"/>
        <v>41831.697939814818</v>
      </c>
      <c r="T3747" s="10">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0">
        <f t="shared" si="352"/>
        <v>42621.389340277776</v>
      </c>
      <c r="T3748" s="10">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0">
        <f t="shared" si="352"/>
        <v>42164.299722222218</v>
      </c>
      <c r="T3749" s="10">
        <f t="shared" si="353"/>
        <v>42190.957638888889</v>
      </c>
    </row>
    <row r="3750" spans="1:20" ht="43.2" hidden="1"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0">
        <f t="shared" si="352"/>
        <v>42395.706435185188</v>
      </c>
      <c r="T3750" s="10">
        <f t="shared" si="353"/>
        <v>42416.249305555553</v>
      </c>
    </row>
    <row r="3751" spans="1:20" ht="43.2" hidden="1"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0">
        <f t="shared" si="352"/>
        <v>42458.127175925925</v>
      </c>
      <c r="T3751" s="10">
        <f t="shared" si="353"/>
        <v>42489.165972222225</v>
      </c>
    </row>
    <row r="3752" spans="1:20" ht="86.4" hidden="1"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0">
        <f t="shared" si="352"/>
        <v>42016.981574074074</v>
      </c>
      <c r="T3752" s="10">
        <f t="shared" si="353"/>
        <v>42045.332638888889</v>
      </c>
    </row>
    <row r="3753" spans="1:20" ht="43.2" hidden="1"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0">
        <f t="shared" si="352"/>
        <v>42403.035567129627</v>
      </c>
      <c r="T3753" s="10">
        <f t="shared" si="353"/>
        <v>42462.993900462956</v>
      </c>
    </row>
    <row r="3754" spans="1:20" ht="57.6" hidden="1"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0">
        <f t="shared" si="352"/>
        <v>42619.802488425921</v>
      </c>
      <c r="T3754" s="10">
        <f t="shared" si="353"/>
        <v>42659.875</v>
      </c>
    </row>
    <row r="3755" spans="1:20" ht="43.2" hidden="1"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0">
        <f t="shared" si="352"/>
        <v>42128.824074074073</v>
      </c>
      <c r="T3755" s="10">
        <f t="shared" si="353"/>
        <v>42158</v>
      </c>
    </row>
    <row r="3756" spans="1:20" ht="43.2" hidden="1"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0">
        <f t="shared" si="352"/>
        <v>41808.881215277775</v>
      </c>
      <c r="T3756" s="10">
        <f t="shared" si="353"/>
        <v>41846.207638888889</v>
      </c>
    </row>
    <row r="3757" spans="1:20" ht="43.2" hidden="1"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0">
        <f t="shared" si="352"/>
        <v>42445.866979166662</v>
      </c>
      <c r="T3757" s="10">
        <f t="shared" si="353"/>
        <v>42475.866979166662</v>
      </c>
    </row>
    <row r="3758" spans="1:20" ht="43.2" hidden="1"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0">
        <f t="shared" si="352"/>
        <v>41771.814791666664</v>
      </c>
      <c r="T3758" s="10">
        <f t="shared" si="353"/>
        <v>41801.814791666664</v>
      </c>
    </row>
    <row r="3759" spans="1:20" ht="43.2" hidden="1"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0">
        <f t="shared" si="352"/>
        <v>41954.850868055553</v>
      </c>
      <c r="T3759" s="10">
        <f t="shared" si="353"/>
        <v>41974.850868055553</v>
      </c>
    </row>
    <row r="3760" spans="1:20" ht="28.8" hidden="1"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0">
        <f t="shared" si="352"/>
        <v>41747.471504629626</v>
      </c>
      <c r="T3760" s="10">
        <f t="shared" si="353"/>
        <v>41778.208333333336</v>
      </c>
    </row>
    <row r="3761" spans="1:20" ht="28.8" hidden="1"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0">
        <f t="shared" si="352"/>
        <v>42182.108252314814</v>
      </c>
      <c r="T3761" s="10">
        <f t="shared" si="353"/>
        <v>42242.108252314814</v>
      </c>
    </row>
    <row r="3762" spans="1:20" ht="43.2" hidden="1"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0">
        <f t="shared" si="352"/>
        <v>41739.525300925925</v>
      </c>
      <c r="T3762" s="10">
        <f t="shared" si="353"/>
        <v>41764.525300925925</v>
      </c>
    </row>
    <row r="3763" spans="1:20" ht="57.6" hidden="1"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0">
        <f t="shared" si="352"/>
        <v>42173.466863425929</v>
      </c>
      <c r="T3763" s="10">
        <f t="shared" si="353"/>
        <v>42226.958333333328</v>
      </c>
    </row>
    <row r="3764" spans="1:20" ht="43.2" hidden="1"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0">
        <f t="shared" si="352"/>
        <v>42193.813530092593</v>
      </c>
      <c r="T3764" s="10">
        <f t="shared" si="353"/>
        <v>42218.813530092593</v>
      </c>
    </row>
    <row r="3765" spans="1:20" ht="28.8" hidden="1"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0">
        <f t="shared" si="352"/>
        <v>42065.750300925924</v>
      </c>
      <c r="T3765" s="10">
        <f t="shared" si="353"/>
        <v>42095.708634259259</v>
      </c>
    </row>
    <row r="3766" spans="1:20" ht="43.2" hidden="1"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0">
        <f t="shared" si="352"/>
        <v>42499.842962962968</v>
      </c>
      <c r="T3766" s="10">
        <f t="shared" si="353"/>
        <v>42519.024999999994</v>
      </c>
    </row>
    <row r="3767" spans="1:20" ht="43.2" hidden="1"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0">
        <f t="shared" si="352"/>
        <v>41820.776412037041</v>
      </c>
      <c r="T3767" s="10">
        <f t="shared" si="353"/>
        <v>41850.776412037041</v>
      </c>
    </row>
    <row r="3768" spans="1:20" ht="43.2" hidden="1"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0">
        <f t="shared" si="352"/>
        <v>41788.167187500003</v>
      </c>
      <c r="T3768" s="10">
        <f t="shared" si="353"/>
        <v>41823.167187500003</v>
      </c>
    </row>
    <row r="3769" spans="1:20" ht="43.2" hidden="1"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0">
        <f t="shared" si="352"/>
        <v>42050.019641203704</v>
      </c>
      <c r="T3769" s="10">
        <f t="shared" si="353"/>
        <v>42064.207638888889</v>
      </c>
    </row>
    <row r="3770" spans="1:20" ht="43.2" hidden="1"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0">
        <f t="shared" si="352"/>
        <v>41772.727893518517</v>
      </c>
      <c r="T3770" s="10">
        <f t="shared" si="353"/>
        <v>41802.727893518517</v>
      </c>
    </row>
    <row r="3771" spans="1:20" ht="43.2" hidden="1"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0">
        <f t="shared" si="352"/>
        <v>42445.598136574074</v>
      </c>
      <c r="T3771" s="10">
        <f t="shared" si="353"/>
        <v>42475.598136574074</v>
      </c>
    </row>
    <row r="3772" spans="1:20" ht="43.2" hidden="1"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0">
        <f t="shared" si="352"/>
        <v>42138.930671296301</v>
      </c>
      <c r="T3772" s="10">
        <f t="shared" si="353"/>
        <v>42168.930671296301</v>
      </c>
    </row>
    <row r="3773" spans="1:20" ht="28.8" hidden="1"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0">
        <f t="shared" si="352"/>
        <v>42493.857083333336</v>
      </c>
      <c r="T3773" s="10">
        <f t="shared" si="353"/>
        <v>42508</v>
      </c>
    </row>
    <row r="3774" spans="1:20" ht="43.2" hidden="1"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0">
        <f t="shared" si="352"/>
        <v>42682.616967592592</v>
      </c>
      <c r="T3774" s="10">
        <f t="shared" si="353"/>
        <v>42703.25</v>
      </c>
    </row>
    <row r="3775" spans="1:20" ht="28.8" hidden="1"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0">
        <f t="shared" si="352"/>
        <v>42656.005173611105</v>
      </c>
      <c r="T3775" s="10">
        <f t="shared" si="353"/>
        <v>42689.088888888888</v>
      </c>
    </row>
    <row r="3776" spans="1:20" ht="57.6" hidden="1"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0">
        <f t="shared" si="352"/>
        <v>42087.792303240742</v>
      </c>
      <c r="T3776" s="10">
        <f t="shared" si="353"/>
        <v>42103.792303240742</v>
      </c>
    </row>
    <row r="3777" spans="1:20" ht="43.2" hidden="1"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0">
        <f t="shared" si="352"/>
        <v>42075.942627314813</v>
      </c>
      <c r="T3777" s="10">
        <f t="shared" si="353"/>
        <v>42103.166666666672</v>
      </c>
    </row>
    <row r="3778" spans="1:20" ht="57.6" hidden="1"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0">
        <f t="shared" si="352"/>
        <v>41814.367800925924</v>
      </c>
      <c r="T3778" s="10">
        <f t="shared" si="353"/>
        <v>41852.041666666664</v>
      </c>
    </row>
    <row r="3779" spans="1:20" ht="43.2" hidden="1"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IFERROR(E3779/L3779,"No Backers")</f>
        <v>48.542372881355931</v>
      </c>
      <c r="Q3779" t="str">
        <f t="shared" ref="Q3779:Q3842" si="356">MID(N3779,1,FIND("/",N3779,1)-1)</f>
        <v>theater</v>
      </c>
      <c r="R3779" t="str">
        <f t="shared" ref="R3779:R3842" si="357">MID(N3779,FIND("/",N3779,1)+1,LEN(N3779))</f>
        <v>musical</v>
      </c>
      <c r="S3779" s="10">
        <f t="shared" ref="S3779:S3842" si="358">(((J3779/60)/60)/24)+DATE(1970,1,1)</f>
        <v>41887.111354166671</v>
      </c>
      <c r="T3779" s="10">
        <f t="shared" ref="T3779:T3842" si="359">(((I3779/60)/60)/24)+DATE(1970,1,1)</f>
        <v>41909.166666666664</v>
      </c>
    </row>
    <row r="3780" spans="1:20" ht="28.8" hidden="1"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0">
        <f t="shared" si="358"/>
        <v>41989.819212962961</v>
      </c>
      <c r="T3780" s="10">
        <f t="shared" si="359"/>
        <v>42049.819212962961</v>
      </c>
    </row>
    <row r="3781" spans="1:20" ht="28.8" hidden="1"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0">
        <f t="shared" si="358"/>
        <v>42425.735416666663</v>
      </c>
      <c r="T3781" s="10">
        <f t="shared" si="359"/>
        <v>42455.693750000006</v>
      </c>
    </row>
    <row r="3782" spans="1:20" ht="43.2" hidden="1"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0">
        <f t="shared" si="358"/>
        <v>42166.219733796301</v>
      </c>
      <c r="T3782" s="10">
        <f t="shared" si="359"/>
        <v>42198.837499999994</v>
      </c>
    </row>
    <row r="3783" spans="1:20" ht="57.6" hidden="1"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0">
        <f t="shared" si="358"/>
        <v>41865.882928240739</v>
      </c>
      <c r="T3783" s="10">
        <f t="shared" si="359"/>
        <v>41890.882928240739</v>
      </c>
    </row>
    <row r="3784" spans="1:20" ht="43.2" hidden="1"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0">
        <f t="shared" si="358"/>
        <v>42546.862233796302</v>
      </c>
      <c r="T3784" s="10">
        <f t="shared" si="359"/>
        <v>42575.958333333328</v>
      </c>
    </row>
    <row r="3785" spans="1:20" ht="43.2" hidden="1"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0">
        <f t="shared" si="358"/>
        <v>42420.140277777777</v>
      </c>
      <c r="T3785" s="10">
        <f t="shared" si="359"/>
        <v>42444.666666666672</v>
      </c>
    </row>
    <row r="3786" spans="1:20" ht="43.2" hidden="1"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0">
        <f t="shared" si="358"/>
        <v>42531.980694444443</v>
      </c>
      <c r="T3786" s="10">
        <f t="shared" si="359"/>
        <v>42561.980694444443</v>
      </c>
    </row>
    <row r="3787" spans="1:20" ht="43.2" hidden="1"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0">
        <f t="shared" si="358"/>
        <v>42548.63853009259</v>
      </c>
      <c r="T3787" s="10">
        <f t="shared" si="359"/>
        <v>42584.418749999997</v>
      </c>
    </row>
    <row r="3788" spans="1:20" ht="43.2" hidden="1"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0">
        <f t="shared" si="358"/>
        <v>42487.037905092591</v>
      </c>
      <c r="T3788" s="10">
        <f t="shared" si="359"/>
        <v>42517.037905092591</v>
      </c>
    </row>
    <row r="3789" spans="1:20" ht="43.2" hidden="1"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0">
        <f t="shared" si="358"/>
        <v>42167.534791666665</v>
      </c>
      <c r="T3789" s="10">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0">
        <f t="shared" si="358"/>
        <v>42333.695821759262</v>
      </c>
      <c r="T3790" s="10">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0">
        <f t="shared" si="358"/>
        <v>42138.798819444448</v>
      </c>
      <c r="T3791" s="10">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str">
        <f t="shared" si="355"/>
        <v>No Backers</v>
      </c>
      <c r="Q3792" t="str">
        <f t="shared" si="356"/>
        <v>theater</v>
      </c>
      <c r="R3792" t="str">
        <f t="shared" si="357"/>
        <v>musical</v>
      </c>
      <c r="S3792" s="10">
        <f t="shared" si="358"/>
        <v>42666.666932870372</v>
      </c>
      <c r="T3792" s="10">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str">
        <f t="shared" si="355"/>
        <v>No Backers</v>
      </c>
      <c r="Q3793" t="str">
        <f t="shared" si="356"/>
        <v>theater</v>
      </c>
      <c r="R3793" t="str">
        <f t="shared" si="357"/>
        <v>musical</v>
      </c>
      <c r="S3793" s="10">
        <f t="shared" si="358"/>
        <v>41766.692037037035</v>
      </c>
      <c r="T3793" s="10">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0">
        <f t="shared" si="358"/>
        <v>42170.447013888886</v>
      </c>
      <c r="T3794" s="10">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0">
        <f t="shared" si="358"/>
        <v>41968.938993055555</v>
      </c>
      <c r="T3795" s="10">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0">
        <f t="shared" si="358"/>
        <v>42132.58048611111</v>
      </c>
      <c r="T3796" s="10">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0">
        <f t="shared" si="358"/>
        <v>42201.436226851853</v>
      </c>
      <c r="T3797" s="10">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0">
        <f t="shared" si="358"/>
        <v>42689.029583333337</v>
      </c>
      <c r="T3798" s="10">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0">
        <f t="shared" si="358"/>
        <v>42084.881539351853</v>
      </c>
      <c r="T3799" s="10">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0">
        <f t="shared" si="358"/>
        <v>41831.722777777781</v>
      </c>
      <c r="T3800" s="10">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0">
        <f t="shared" si="358"/>
        <v>42410.93105324074</v>
      </c>
      <c r="T3801" s="10">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0">
        <f t="shared" si="358"/>
        <v>41982.737071759257</v>
      </c>
      <c r="T3802" s="10">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0">
        <f t="shared" si="358"/>
        <v>41975.676111111112</v>
      </c>
      <c r="T3803" s="10">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str">
        <f t="shared" si="355"/>
        <v>No Backers</v>
      </c>
      <c r="Q3804" t="str">
        <f t="shared" si="356"/>
        <v>theater</v>
      </c>
      <c r="R3804" t="str">
        <f t="shared" si="357"/>
        <v>musical</v>
      </c>
      <c r="S3804" s="10">
        <f t="shared" si="358"/>
        <v>42269.126226851848</v>
      </c>
      <c r="T3804" s="10">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0">
        <f t="shared" si="358"/>
        <v>42403.971851851849</v>
      </c>
      <c r="T3805" s="10">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str">
        <f t="shared" si="355"/>
        <v>No Backers</v>
      </c>
      <c r="Q3806" t="str">
        <f t="shared" si="356"/>
        <v>theater</v>
      </c>
      <c r="R3806" t="str">
        <f t="shared" si="357"/>
        <v>musical</v>
      </c>
      <c r="S3806" s="10">
        <f t="shared" si="358"/>
        <v>42527.00953703704</v>
      </c>
      <c r="T3806" s="10">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0">
        <f t="shared" si="358"/>
        <v>41849.887037037035</v>
      </c>
      <c r="T3807" s="10">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0">
        <f t="shared" si="358"/>
        <v>41799.259039351848</v>
      </c>
      <c r="T3808" s="10">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0">
        <f t="shared" si="358"/>
        <v>42090.909016203703</v>
      </c>
      <c r="T3809" s="10">
        <f t="shared" si="359"/>
        <v>42097.909016203703</v>
      </c>
    </row>
    <row r="3810" spans="1:20" ht="43.2" hidden="1"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0">
        <f t="shared" si="358"/>
        <v>42059.453923611116</v>
      </c>
      <c r="T3810" s="10">
        <f t="shared" si="359"/>
        <v>42119.412256944444</v>
      </c>
    </row>
    <row r="3811" spans="1:20" ht="43.2" hidden="1"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0">
        <f t="shared" si="358"/>
        <v>41800.526701388888</v>
      </c>
      <c r="T3811" s="10">
        <f t="shared" si="359"/>
        <v>41850.958333333336</v>
      </c>
    </row>
    <row r="3812" spans="1:20" ht="43.2" hidden="1"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0">
        <f t="shared" si="358"/>
        <v>42054.849050925928</v>
      </c>
      <c r="T3812" s="10">
        <f t="shared" si="359"/>
        <v>42084.807384259257</v>
      </c>
    </row>
    <row r="3813" spans="1:20" ht="43.2" hidden="1"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0">
        <f t="shared" si="358"/>
        <v>42487.62700231481</v>
      </c>
      <c r="T3813" s="10">
        <f t="shared" si="359"/>
        <v>42521.458333333328</v>
      </c>
    </row>
    <row r="3814" spans="1:20" ht="43.2" hidden="1"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0">
        <f t="shared" si="358"/>
        <v>42109.751250000001</v>
      </c>
      <c r="T3814" s="10">
        <f t="shared" si="359"/>
        <v>42156.165972222225</v>
      </c>
    </row>
    <row r="3815" spans="1:20" ht="43.2" hidden="1"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0">
        <f t="shared" si="358"/>
        <v>42497.275706018518</v>
      </c>
      <c r="T3815" s="10">
        <f t="shared" si="359"/>
        <v>42535.904861111107</v>
      </c>
    </row>
    <row r="3816" spans="1:20" ht="43.2" hidden="1"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0">
        <f t="shared" si="358"/>
        <v>42058.904074074075</v>
      </c>
      <c r="T3816" s="10">
        <f t="shared" si="359"/>
        <v>42095.165972222225</v>
      </c>
    </row>
    <row r="3817" spans="1:20" ht="28.8" hidden="1"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0">
        <f t="shared" si="358"/>
        <v>42207.259918981479</v>
      </c>
      <c r="T3817" s="10">
        <f t="shared" si="359"/>
        <v>42236.958333333328</v>
      </c>
    </row>
    <row r="3818" spans="1:20" ht="57.6" hidden="1"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0">
        <f t="shared" si="358"/>
        <v>41807.690081018518</v>
      </c>
      <c r="T3818" s="10">
        <f t="shared" si="359"/>
        <v>41837.690081018518</v>
      </c>
    </row>
    <row r="3819" spans="1:20" ht="43.2" hidden="1"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0">
        <f t="shared" si="358"/>
        <v>42284.69694444444</v>
      </c>
      <c r="T3819" s="10">
        <f t="shared" si="359"/>
        <v>42301.165972222225</v>
      </c>
    </row>
    <row r="3820" spans="1:20" ht="43.2" hidden="1"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0">
        <f t="shared" si="358"/>
        <v>42045.84238425926</v>
      </c>
      <c r="T3820" s="10">
        <f t="shared" si="359"/>
        <v>42075.800717592589</v>
      </c>
    </row>
    <row r="3821" spans="1:20" ht="43.2" hidden="1"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0">
        <f t="shared" si="358"/>
        <v>42184.209537037037</v>
      </c>
      <c r="T3821" s="10">
        <f t="shared" si="359"/>
        <v>42202.876388888893</v>
      </c>
    </row>
    <row r="3822" spans="1:20" ht="43.2" hidden="1"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0">
        <f t="shared" si="358"/>
        <v>42160.651817129634</v>
      </c>
      <c r="T3822" s="10">
        <f t="shared" si="359"/>
        <v>42190.651817129634</v>
      </c>
    </row>
    <row r="3823" spans="1:20" ht="43.2" hidden="1"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0">
        <f t="shared" si="358"/>
        <v>42341.180636574078</v>
      </c>
      <c r="T3823" s="10">
        <f t="shared" si="359"/>
        <v>42373.180636574078</v>
      </c>
    </row>
    <row r="3824" spans="1:20" ht="57.6" hidden="1"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0">
        <f t="shared" si="358"/>
        <v>42329.838159722218</v>
      </c>
      <c r="T3824" s="10">
        <f t="shared" si="359"/>
        <v>42388.957638888889</v>
      </c>
    </row>
    <row r="3825" spans="1:20" ht="43.2" hidden="1"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0">
        <f t="shared" si="358"/>
        <v>42170.910231481481</v>
      </c>
      <c r="T3825" s="10">
        <f t="shared" si="359"/>
        <v>42205.165972222225</v>
      </c>
    </row>
    <row r="3826" spans="1:20" ht="43.2" hidden="1"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0">
        <f t="shared" si="358"/>
        <v>42571.626192129625</v>
      </c>
      <c r="T3826" s="10">
        <f t="shared" si="359"/>
        <v>42583.570138888885</v>
      </c>
    </row>
    <row r="3827" spans="1:20" ht="43.2" hidden="1"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0">
        <f t="shared" si="358"/>
        <v>42151.069606481484</v>
      </c>
      <c r="T3827" s="10">
        <f t="shared" si="359"/>
        <v>42172.069606481484</v>
      </c>
    </row>
    <row r="3828" spans="1:20" ht="28.8" hidden="1"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0">
        <f t="shared" si="358"/>
        <v>42101.423541666663</v>
      </c>
      <c r="T3828" s="10">
        <f t="shared" si="359"/>
        <v>42131.423541666663</v>
      </c>
    </row>
    <row r="3829" spans="1:20" ht="57.6" hidden="1"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0">
        <f t="shared" si="358"/>
        <v>42034.928252314814</v>
      </c>
      <c r="T3829" s="10">
        <f t="shared" si="359"/>
        <v>42090</v>
      </c>
    </row>
    <row r="3830" spans="1:20" ht="43.2" hidden="1"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0">
        <f t="shared" si="358"/>
        <v>41944.527627314819</v>
      </c>
      <c r="T3830" s="10">
        <f t="shared" si="359"/>
        <v>42004.569293981483</v>
      </c>
    </row>
    <row r="3831" spans="1:20" ht="43.2" hidden="1"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0">
        <f t="shared" si="358"/>
        <v>42593.865405092598</v>
      </c>
      <c r="T3831" s="10">
        <f t="shared" si="359"/>
        <v>42613.865405092598</v>
      </c>
    </row>
    <row r="3832" spans="1:20" ht="43.2" hidden="1"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0">
        <f t="shared" si="358"/>
        <v>42503.740868055553</v>
      </c>
      <c r="T3832" s="10">
        <f t="shared" si="359"/>
        <v>42517.740868055553</v>
      </c>
    </row>
    <row r="3833" spans="1:20" ht="57.6" hidden="1"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0">
        <f t="shared" si="358"/>
        <v>41927.848900462966</v>
      </c>
      <c r="T3833" s="10">
        <f t="shared" si="359"/>
        <v>41948.890567129631</v>
      </c>
    </row>
    <row r="3834" spans="1:20" ht="43.2" hidden="1"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0">
        <f t="shared" si="358"/>
        <v>42375.114988425921</v>
      </c>
      <c r="T3834" s="10">
        <f t="shared" si="359"/>
        <v>42420.114988425921</v>
      </c>
    </row>
    <row r="3835" spans="1:20" ht="57.6" hidden="1"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0">
        <f t="shared" si="358"/>
        <v>41963.872361111105</v>
      </c>
      <c r="T3835" s="10">
        <f t="shared" si="359"/>
        <v>41974.797916666663</v>
      </c>
    </row>
    <row r="3836" spans="1:20" ht="43.2" hidden="1"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0">
        <f t="shared" si="358"/>
        <v>42143.445219907408</v>
      </c>
      <c r="T3836" s="10">
        <f t="shared" si="359"/>
        <v>42173.445219907408</v>
      </c>
    </row>
    <row r="3837" spans="1:20" ht="43.2" hidden="1"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0">
        <f t="shared" si="358"/>
        <v>42460.94222222222</v>
      </c>
      <c r="T3837" s="10">
        <f t="shared" si="359"/>
        <v>42481.94222222222</v>
      </c>
    </row>
    <row r="3838" spans="1:20" ht="43.2" hidden="1"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0">
        <f t="shared" si="358"/>
        <v>42553.926527777774</v>
      </c>
      <c r="T3838" s="10">
        <f t="shared" si="359"/>
        <v>42585.172916666663</v>
      </c>
    </row>
    <row r="3839" spans="1:20" ht="28.8" hidden="1"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0">
        <f t="shared" si="358"/>
        <v>42152.765717592592</v>
      </c>
      <c r="T3839" s="10">
        <f t="shared" si="359"/>
        <v>42188.765717592592</v>
      </c>
    </row>
    <row r="3840" spans="1:20" ht="57.6" hidden="1"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0">
        <f t="shared" si="358"/>
        <v>42116.710752314815</v>
      </c>
      <c r="T3840" s="10">
        <f t="shared" si="359"/>
        <v>42146.710752314815</v>
      </c>
    </row>
    <row r="3841" spans="1:20" ht="43.2" hidden="1"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0">
        <f t="shared" si="358"/>
        <v>42155.142638888887</v>
      </c>
      <c r="T3841" s="10">
        <f t="shared" si="359"/>
        <v>42215.142638888887</v>
      </c>
    </row>
    <row r="3842" spans="1:20" ht="43.2" hidden="1"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0">
        <f t="shared" si="358"/>
        <v>42432.701724537037</v>
      </c>
      <c r="T3842" s="10">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IFERROR(E3843/L3843,"No Backers")</f>
        <v>25.647058823529413</v>
      </c>
      <c r="Q3843" t="str">
        <f t="shared" ref="Q3843:Q3906" si="362">MID(N3843,1,FIND("/",N3843,1)-1)</f>
        <v>theater</v>
      </c>
      <c r="R3843" t="str">
        <f t="shared" ref="R3843:R3906" si="363">MID(N3843,FIND("/",N3843,1)+1,LEN(N3843))</f>
        <v>plays</v>
      </c>
      <c r="S3843" s="10">
        <f t="shared" ref="S3843:S3906" si="364">(((J3843/60)/60)/24)+DATE(1970,1,1)</f>
        <v>41780.785729166666</v>
      </c>
      <c r="T3843" s="10">
        <f t="shared" ref="T3843:T3906" si="365">(((I3843/60)/60)/24)+DATE(1970,1,1)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0">
        <f t="shared" si="364"/>
        <v>41740.493657407409</v>
      </c>
      <c r="T3844" s="10">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0">
        <f t="shared" si="364"/>
        <v>41766.072500000002</v>
      </c>
      <c r="T3845" s="10">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0">
        <f t="shared" si="364"/>
        <v>41766.617291666669</v>
      </c>
      <c r="T3846" s="10">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0">
        <f t="shared" si="364"/>
        <v>42248.627013888887</v>
      </c>
      <c r="T3847" s="10">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0">
        <f t="shared" si="364"/>
        <v>41885.221550925926</v>
      </c>
      <c r="T3848" s="10">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0">
        <f t="shared" si="364"/>
        <v>42159.224432870367</v>
      </c>
      <c r="T3849" s="10">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0">
        <f t="shared" si="364"/>
        <v>42265.817002314812</v>
      </c>
      <c r="T3850" s="10">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0">
        <f t="shared" si="364"/>
        <v>42136.767175925925</v>
      </c>
      <c r="T3851" s="10">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0">
        <f t="shared" si="364"/>
        <v>41975.124340277776</v>
      </c>
      <c r="T3852" s="10">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0">
        <f t="shared" si="364"/>
        <v>42172.439571759256</v>
      </c>
      <c r="T3853" s="10">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0">
        <f t="shared" si="364"/>
        <v>42065.190694444449</v>
      </c>
      <c r="T3854" s="10">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0">
        <f t="shared" si="364"/>
        <v>41848.84002314815</v>
      </c>
      <c r="T3855" s="10">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0">
        <f t="shared" si="364"/>
        <v>42103.884930555556</v>
      </c>
      <c r="T3856" s="10">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0">
        <f t="shared" si="364"/>
        <v>42059.970729166671</v>
      </c>
      <c r="T3857" s="10">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0">
        <f t="shared" si="364"/>
        <v>42041.743090277778</v>
      </c>
      <c r="T3858" s="10">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0">
        <f t="shared" si="364"/>
        <v>41829.73715277778</v>
      </c>
      <c r="T3859" s="10">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0">
        <f t="shared" si="364"/>
        <v>42128.431064814817</v>
      </c>
      <c r="T3860" s="10">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0">
        <f t="shared" si="364"/>
        <v>41789.893599537041</v>
      </c>
      <c r="T3861" s="10">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0">
        <f t="shared" si="364"/>
        <v>41833.660995370366</v>
      </c>
      <c r="T3862" s="10">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0">
        <f t="shared" si="364"/>
        <v>41914.590011574073</v>
      </c>
      <c r="T3863" s="10">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0">
        <f t="shared" si="364"/>
        <v>42611.261064814811</v>
      </c>
      <c r="T3864" s="10">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str">
        <f t="shared" si="361"/>
        <v>No Backers</v>
      </c>
      <c r="Q3865" t="str">
        <f t="shared" si="362"/>
        <v>theater</v>
      </c>
      <c r="R3865" t="str">
        <f t="shared" si="363"/>
        <v>plays</v>
      </c>
      <c r="S3865" s="10">
        <f t="shared" si="364"/>
        <v>42253.633159722223</v>
      </c>
      <c r="T3865" s="10">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0">
        <f t="shared" si="364"/>
        <v>42295.891828703709</v>
      </c>
      <c r="T3866" s="10">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0">
        <f t="shared" si="364"/>
        <v>41841.651597222226</v>
      </c>
      <c r="T3867" s="10">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0">
        <f t="shared" si="364"/>
        <v>42402.947002314817</v>
      </c>
      <c r="T3868" s="10">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0">
        <f t="shared" si="364"/>
        <v>42509.814108796301</v>
      </c>
      <c r="T3869" s="10">
        <f t="shared" si="365"/>
        <v>42539.814108796301</v>
      </c>
    </row>
    <row r="3870" spans="1:20" hidden="1"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0">
        <f t="shared" si="364"/>
        <v>41865.659780092588</v>
      </c>
      <c r="T3870" s="10">
        <f t="shared" si="365"/>
        <v>41890.659780092588</v>
      </c>
    </row>
    <row r="3871" spans="1:20" ht="28.8" hidden="1"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0">
        <f t="shared" si="364"/>
        <v>42047.724444444444</v>
      </c>
      <c r="T3871" s="10">
        <f t="shared" si="365"/>
        <v>42077.132638888885</v>
      </c>
    </row>
    <row r="3872" spans="1:20" ht="57.6" hidden="1"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0">
        <f t="shared" si="364"/>
        <v>41793.17219907407</v>
      </c>
      <c r="T3872" s="10">
        <f t="shared" si="365"/>
        <v>41823.17219907407</v>
      </c>
    </row>
    <row r="3873" spans="1:20" ht="28.8" hidden="1"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0">
        <f t="shared" si="364"/>
        <v>42763.780671296292</v>
      </c>
      <c r="T3873" s="10">
        <f t="shared" si="365"/>
        <v>42823.739004629635</v>
      </c>
    </row>
    <row r="3874" spans="1:20" ht="43.2" hidden="1"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str">
        <f t="shared" si="361"/>
        <v>No Backers</v>
      </c>
      <c r="Q3874" t="str">
        <f t="shared" si="362"/>
        <v>theater</v>
      </c>
      <c r="R3874" t="str">
        <f t="shared" si="363"/>
        <v>musical</v>
      </c>
      <c r="S3874" s="10">
        <f t="shared" si="364"/>
        <v>42180.145787037036</v>
      </c>
      <c r="T3874" s="10">
        <f t="shared" si="365"/>
        <v>42230.145787037036</v>
      </c>
    </row>
    <row r="3875" spans="1:20" ht="43.2" hidden="1"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str">
        <f t="shared" si="361"/>
        <v>No Backers</v>
      </c>
      <c r="Q3875" t="str">
        <f t="shared" si="362"/>
        <v>theater</v>
      </c>
      <c r="R3875" t="str">
        <f t="shared" si="363"/>
        <v>musical</v>
      </c>
      <c r="S3875" s="10">
        <f t="shared" si="364"/>
        <v>42255.696006944447</v>
      </c>
      <c r="T3875" s="10">
        <f t="shared" si="365"/>
        <v>42285.696006944447</v>
      </c>
    </row>
    <row r="3876" spans="1:20" ht="57.6" hidden="1"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str">
        <f t="shared" si="361"/>
        <v>No Backers</v>
      </c>
      <c r="Q3876" t="str">
        <f t="shared" si="362"/>
        <v>theater</v>
      </c>
      <c r="R3876" t="str">
        <f t="shared" si="363"/>
        <v>musical</v>
      </c>
      <c r="S3876" s="10">
        <f t="shared" si="364"/>
        <v>42007.016458333332</v>
      </c>
      <c r="T3876" s="10">
        <f t="shared" si="365"/>
        <v>42028.041666666672</v>
      </c>
    </row>
    <row r="3877" spans="1:20" ht="43.2" hidden="1"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str">
        <f t="shared" si="361"/>
        <v>No Backers</v>
      </c>
      <c r="Q3877" t="str">
        <f t="shared" si="362"/>
        <v>theater</v>
      </c>
      <c r="R3877" t="str">
        <f t="shared" si="363"/>
        <v>musical</v>
      </c>
      <c r="S3877" s="10">
        <f t="shared" si="364"/>
        <v>42615.346817129626</v>
      </c>
      <c r="T3877" s="10">
        <f t="shared" si="365"/>
        <v>42616.416666666672</v>
      </c>
    </row>
    <row r="3878" spans="1:20" ht="57.6" hidden="1"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0">
        <f t="shared" si="364"/>
        <v>42372.624166666668</v>
      </c>
      <c r="T3878" s="10">
        <f t="shared" si="365"/>
        <v>42402.624166666668</v>
      </c>
    </row>
    <row r="3879" spans="1:20" ht="43.2" hidden="1"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0">
        <f t="shared" si="364"/>
        <v>42682.67768518519</v>
      </c>
      <c r="T3879" s="10">
        <f t="shared" si="365"/>
        <v>42712.67768518519</v>
      </c>
    </row>
    <row r="3880" spans="1:20" ht="43.2" hidden="1"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0">
        <f t="shared" si="364"/>
        <v>42154.818819444445</v>
      </c>
      <c r="T3880" s="10">
        <f t="shared" si="365"/>
        <v>42185.165972222225</v>
      </c>
    </row>
    <row r="3881" spans="1:20" ht="43.2" hidden="1"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str">
        <f t="shared" si="361"/>
        <v>No Backers</v>
      </c>
      <c r="Q3881" t="str">
        <f t="shared" si="362"/>
        <v>theater</v>
      </c>
      <c r="R3881" t="str">
        <f t="shared" si="363"/>
        <v>musical</v>
      </c>
      <c r="S3881" s="10">
        <f t="shared" si="364"/>
        <v>41999.861064814817</v>
      </c>
      <c r="T3881" s="10">
        <f t="shared" si="365"/>
        <v>42029.861064814817</v>
      </c>
    </row>
    <row r="3882" spans="1:20" ht="43.2" hidden="1"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0">
        <f t="shared" si="364"/>
        <v>41815.815046296295</v>
      </c>
      <c r="T3882" s="10">
        <f t="shared" si="365"/>
        <v>41850.958333333336</v>
      </c>
    </row>
    <row r="3883" spans="1:20" ht="28.8" hidden="1"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0">
        <f t="shared" si="364"/>
        <v>42756.018506944441</v>
      </c>
      <c r="T3883" s="10">
        <f t="shared" si="365"/>
        <v>42786.018506944441</v>
      </c>
    </row>
    <row r="3884" spans="1:20" ht="43.2" hidden="1"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str">
        <f t="shared" si="361"/>
        <v>No Backers</v>
      </c>
      <c r="Q3884" t="str">
        <f t="shared" si="362"/>
        <v>theater</v>
      </c>
      <c r="R3884" t="str">
        <f t="shared" si="363"/>
        <v>musical</v>
      </c>
      <c r="S3884" s="10">
        <f t="shared" si="364"/>
        <v>42373.983449074076</v>
      </c>
      <c r="T3884" s="10">
        <f t="shared" si="365"/>
        <v>42400.960416666669</v>
      </c>
    </row>
    <row r="3885" spans="1:20" ht="57.6" hidden="1"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str">
        <f t="shared" si="361"/>
        <v>No Backers</v>
      </c>
      <c r="Q3885" t="str">
        <f t="shared" si="362"/>
        <v>theater</v>
      </c>
      <c r="R3885" t="str">
        <f t="shared" si="363"/>
        <v>musical</v>
      </c>
      <c r="S3885" s="10">
        <f t="shared" si="364"/>
        <v>41854.602650462963</v>
      </c>
      <c r="T3885" s="10">
        <f t="shared" si="365"/>
        <v>41884.602650462963</v>
      </c>
    </row>
    <row r="3886" spans="1:20" ht="43.2" hidden="1"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str">
        <f t="shared" si="361"/>
        <v>No Backers</v>
      </c>
      <c r="Q3886" t="str">
        <f t="shared" si="362"/>
        <v>theater</v>
      </c>
      <c r="R3886" t="str">
        <f t="shared" si="363"/>
        <v>musical</v>
      </c>
      <c r="S3886" s="10">
        <f t="shared" si="364"/>
        <v>42065.791574074072</v>
      </c>
      <c r="T3886" s="10">
        <f t="shared" si="365"/>
        <v>42090.749907407408</v>
      </c>
    </row>
    <row r="3887" spans="1:20" ht="43.2" hidden="1"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str">
        <f t="shared" si="361"/>
        <v>No Backers</v>
      </c>
      <c r="Q3887" t="str">
        <f t="shared" si="362"/>
        <v>theater</v>
      </c>
      <c r="R3887" t="str">
        <f t="shared" si="363"/>
        <v>musical</v>
      </c>
      <c r="S3887" s="10">
        <f t="shared" si="364"/>
        <v>42469.951284722221</v>
      </c>
      <c r="T3887" s="10">
        <f t="shared" si="365"/>
        <v>42499.951284722221</v>
      </c>
    </row>
    <row r="3888" spans="1:20" hidden="1"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str">
        <f t="shared" si="361"/>
        <v>No Backers</v>
      </c>
      <c r="Q3888" t="str">
        <f t="shared" si="362"/>
        <v>theater</v>
      </c>
      <c r="R3888" t="str">
        <f t="shared" si="363"/>
        <v>musical</v>
      </c>
      <c r="S3888" s="10">
        <f t="shared" si="364"/>
        <v>41954.228032407409</v>
      </c>
      <c r="T3888" s="10">
        <f t="shared" si="365"/>
        <v>41984.228032407409</v>
      </c>
    </row>
    <row r="3889" spans="1:20" ht="43.2" hidden="1"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0">
        <f t="shared" si="364"/>
        <v>42079.857974537037</v>
      </c>
      <c r="T3889" s="10">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0">
        <f t="shared" si="364"/>
        <v>42762.545810185184</v>
      </c>
      <c r="T3890" s="10">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0">
        <f t="shared" si="364"/>
        <v>41977.004976851851</v>
      </c>
      <c r="T3891" s="10">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0">
        <f t="shared" si="364"/>
        <v>42171.758611111116</v>
      </c>
      <c r="T3892" s="10">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0">
        <f t="shared" si="364"/>
        <v>42056.1324537037</v>
      </c>
      <c r="T3893" s="10">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str">
        <f t="shared" si="361"/>
        <v>No Backers</v>
      </c>
      <c r="Q3894" t="str">
        <f t="shared" si="362"/>
        <v>theater</v>
      </c>
      <c r="R3894" t="str">
        <f t="shared" si="363"/>
        <v>plays</v>
      </c>
      <c r="S3894" s="10">
        <f t="shared" si="364"/>
        <v>41867.652280092596</v>
      </c>
      <c r="T3894" s="10">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0">
        <f t="shared" si="364"/>
        <v>41779.657870370371</v>
      </c>
      <c r="T3895" s="10">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0">
        <f t="shared" si="364"/>
        <v>42679.958472222221</v>
      </c>
      <c r="T3896" s="10">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0">
        <f t="shared" si="364"/>
        <v>42032.250208333338</v>
      </c>
      <c r="T3897" s="10">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0">
        <f t="shared" si="364"/>
        <v>41793.191875000004</v>
      </c>
      <c r="T3898" s="10">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0">
        <f t="shared" si="364"/>
        <v>41982.87364583333</v>
      </c>
      <c r="T3899" s="10">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0">
        <f t="shared" si="364"/>
        <v>42193.482291666667</v>
      </c>
      <c r="T3900" s="10">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0">
        <f t="shared" si="364"/>
        <v>41843.775011574071</v>
      </c>
      <c r="T3901" s="10">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0">
        <f t="shared" si="364"/>
        <v>42136.092488425929</v>
      </c>
      <c r="T3902" s="10">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0">
        <f t="shared" si="364"/>
        <v>42317.826377314821</v>
      </c>
      <c r="T3903" s="10">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0">
        <f t="shared" si="364"/>
        <v>42663.468078703707</v>
      </c>
      <c r="T3904" s="10">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str">
        <f t="shared" si="361"/>
        <v>No Backers</v>
      </c>
      <c r="Q3905" t="str">
        <f t="shared" si="362"/>
        <v>theater</v>
      </c>
      <c r="R3905" t="str">
        <f t="shared" si="363"/>
        <v>plays</v>
      </c>
      <c r="S3905" s="10">
        <f t="shared" si="364"/>
        <v>42186.01116898148</v>
      </c>
      <c r="T3905" s="10">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0">
        <f t="shared" si="364"/>
        <v>42095.229166666672</v>
      </c>
      <c r="T3906" s="10">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IFERROR(E3907/L3907,"No Backers")</f>
        <v>24.714285714285715</v>
      </c>
      <c r="Q3907" t="str">
        <f t="shared" ref="Q3907:Q3970" si="368">MID(N3907,1,FIND("/",N3907,1)-1)</f>
        <v>theater</v>
      </c>
      <c r="R3907" t="str">
        <f t="shared" ref="R3907:R3970" si="369">MID(N3907,FIND("/",N3907,1)+1,LEN(N3907))</f>
        <v>plays</v>
      </c>
      <c r="S3907" s="10">
        <f t="shared" ref="S3907:S3970" si="370">(((J3907/60)/60)/24)+DATE(1970,1,1)</f>
        <v>42124.623877314814</v>
      </c>
      <c r="T3907" s="10">
        <f t="shared" ref="T3907:T3970" si="371">(((I3907/60)/60)/24)+DATE(1970,1,1)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0">
        <f t="shared" si="370"/>
        <v>42143.917743055557</v>
      </c>
      <c r="T3908" s="10">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0">
        <f t="shared" si="370"/>
        <v>41906.819513888891</v>
      </c>
      <c r="T3909" s="10">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0">
        <f t="shared" si="370"/>
        <v>41834.135370370372</v>
      </c>
      <c r="T3910" s="10">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0">
        <f t="shared" si="370"/>
        <v>41863.359282407408</v>
      </c>
      <c r="T3911" s="10">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0">
        <f t="shared" si="370"/>
        <v>42224.756909722222</v>
      </c>
      <c r="T3912" s="10">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0">
        <f t="shared" si="370"/>
        <v>41939.8122337963</v>
      </c>
      <c r="T3913" s="10">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0">
        <f t="shared" si="370"/>
        <v>42059.270023148143</v>
      </c>
      <c r="T3914" s="10">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0">
        <f t="shared" si="370"/>
        <v>42308.211215277777</v>
      </c>
      <c r="T3915" s="10">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0">
        <f t="shared" si="370"/>
        <v>42114.818935185183</v>
      </c>
      <c r="T3916" s="10">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0">
        <f t="shared" si="370"/>
        <v>42492.98505787037</v>
      </c>
      <c r="T3917" s="10">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str">
        <f t="shared" si="367"/>
        <v>No Backers</v>
      </c>
      <c r="Q3918" t="str">
        <f t="shared" si="368"/>
        <v>theater</v>
      </c>
      <c r="R3918" t="str">
        <f t="shared" si="369"/>
        <v>plays</v>
      </c>
      <c r="S3918" s="10">
        <f t="shared" si="370"/>
        <v>42494.471666666665</v>
      </c>
      <c r="T3918" s="10">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0">
        <f t="shared" si="370"/>
        <v>41863.527326388888</v>
      </c>
      <c r="T3919" s="10">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0">
        <f t="shared" si="370"/>
        <v>41843.664618055554</v>
      </c>
      <c r="T3920" s="10">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0">
        <f t="shared" si="370"/>
        <v>42358.684872685189</v>
      </c>
      <c r="T3921" s="10">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0">
        <f t="shared" si="370"/>
        <v>42657.38726851852</v>
      </c>
      <c r="T3922" s="10">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str">
        <f t="shared" si="367"/>
        <v>No Backers</v>
      </c>
      <c r="Q3923" t="str">
        <f t="shared" si="368"/>
        <v>theater</v>
      </c>
      <c r="R3923" t="str">
        <f t="shared" si="369"/>
        <v>plays</v>
      </c>
      <c r="S3923" s="10">
        <f t="shared" si="370"/>
        <v>41926.542303240742</v>
      </c>
      <c r="T3923" s="10">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0">
        <f t="shared" si="370"/>
        <v>42020.768634259264</v>
      </c>
      <c r="T3924" s="10">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0">
        <f t="shared" si="370"/>
        <v>42075.979988425926</v>
      </c>
      <c r="T3925" s="10">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0">
        <f t="shared" si="370"/>
        <v>41786.959745370368</v>
      </c>
      <c r="T3926" s="10">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0">
        <f t="shared" si="370"/>
        <v>41820.870821759258</v>
      </c>
      <c r="T3927" s="10">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0">
        <f t="shared" si="370"/>
        <v>41970.085046296299</v>
      </c>
      <c r="T3928" s="10">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0">
        <f t="shared" si="370"/>
        <v>41830.267407407409</v>
      </c>
      <c r="T3929" s="10">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0">
        <f t="shared" si="370"/>
        <v>42265.683182870373</v>
      </c>
      <c r="T3930" s="10">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0">
        <f t="shared" si="370"/>
        <v>42601.827141203699</v>
      </c>
      <c r="T3931" s="10">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str">
        <f t="shared" si="367"/>
        <v>No Backers</v>
      </c>
      <c r="Q3932" t="str">
        <f t="shared" si="368"/>
        <v>theater</v>
      </c>
      <c r="R3932" t="str">
        <f t="shared" si="369"/>
        <v>plays</v>
      </c>
      <c r="S3932" s="10">
        <f t="shared" si="370"/>
        <v>42433.338749999995</v>
      </c>
      <c r="T3932" s="10">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str">
        <f t="shared" si="367"/>
        <v>No Backers</v>
      </c>
      <c r="Q3933" t="str">
        <f t="shared" si="368"/>
        <v>theater</v>
      </c>
      <c r="R3933" t="str">
        <f t="shared" si="369"/>
        <v>plays</v>
      </c>
      <c r="S3933" s="10">
        <f t="shared" si="370"/>
        <v>42228.151701388888</v>
      </c>
      <c r="T3933" s="10">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0">
        <f t="shared" si="370"/>
        <v>42415.168564814812</v>
      </c>
      <c r="T3934" s="10">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0">
        <f t="shared" si="370"/>
        <v>42538.968310185184</v>
      </c>
      <c r="T3935" s="10">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0">
        <f t="shared" si="370"/>
        <v>42233.671747685185</v>
      </c>
      <c r="T3936" s="10">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0">
        <f t="shared" si="370"/>
        <v>42221.656782407401</v>
      </c>
      <c r="T3937" s="10">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str">
        <f t="shared" si="367"/>
        <v>No Backers</v>
      </c>
      <c r="Q3938" t="str">
        <f t="shared" si="368"/>
        <v>theater</v>
      </c>
      <c r="R3938" t="str">
        <f t="shared" si="369"/>
        <v>plays</v>
      </c>
      <c r="S3938" s="10">
        <f t="shared" si="370"/>
        <v>42675.262962962966</v>
      </c>
      <c r="T3938" s="10">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0">
        <f t="shared" si="370"/>
        <v>42534.631481481483</v>
      </c>
      <c r="T3939" s="10">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0">
        <f t="shared" si="370"/>
        <v>42151.905717592599</v>
      </c>
      <c r="T3940" s="10">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0">
        <f t="shared" si="370"/>
        <v>41915.400219907409</v>
      </c>
      <c r="T3941" s="10">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0">
        <f t="shared" si="370"/>
        <v>41961.492488425924</v>
      </c>
      <c r="T3942" s="10">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0">
        <f t="shared" si="370"/>
        <v>41940.587233796294</v>
      </c>
      <c r="T3943" s="10">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str">
        <f t="shared" si="367"/>
        <v>No Backers</v>
      </c>
      <c r="Q3944" t="str">
        <f t="shared" si="368"/>
        <v>theater</v>
      </c>
      <c r="R3944" t="str">
        <f t="shared" si="369"/>
        <v>plays</v>
      </c>
      <c r="S3944" s="10">
        <f t="shared" si="370"/>
        <v>42111.904097222221</v>
      </c>
      <c r="T3944" s="10">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0">
        <f t="shared" si="370"/>
        <v>42279.778564814813</v>
      </c>
      <c r="T3945" s="10">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str">
        <f t="shared" si="367"/>
        <v>No Backers</v>
      </c>
      <c r="Q3946" t="str">
        <f t="shared" si="368"/>
        <v>theater</v>
      </c>
      <c r="R3946" t="str">
        <f t="shared" si="369"/>
        <v>plays</v>
      </c>
      <c r="S3946" s="10">
        <f t="shared" si="370"/>
        <v>42213.662905092591</v>
      </c>
      <c r="T3946" s="10">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0">
        <f t="shared" si="370"/>
        <v>42109.801712962959</v>
      </c>
      <c r="T3947" s="10">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0">
        <f t="shared" si="370"/>
        <v>42031.833587962959</v>
      </c>
      <c r="T3948" s="10">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0">
        <f t="shared" si="370"/>
        <v>42615.142870370371</v>
      </c>
      <c r="T3949" s="10">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str">
        <f t="shared" si="367"/>
        <v>No Backers</v>
      </c>
      <c r="Q3950" t="str">
        <f t="shared" si="368"/>
        <v>theater</v>
      </c>
      <c r="R3950" t="str">
        <f t="shared" si="369"/>
        <v>plays</v>
      </c>
      <c r="S3950" s="10">
        <f t="shared" si="370"/>
        <v>41829.325497685182</v>
      </c>
      <c r="T3950" s="10">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0">
        <f t="shared" si="370"/>
        <v>42016.120613425926</v>
      </c>
      <c r="T3951" s="10">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0">
        <f t="shared" si="370"/>
        <v>42439.702314814815</v>
      </c>
      <c r="T3952" s="10">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0">
        <f t="shared" si="370"/>
        <v>42433.825717592597</v>
      </c>
      <c r="T3953" s="10">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0">
        <f t="shared" si="370"/>
        <v>42243.790393518517</v>
      </c>
      <c r="T3954" s="10">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str">
        <f t="shared" si="367"/>
        <v>No Backers</v>
      </c>
      <c r="Q3955" t="str">
        <f t="shared" si="368"/>
        <v>theater</v>
      </c>
      <c r="R3955" t="str">
        <f t="shared" si="369"/>
        <v>plays</v>
      </c>
      <c r="S3955" s="10">
        <f t="shared" si="370"/>
        <v>42550.048449074078</v>
      </c>
      <c r="T3955" s="10">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str">
        <f t="shared" si="367"/>
        <v>No Backers</v>
      </c>
      <c r="Q3956" t="str">
        <f t="shared" si="368"/>
        <v>theater</v>
      </c>
      <c r="R3956" t="str">
        <f t="shared" si="369"/>
        <v>plays</v>
      </c>
      <c r="S3956" s="10">
        <f t="shared" si="370"/>
        <v>41774.651203703703</v>
      </c>
      <c r="T3956" s="10">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0">
        <f t="shared" si="370"/>
        <v>42306.848854166667</v>
      </c>
      <c r="T3957" s="10">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str">
        <f t="shared" si="367"/>
        <v>No Backers</v>
      </c>
      <c r="Q3958" t="str">
        <f t="shared" si="368"/>
        <v>theater</v>
      </c>
      <c r="R3958" t="str">
        <f t="shared" si="369"/>
        <v>plays</v>
      </c>
      <c r="S3958" s="10">
        <f t="shared" si="370"/>
        <v>42457.932025462964</v>
      </c>
      <c r="T3958" s="10">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0">
        <f t="shared" si="370"/>
        <v>42513.976319444439</v>
      </c>
      <c r="T3959" s="10">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0">
        <f t="shared" si="370"/>
        <v>41816.950370370374</v>
      </c>
      <c r="T3960" s="10">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0">
        <f t="shared" si="370"/>
        <v>41880.788842592592</v>
      </c>
      <c r="T3961" s="10">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0">
        <f t="shared" si="370"/>
        <v>42342.845555555556</v>
      </c>
      <c r="T3962" s="10">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0">
        <f t="shared" si="370"/>
        <v>41745.891319444447</v>
      </c>
      <c r="T3963" s="10">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0">
        <f t="shared" si="370"/>
        <v>42311.621458333335</v>
      </c>
      <c r="T3964" s="10">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str">
        <f t="shared" si="367"/>
        <v>No Backers</v>
      </c>
      <c r="Q3965" t="str">
        <f t="shared" si="368"/>
        <v>theater</v>
      </c>
      <c r="R3965" t="str">
        <f t="shared" si="369"/>
        <v>plays</v>
      </c>
      <c r="S3965" s="10">
        <f t="shared" si="370"/>
        <v>42296.154131944444</v>
      </c>
      <c r="T3965" s="10">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0">
        <f t="shared" si="370"/>
        <v>42053.722060185188</v>
      </c>
      <c r="T3966" s="10">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0">
        <f t="shared" si="370"/>
        <v>42414.235879629632</v>
      </c>
      <c r="T3967" s="10">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0">
        <f t="shared" si="370"/>
        <v>41801.711550925924</v>
      </c>
      <c r="T3968" s="10">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0">
        <f t="shared" si="370"/>
        <v>42770.290590277778</v>
      </c>
      <c r="T3969" s="10">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0">
        <f t="shared" si="370"/>
        <v>42452.815659722226</v>
      </c>
      <c r="T3970" s="10">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IFERROR(E3971/L3971,"No Backers")</f>
        <v>35.166666666666664</v>
      </c>
      <c r="Q3971" t="str">
        <f t="shared" ref="Q3971:Q4034" si="374">MID(N3971,1,FIND("/",N3971,1)-1)</f>
        <v>theater</v>
      </c>
      <c r="R3971" t="str">
        <f t="shared" ref="R3971:R4034" si="375">MID(N3971,FIND("/",N3971,1)+1,LEN(N3971))</f>
        <v>plays</v>
      </c>
      <c r="S3971" s="10">
        <f t="shared" ref="S3971:S4034" si="376">(((J3971/60)/60)/24)+DATE(1970,1,1)</f>
        <v>42601.854699074072</v>
      </c>
      <c r="T3971" s="10">
        <f t="shared" ref="T3971:T4034" si="377">(((I3971/60)/60)/24)+DATE(1970,1,1)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0">
        <f t="shared" si="376"/>
        <v>42447.863553240735</v>
      </c>
      <c r="T3972" s="10">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0">
        <f t="shared" si="376"/>
        <v>41811.536180555559</v>
      </c>
      <c r="T3973" s="10">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0">
        <f t="shared" si="376"/>
        <v>41981.067523148144</v>
      </c>
      <c r="T3974" s="10">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0">
        <f t="shared" si="376"/>
        <v>42469.68414351852</v>
      </c>
      <c r="T3975" s="10">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0">
        <f t="shared" si="376"/>
        <v>42493.546851851846</v>
      </c>
      <c r="T3976" s="10">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str">
        <f t="shared" si="373"/>
        <v>No Backers</v>
      </c>
      <c r="Q3977" t="str">
        <f t="shared" si="374"/>
        <v>theater</v>
      </c>
      <c r="R3977" t="str">
        <f t="shared" si="375"/>
        <v>plays</v>
      </c>
      <c r="S3977" s="10">
        <f t="shared" si="376"/>
        <v>42534.866875</v>
      </c>
      <c r="T3977" s="10">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0">
        <f t="shared" si="376"/>
        <v>41830.858344907407</v>
      </c>
      <c r="T3978" s="10">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0">
        <f t="shared" si="376"/>
        <v>42543.788564814815</v>
      </c>
      <c r="T3979" s="10">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0">
        <f t="shared" si="376"/>
        <v>41975.642974537041</v>
      </c>
      <c r="T3980" s="10">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0">
        <f t="shared" si="376"/>
        <v>42069.903437500005</v>
      </c>
      <c r="T3981" s="10">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0">
        <f t="shared" si="376"/>
        <v>41795.598923611113</v>
      </c>
      <c r="T3982" s="10">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0">
        <f t="shared" si="376"/>
        <v>42508.179965277777</v>
      </c>
      <c r="T3983" s="10">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0">
        <f t="shared" si="376"/>
        <v>42132.809953703705</v>
      </c>
      <c r="T3984" s="10">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0">
        <f t="shared" si="376"/>
        <v>41747.86986111111</v>
      </c>
      <c r="T3985" s="10">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0">
        <f t="shared" si="376"/>
        <v>41920.963472222218</v>
      </c>
      <c r="T3986" s="10">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0">
        <f t="shared" si="376"/>
        <v>42399.707407407404</v>
      </c>
      <c r="T3987" s="10">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0">
        <f t="shared" si="376"/>
        <v>42467.548541666663</v>
      </c>
      <c r="T3988" s="10">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0">
        <f t="shared" si="376"/>
        <v>41765.92465277778</v>
      </c>
      <c r="T3989" s="10">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0">
        <f t="shared" si="376"/>
        <v>42230.08116898148</v>
      </c>
      <c r="T3990" s="10">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str">
        <f t="shared" si="373"/>
        <v>No Backers</v>
      </c>
      <c r="Q3991" t="str">
        <f t="shared" si="374"/>
        <v>theater</v>
      </c>
      <c r="R3991" t="str">
        <f t="shared" si="375"/>
        <v>plays</v>
      </c>
      <c r="S3991" s="10">
        <f t="shared" si="376"/>
        <v>42286.749780092592</v>
      </c>
      <c r="T3991" s="10">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0">
        <f t="shared" si="376"/>
        <v>42401.672372685185</v>
      </c>
      <c r="T3992" s="10">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0">
        <f t="shared" si="376"/>
        <v>42125.644467592589</v>
      </c>
      <c r="T3993" s="10">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0">
        <f t="shared" si="376"/>
        <v>42289.94049768518</v>
      </c>
      <c r="T3994" s="10">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0">
        <f t="shared" si="376"/>
        <v>42107.864722222221</v>
      </c>
      <c r="T3995" s="10">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0">
        <f t="shared" si="376"/>
        <v>41809.389930555553</v>
      </c>
      <c r="T3996" s="10">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0">
        <f t="shared" si="376"/>
        <v>42019.683761574073</v>
      </c>
      <c r="T3997" s="10">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0">
        <f t="shared" si="376"/>
        <v>41950.26694444444</v>
      </c>
      <c r="T3998" s="10">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str">
        <f t="shared" si="373"/>
        <v>No Backers</v>
      </c>
      <c r="Q3999" t="str">
        <f t="shared" si="374"/>
        <v>theater</v>
      </c>
      <c r="R3999" t="str">
        <f t="shared" si="375"/>
        <v>plays</v>
      </c>
      <c r="S3999" s="10">
        <f t="shared" si="376"/>
        <v>42069.391446759255</v>
      </c>
      <c r="T3999" s="10">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0">
        <f t="shared" si="376"/>
        <v>42061.963263888887</v>
      </c>
      <c r="T4000" s="10">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0">
        <f t="shared" si="376"/>
        <v>41842.828680555554</v>
      </c>
      <c r="T4001" s="10">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0">
        <f t="shared" si="376"/>
        <v>42437.64534722222</v>
      </c>
      <c r="T4002" s="10">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0">
        <f t="shared" si="376"/>
        <v>42775.964212962965</v>
      </c>
      <c r="T4003" s="10">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0">
        <f t="shared" si="376"/>
        <v>41879.043530092589</v>
      </c>
      <c r="T4004" s="10">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0">
        <f t="shared" si="376"/>
        <v>42020.587349537032</v>
      </c>
      <c r="T4005" s="10">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0">
        <f t="shared" si="376"/>
        <v>41890.16269675926</v>
      </c>
      <c r="T4006" s="10">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0">
        <f t="shared" si="376"/>
        <v>41872.807696759257</v>
      </c>
      <c r="T4007" s="10">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0">
        <f t="shared" si="376"/>
        <v>42391.772997685184</v>
      </c>
      <c r="T4008" s="10">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0">
        <f t="shared" si="376"/>
        <v>41848.772928240738</v>
      </c>
      <c r="T4009" s="10">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0">
        <f t="shared" si="376"/>
        <v>42177.964201388888</v>
      </c>
      <c r="T4010" s="10">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0">
        <f t="shared" si="376"/>
        <v>41851.700925925928</v>
      </c>
      <c r="T4011" s="10">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0">
        <f t="shared" si="376"/>
        <v>41921.770439814813</v>
      </c>
      <c r="T4012" s="10">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0">
        <f t="shared" si="376"/>
        <v>42002.54488425926</v>
      </c>
      <c r="T4013" s="10">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str">
        <f t="shared" si="373"/>
        <v>No Backers</v>
      </c>
      <c r="Q4014" t="str">
        <f t="shared" si="374"/>
        <v>theater</v>
      </c>
      <c r="R4014" t="str">
        <f t="shared" si="375"/>
        <v>plays</v>
      </c>
      <c r="S4014" s="10">
        <f t="shared" si="376"/>
        <v>42096.544548611113</v>
      </c>
      <c r="T4014" s="10">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0">
        <f t="shared" si="376"/>
        <v>42021.301192129627</v>
      </c>
      <c r="T4015" s="10">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str">
        <f t="shared" si="373"/>
        <v>No Backers</v>
      </c>
      <c r="Q4016" t="str">
        <f t="shared" si="374"/>
        <v>theater</v>
      </c>
      <c r="R4016" t="str">
        <f t="shared" si="375"/>
        <v>plays</v>
      </c>
      <c r="S4016" s="10">
        <f t="shared" si="376"/>
        <v>42419.246168981481</v>
      </c>
      <c r="T4016" s="10">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0">
        <f t="shared" si="376"/>
        <v>42174.780821759254</v>
      </c>
      <c r="T4017" s="10">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0">
        <f t="shared" si="376"/>
        <v>41869.872685185182</v>
      </c>
      <c r="T4018" s="10">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0">
        <f t="shared" si="376"/>
        <v>41856.672152777777</v>
      </c>
      <c r="T4019" s="10">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0">
        <f t="shared" si="376"/>
        <v>42620.91097222222</v>
      </c>
      <c r="T4020" s="10">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0">
        <f t="shared" si="376"/>
        <v>42417.675879629634</v>
      </c>
      <c r="T4021" s="10">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0">
        <f t="shared" si="376"/>
        <v>42057.190960648149</v>
      </c>
      <c r="T4022" s="10">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0">
        <f t="shared" si="376"/>
        <v>41878.911550925928</v>
      </c>
      <c r="T4023" s="10">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0">
        <f t="shared" si="376"/>
        <v>41990.584108796291</v>
      </c>
      <c r="T4024" s="10">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str">
        <f t="shared" si="373"/>
        <v>No Backers</v>
      </c>
      <c r="Q4025" t="str">
        <f t="shared" si="374"/>
        <v>theater</v>
      </c>
      <c r="R4025" t="str">
        <f t="shared" si="375"/>
        <v>plays</v>
      </c>
      <c r="S4025" s="10">
        <f t="shared" si="376"/>
        <v>42408.999571759254</v>
      </c>
      <c r="T4025" s="10">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0">
        <f t="shared" si="376"/>
        <v>42217.670104166667</v>
      </c>
      <c r="T4026" s="10">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0">
        <f t="shared" si="376"/>
        <v>42151.237685185188</v>
      </c>
      <c r="T4027" s="10">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str">
        <f t="shared" si="373"/>
        <v>No Backers</v>
      </c>
      <c r="Q4028" t="str">
        <f t="shared" si="374"/>
        <v>theater</v>
      </c>
      <c r="R4028" t="str">
        <f t="shared" si="375"/>
        <v>plays</v>
      </c>
      <c r="S4028" s="10">
        <f t="shared" si="376"/>
        <v>42282.655543981484</v>
      </c>
      <c r="T4028" s="10">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0">
        <f t="shared" si="376"/>
        <v>42768.97084490741</v>
      </c>
      <c r="T4029" s="10">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0">
        <f t="shared" si="376"/>
        <v>41765.938657407409</v>
      </c>
      <c r="T4030" s="10">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str">
        <f t="shared" si="373"/>
        <v>No Backers</v>
      </c>
      <c r="Q4031" t="str">
        <f t="shared" si="374"/>
        <v>theater</v>
      </c>
      <c r="R4031" t="str">
        <f t="shared" si="375"/>
        <v>plays</v>
      </c>
      <c r="S4031" s="10">
        <f t="shared" si="376"/>
        <v>42322.025115740747</v>
      </c>
      <c r="T4031" s="10">
        <f t="shared" si="377"/>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0">
        <f t="shared" si="376"/>
        <v>42374.655081018514</v>
      </c>
      <c r="T4032" s="10">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str">
        <f t="shared" si="373"/>
        <v>No Backers</v>
      </c>
      <c r="Q4033" t="str">
        <f t="shared" si="374"/>
        <v>theater</v>
      </c>
      <c r="R4033" t="str">
        <f t="shared" si="375"/>
        <v>plays</v>
      </c>
      <c r="S4033" s="10">
        <f t="shared" si="376"/>
        <v>41941.585231481484</v>
      </c>
      <c r="T4033" s="10">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0">
        <f t="shared" si="376"/>
        <v>42293.809212962966</v>
      </c>
      <c r="T4034" s="10">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IFERROR(E4035/L4035,"No Backers")</f>
        <v>65.340319148936175</v>
      </c>
      <c r="Q4035" t="str">
        <f t="shared" ref="Q4035:Q4098" si="380">MID(N4035,1,FIND("/",N4035,1)-1)</f>
        <v>theater</v>
      </c>
      <c r="R4035" t="str">
        <f t="shared" ref="R4035:R4098" si="381">MID(N4035,FIND("/",N4035,1)+1,LEN(N4035))</f>
        <v>plays</v>
      </c>
      <c r="S4035" s="10">
        <f t="shared" ref="S4035:S4098" si="382">(((J4035/60)/60)/24)+DATE(1970,1,1)</f>
        <v>42614.268796296295</v>
      </c>
      <c r="T4035" s="10">
        <f t="shared" ref="T4035:T4098" si="383">(((I4035/60)/60)/24)+DATE(1970,1,1)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0">
        <f t="shared" si="382"/>
        <v>42067.947337962964</v>
      </c>
      <c r="T4036" s="10">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0">
        <f t="shared" si="382"/>
        <v>41903.882951388885</v>
      </c>
      <c r="T4037" s="10">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0">
        <f t="shared" si="382"/>
        <v>41804.937083333331</v>
      </c>
      <c r="T4038" s="10">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0">
        <f t="shared" si="382"/>
        <v>42497.070775462969</v>
      </c>
      <c r="T4039" s="10">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0">
        <f t="shared" si="382"/>
        <v>41869.798726851855</v>
      </c>
      <c r="T4040" s="10">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0">
        <f t="shared" si="382"/>
        <v>42305.670914351853</v>
      </c>
      <c r="T4041" s="10">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0">
        <f t="shared" si="382"/>
        <v>42144.231527777782</v>
      </c>
      <c r="T4042" s="10">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0">
        <f t="shared" si="382"/>
        <v>42559.474004629628</v>
      </c>
      <c r="T4043" s="10">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0">
        <f t="shared" si="382"/>
        <v>41995.084074074075</v>
      </c>
      <c r="T4044" s="10">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str">
        <f t="shared" si="379"/>
        <v>No Backers</v>
      </c>
      <c r="Q4045" t="str">
        <f t="shared" si="380"/>
        <v>theater</v>
      </c>
      <c r="R4045" t="str">
        <f t="shared" si="381"/>
        <v>plays</v>
      </c>
      <c r="S4045" s="10">
        <f t="shared" si="382"/>
        <v>41948.957465277781</v>
      </c>
      <c r="T4045" s="10">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0">
        <f t="shared" si="382"/>
        <v>42074.219699074078</v>
      </c>
      <c r="T4046" s="10">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0">
        <f t="shared" si="382"/>
        <v>41842.201261574075</v>
      </c>
      <c r="T4047" s="10">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0">
        <f t="shared" si="382"/>
        <v>41904.650578703702</v>
      </c>
      <c r="T4048" s="10">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0">
        <f t="shared" si="382"/>
        <v>41991.022488425922</v>
      </c>
      <c r="T4049" s="10">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0">
        <f t="shared" si="382"/>
        <v>42436.509108796294</v>
      </c>
      <c r="T4050" s="10">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0">
        <f t="shared" si="382"/>
        <v>42169.958506944444</v>
      </c>
      <c r="T4051" s="10">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0">
        <f t="shared" si="382"/>
        <v>41905.636469907404</v>
      </c>
      <c r="T4052" s="10">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str">
        <f t="shared" si="379"/>
        <v>No Backers</v>
      </c>
      <c r="Q4053" t="str">
        <f t="shared" si="380"/>
        <v>theater</v>
      </c>
      <c r="R4053" t="str">
        <f t="shared" si="381"/>
        <v>plays</v>
      </c>
      <c r="S4053" s="10">
        <f t="shared" si="382"/>
        <v>41761.810150462967</v>
      </c>
      <c r="T4053" s="10">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0">
        <f t="shared" si="382"/>
        <v>41865.878657407404</v>
      </c>
      <c r="T4054" s="10">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0">
        <f t="shared" si="382"/>
        <v>41928.690138888887</v>
      </c>
      <c r="T4055" s="10">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str">
        <f t="shared" si="379"/>
        <v>No Backers</v>
      </c>
      <c r="Q4056" t="str">
        <f t="shared" si="380"/>
        <v>theater</v>
      </c>
      <c r="R4056" t="str">
        <f t="shared" si="381"/>
        <v>plays</v>
      </c>
      <c r="S4056" s="10">
        <f t="shared" si="382"/>
        <v>42613.841261574074</v>
      </c>
      <c r="T4056" s="10">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0">
        <f t="shared" si="382"/>
        <v>41779.648506944446</v>
      </c>
      <c r="T4057" s="10">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0">
        <f t="shared" si="382"/>
        <v>42534.933321759265</v>
      </c>
      <c r="T4058" s="10">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0">
        <f t="shared" si="382"/>
        <v>42310.968518518523</v>
      </c>
      <c r="T4059" s="10">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0">
        <f t="shared" si="382"/>
        <v>42446.060694444444</v>
      </c>
      <c r="T4060" s="10">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0">
        <f t="shared" si="382"/>
        <v>41866.640648148146</v>
      </c>
      <c r="T4061" s="10">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0">
        <f t="shared" si="382"/>
        <v>41779.695092592592</v>
      </c>
      <c r="T4062" s="10">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str">
        <f t="shared" si="379"/>
        <v>No Backers</v>
      </c>
      <c r="Q4063" t="str">
        <f t="shared" si="380"/>
        <v>theater</v>
      </c>
      <c r="R4063" t="str">
        <f t="shared" si="381"/>
        <v>plays</v>
      </c>
      <c r="S4063" s="10">
        <f t="shared" si="382"/>
        <v>42421.141469907408</v>
      </c>
      <c r="T4063" s="10">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0">
        <f t="shared" si="382"/>
        <v>42523.739212962959</v>
      </c>
      <c r="T4064" s="10">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0">
        <f t="shared" si="382"/>
        <v>41787.681527777779</v>
      </c>
      <c r="T4065" s="10">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0">
        <f t="shared" si="382"/>
        <v>42093.588263888887</v>
      </c>
      <c r="T4066" s="10">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0">
        <f t="shared" si="382"/>
        <v>41833.951516203706</v>
      </c>
      <c r="T4067" s="10">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0">
        <f t="shared" si="382"/>
        <v>42479.039212962962</v>
      </c>
      <c r="T4068" s="10">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0">
        <f t="shared" si="382"/>
        <v>42235.117476851854</v>
      </c>
      <c r="T4069" s="10">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0">
        <f t="shared" si="382"/>
        <v>42718.963599537034</v>
      </c>
      <c r="T4070" s="10">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0">
        <f t="shared" si="382"/>
        <v>42022.661527777775</v>
      </c>
      <c r="T4071" s="10">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0">
        <f t="shared" si="382"/>
        <v>42031.666898148149</v>
      </c>
      <c r="T4072" s="10">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str">
        <f t="shared" si="379"/>
        <v>No Backers</v>
      </c>
      <c r="Q4073" t="str">
        <f t="shared" si="380"/>
        <v>theater</v>
      </c>
      <c r="R4073" t="str">
        <f t="shared" si="381"/>
        <v>plays</v>
      </c>
      <c r="S4073" s="10">
        <f t="shared" si="382"/>
        <v>42700.804756944446</v>
      </c>
      <c r="T4073" s="10">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0">
        <f t="shared" si="382"/>
        <v>41812.77443287037</v>
      </c>
      <c r="T4074" s="10">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0">
        <f t="shared" si="382"/>
        <v>42078.34520833334</v>
      </c>
      <c r="T4075" s="10">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0">
        <f t="shared" si="382"/>
        <v>42283.552951388891</v>
      </c>
      <c r="T4076" s="10">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0">
        <f t="shared" si="382"/>
        <v>41779.045937499999</v>
      </c>
      <c r="T4077" s="10">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str">
        <f t="shared" si="379"/>
        <v>No Backers</v>
      </c>
      <c r="Q4078" t="str">
        <f t="shared" si="380"/>
        <v>theater</v>
      </c>
      <c r="R4078" t="str">
        <f t="shared" si="381"/>
        <v>plays</v>
      </c>
      <c r="S4078" s="10">
        <f t="shared" si="382"/>
        <v>41905.795706018522</v>
      </c>
      <c r="T4078" s="10">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0">
        <f t="shared" si="382"/>
        <v>42695.7105787037</v>
      </c>
      <c r="T4079" s="10">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str">
        <f t="shared" si="379"/>
        <v>No Backers</v>
      </c>
      <c r="Q4080" t="str">
        <f t="shared" si="380"/>
        <v>theater</v>
      </c>
      <c r="R4080" t="str">
        <f t="shared" si="381"/>
        <v>plays</v>
      </c>
      <c r="S4080" s="10">
        <f t="shared" si="382"/>
        <v>42732.787523148145</v>
      </c>
      <c r="T4080" s="10">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0">
        <f t="shared" si="382"/>
        <v>42510.938900462963</v>
      </c>
      <c r="T4081" s="10">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str">
        <f t="shared" si="379"/>
        <v>No Backers</v>
      </c>
      <c r="Q4082" t="str">
        <f t="shared" si="380"/>
        <v>theater</v>
      </c>
      <c r="R4082" t="str">
        <f t="shared" si="381"/>
        <v>plays</v>
      </c>
      <c r="S4082" s="10">
        <f t="shared" si="382"/>
        <v>42511.698101851856</v>
      </c>
      <c r="T4082" s="10">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0">
        <f t="shared" si="382"/>
        <v>42041.581307870365</v>
      </c>
      <c r="T4083" s="10">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0">
        <f t="shared" si="382"/>
        <v>42307.189270833333</v>
      </c>
      <c r="T4084" s="10">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0">
        <f t="shared" si="382"/>
        <v>42353.761759259258</v>
      </c>
      <c r="T4085" s="10">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0">
        <f t="shared" si="382"/>
        <v>42622.436412037037</v>
      </c>
      <c r="T4086" s="10">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0">
        <f t="shared" si="382"/>
        <v>42058.603877314818</v>
      </c>
      <c r="T4087" s="10">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0">
        <f t="shared" si="382"/>
        <v>42304.940960648149</v>
      </c>
      <c r="T4088" s="10">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str">
        <f t="shared" si="379"/>
        <v>No Backers</v>
      </c>
      <c r="Q4089" t="str">
        <f t="shared" si="380"/>
        <v>theater</v>
      </c>
      <c r="R4089" t="str">
        <f t="shared" si="381"/>
        <v>plays</v>
      </c>
      <c r="S4089" s="10">
        <f t="shared" si="382"/>
        <v>42538.742893518516</v>
      </c>
      <c r="T4089" s="10">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0">
        <f t="shared" si="382"/>
        <v>41990.612546296295</v>
      </c>
      <c r="T4090" s="10">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0">
        <f t="shared" si="382"/>
        <v>42122.732499999998</v>
      </c>
      <c r="T4091" s="10">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0">
        <f t="shared" si="382"/>
        <v>42209.67288194444</v>
      </c>
      <c r="T4092" s="10">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0">
        <f t="shared" si="382"/>
        <v>41990.506377314814</v>
      </c>
      <c r="T4093" s="10">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0">
        <f t="shared" si="382"/>
        <v>42039.194988425923</v>
      </c>
      <c r="T4094" s="10">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0">
        <f t="shared" si="382"/>
        <v>42178.815891203703</v>
      </c>
      <c r="T4095" s="10">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0">
        <f t="shared" si="382"/>
        <v>41890.086805555555</v>
      </c>
      <c r="T4096" s="10">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0">
        <f t="shared" si="382"/>
        <v>42693.031828703708</v>
      </c>
      <c r="T4097" s="10">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0">
        <f t="shared" si="382"/>
        <v>42750.530312499999</v>
      </c>
      <c r="T4098" s="10">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str">
        <f t="shared" ref="P4099:P4115" si="385">IFERROR(E4099/L4099,"No Backers")</f>
        <v>No Backers</v>
      </c>
      <c r="Q4099" t="str">
        <f t="shared" ref="Q4099:Q4115" si="386">MID(N4099,1,FIND("/",N4099,1)-1)</f>
        <v>theater</v>
      </c>
      <c r="R4099" t="str">
        <f t="shared" ref="R4099:R4115" si="387">MID(N4099,FIND("/",N4099,1)+1,LEN(N4099))</f>
        <v>plays</v>
      </c>
      <c r="S4099" s="10">
        <f t="shared" ref="S4099:S4115" si="388">(((J4099/60)/60)/24)+DATE(1970,1,1)</f>
        <v>42344.824502314819</v>
      </c>
      <c r="T4099" s="10">
        <f t="shared" ref="T4099:T4115" si="38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str">
        <f t="shared" si="385"/>
        <v>No Backers</v>
      </c>
      <c r="Q4100" t="str">
        <f t="shared" si="386"/>
        <v>theater</v>
      </c>
      <c r="R4100" t="str">
        <f t="shared" si="387"/>
        <v>plays</v>
      </c>
      <c r="S4100" s="10">
        <f t="shared" si="388"/>
        <v>42495.722187499996</v>
      </c>
      <c r="T4100" s="10">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0">
        <f t="shared" si="388"/>
        <v>42570.850381944445</v>
      </c>
      <c r="T4101" s="10">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str">
        <f t="shared" si="385"/>
        <v>No Backers</v>
      </c>
      <c r="Q4102" t="str">
        <f t="shared" si="386"/>
        <v>theater</v>
      </c>
      <c r="R4102" t="str">
        <f t="shared" si="387"/>
        <v>plays</v>
      </c>
      <c r="S4102" s="10">
        <f t="shared" si="388"/>
        <v>41927.124884259261</v>
      </c>
      <c r="T4102" s="10">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str">
        <f t="shared" si="385"/>
        <v>No Backers</v>
      </c>
      <c r="Q4103" t="str">
        <f t="shared" si="386"/>
        <v>theater</v>
      </c>
      <c r="R4103" t="str">
        <f t="shared" si="387"/>
        <v>plays</v>
      </c>
      <c r="S4103" s="10">
        <f t="shared" si="388"/>
        <v>42730.903726851851</v>
      </c>
      <c r="T4103" s="10">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0">
        <f t="shared" si="388"/>
        <v>42475.848067129627</v>
      </c>
      <c r="T4104" s="10">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0">
        <f t="shared" si="388"/>
        <v>42188.83293981482</v>
      </c>
      <c r="T4105" s="10">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0">
        <f t="shared" si="388"/>
        <v>42640.278171296297</v>
      </c>
      <c r="T4106" s="10">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0">
        <f t="shared" si="388"/>
        <v>42697.010520833333</v>
      </c>
      <c r="T4107" s="10">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0">
        <f t="shared" si="388"/>
        <v>42053.049375000002</v>
      </c>
      <c r="T4108" s="10">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0">
        <f t="shared" si="388"/>
        <v>41883.916678240741</v>
      </c>
      <c r="T4109" s="10">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0">
        <f t="shared" si="388"/>
        <v>42767.031678240746</v>
      </c>
      <c r="T4110" s="10">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str">
        <f t="shared" si="385"/>
        <v>No Backers</v>
      </c>
      <c r="Q4111" t="str">
        <f t="shared" si="386"/>
        <v>theater</v>
      </c>
      <c r="R4111" t="str">
        <f t="shared" si="387"/>
        <v>plays</v>
      </c>
      <c r="S4111" s="10">
        <f t="shared" si="388"/>
        <v>42307.539398148147</v>
      </c>
      <c r="T4111" s="10">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0">
        <f t="shared" si="388"/>
        <v>42512.626747685179</v>
      </c>
      <c r="T4112" s="10">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0">
        <f t="shared" si="388"/>
        <v>42029.135879629626</v>
      </c>
      <c r="T4113" s="10">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0">
        <f t="shared" si="388"/>
        <v>42400.946597222224</v>
      </c>
      <c r="T4114" s="10">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0">
        <f t="shared" si="388"/>
        <v>42358.573182870372</v>
      </c>
      <c r="T4115" s="10">
        <f t="shared" si="389"/>
        <v>42377.273611111115</v>
      </c>
    </row>
  </sheetData>
  <autoFilter ref="A1:T4115" xr:uid="{00000000-0001-0000-0000-000000000000}">
    <filterColumn colId="5">
      <filters>
        <filter val="failed"/>
      </filters>
    </filterColumn>
  </autoFilter>
  <conditionalFormatting sqref="F1:F4115">
    <cfRule type="cellIs" dxfId="3" priority="5" operator="equal">
      <formula>"successful"</formula>
    </cfRule>
  </conditionalFormatting>
  <conditionalFormatting sqref="F2:F4115">
    <cfRule type="cellIs" dxfId="2" priority="2" operator="equal">
      <formula>"canceled"</formula>
    </cfRule>
    <cfRule type="cellIs" dxfId="1" priority="3" operator="equal">
      <formula>"live"</formula>
    </cfRule>
    <cfRule type="cellIs" dxfId="0" priority="4" operator="equal">
      <formula>"failed"</formula>
    </cfRule>
  </conditionalFormatting>
  <conditionalFormatting sqref="O2:O4115">
    <cfRule type="colorScale" priority="1">
      <colorScale>
        <cfvo type="num" val="0"/>
        <cfvo type="num" val="1"/>
        <cfvo type="num" val="2"/>
        <color rgb="FFF8696B"/>
        <color theme="9"/>
        <color theme="4"/>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Category_Pivot</vt:lpstr>
      <vt:lpstr>SubCategory_Pivot</vt:lpstr>
      <vt:lpstr>Year_Pivot</vt:lpstr>
      <vt:lpstr>Bonus_Sheet</vt:lpstr>
      <vt:lpstr>Bonus_Sheet_Stats</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Andy O'Bryan</cp:lastModifiedBy>
  <dcterms:created xsi:type="dcterms:W3CDTF">2017-04-20T15:17:24Z</dcterms:created>
  <dcterms:modified xsi:type="dcterms:W3CDTF">2021-06-12T16:32:09Z</dcterms:modified>
</cp:coreProperties>
</file>