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CristinaCosta\AULAS\EstatisticaMEGI\Apontamentos\Apontamentos2018\LU5-Interval estimation\"/>
    </mc:Choice>
  </mc:AlternateContent>
  <xr:revisionPtr revIDLastSave="0" documentId="13_ncr:1_{48EBD626-050C-4850-AF98-A69C9820811A}" xr6:coauthVersionLast="37" xr6:coauthVersionMax="37" xr10:uidLastSave="{00000000-0000-0000-0000-000000000000}"/>
  <bookViews>
    <workbookView xWindow="0" yWindow="0" windowWidth="20400" windowHeight="7905" xr2:uid="{00000000-000D-0000-FFFF-FFFF00000000}"/>
  </bookViews>
  <sheets>
    <sheet name="Exerc 5.7" sheetId="2" r:id="rId1"/>
    <sheet name="Exerc 5.8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2" l="1"/>
  <c r="B6" i="2"/>
  <c r="E6" i="1" l="1"/>
  <c r="E8" i="1" s="1"/>
  <c r="D6" i="1"/>
  <c r="M9" i="1" s="1"/>
  <c r="M10" i="1" s="1"/>
  <c r="M12" i="1" s="1"/>
  <c r="M14" i="1" s="1"/>
  <c r="E4" i="1"/>
  <c r="D4" i="1"/>
  <c r="E2" i="1"/>
  <c r="D2" i="1"/>
  <c r="H12" i="1" s="1"/>
  <c r="M17" i="1" l="1"/>
  <c r="D8" i="1"/>
  <c r="L17" i="1"/>
  <c r="H8" i="1"/>
  <c r="H14" i="1" s="1"/>
  <c r="G17" i="1" l="1"/>
  <c r="H17" i="1"/>
</calcChain>
</file>

<file path=xl/sharedStrings.xml><?xml version="1.0" encoding="utf-8"?>
<sst xmlns="http://schemas.openxmlformats.org/spreadsheetml/2006/main" count="27" uniqueCount="23">
  <si>
    <t>Pill1</t>
  </si>
  <si>
    <t>Pill2</t>
  </si>
  <si>
    <t>n1</t>
  </si>
  <si>
    <t>n2</t>
  </si>
  <si>
    <t>mean1</t>
  </si>
  <si>
    <t>mean2</t>
  </si>
  <si>
    <t>var1</t>
  </si>
  <si>
    <t>var2</t>
  </si>
  <si>
    <t>s1</t>
  </si>
  <si>
    <t>s2</t>
  </si>
  <si>
    <t>S*</t>
  </si>
  <si>
    <t>1-alpha</t>
  </si>
  <si>
    <t>t</t>
  </si>
  <si>
    <t>CI upper</t>
  </si>
  <si>
    <t>CI lower</t>
  </si>
  <si>
    <t>precision</t>
  </si>
  <si>
    <t>r</t>
  </si>
  <si>
    <t>d.f.</t>
  </si>
  <si>
    <t>Confidence level</t>
  </si>
  <si>
    <t>Sampling error</t>
  </si>
  <si>
    <t>Find n to estimate p</t>
  </si>
  <si>
    <t>n &gt;=</t>
  </si>
  <si>
    <t>Z(1-alpha/2)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</si>
</sst>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2</xdr:row>
      <xdr:rowOff>0</xdr:rowOff>
    </xdr:from>
    <xdr:to>
      <xdr:col>5</xdr:col>
      <xdr:colOff>517389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5C38D-2940-4FEF-9858-ED33DA8E9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5126" y="381000"/>
          <a:ext cx="1126988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38100</xdr:rowOff>
    </xdr:from>
    <xdr:to>
      <xdr:col>9</xdr:col>
      <xdr:colOff>609305</xdr:colOff>
      <xdr:row>5</xdr:row>
      <xdr:rowOff>104648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38100"/>
          <a:ext cx="2361905" cy="10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13</xdr:col>
      <xdr:colOff>571276</xdr:colOff>
      <xdr:row>6</xdr:row>
      <xdr:rowOff>133190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0"/>
          <a:ext cx="1790476" cy="1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95E3-D92C-4670-952D-76CFC08E5A04}">
  <dimension ref="A1:B8"/>
  <sheetViews>
    <sheetView tabSelected="1" workbookViewId="0">
      <selection activeCell="A9" sqref="A9"/>
    </sheetView>
  </sheetViews>
  <sheetFormatPr defaultRowHeight="15" x14ac:dyDescent="0.25"/>
  <cols>
    <col min="1" max="1" width="16.140625" bestFit="1" customWidth="1"/>
  </cols>
  <sheetData>
    <row r="1" spans="1:2" x14ac:dyDescent="0.25">
      <c r="A1" s="2" t="s">
        <v>20</v>
      </c>
    </row>
    <row r="3" spans="1:2" x14ac:dyDescent="0.25">
      <c r="A3" t="s">
        <v>18</v>
      </c>
      <c r="B3">
        <v>0.99</v>
      </c>
    </row>
    <row r="4" spans="1:2" x14ac:dyDescent="0.25">
      <c r="A4" t="s">
        <v>19</v>
      </c>
      <c r="B4">
        <v>0.05</v>
      </c>
    </row>
    <row r="6" spans="1:2" x14ac:dyDescent="0.25">
      <c r="A6" t="s">
        <v>22</v>
      </c>
      <c r="B6">
        <f>_xlfn.NORM.S.INV(1-(1-B3)/2)</f>
        <v>2.5758293035488999</v>
      </c>
    </row>
    <row r="8" spans="1:2" x14ac:dyDescent="0.25">
      <c r="A8" t="s">
        <v>21</v>
      </c>
      <c r="B8">
        <f>(B6/(2*B4))^2</f>
        <v>663.48966010212098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H12" sqref="H1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D1" s="1" t="s">
        <v>2</v>
      </c>
      <c r="E1" s="1" t="s">
        <v>3</v>
      </c>
    </row>
    <row r="2" spans="1:13" x14ac:dyDescent="0.25">
      <c r="A2">
        <v>9.6</v>
      </c>
      <c r="B2">
        <v>10.6</v>
      </c>
      <c r="D2" s="1">
        <f>COUNT(A2:A13)</f>
        <v>12</v>
      </c>
      <c r="E2" s="1">
        <f>COUNT(B2:B13)</f>
        <v>10</v>
      </c>
    </row>
    <row r="3" spans="1:13" x14ac:dyDescent="0.25">
      <c r="A3">
        <v>11.4</v>
      </c>
      <c r="B3">
        <v>8.5</v>
      </c>
      <c r="D3" s="1" t="s">
        <v>4</v>
      </c>
      <c r="E3" s="1" t="s">
        <v>5</v>
      </c>
    </row>
    <row r="4" spans="1:13" x14ac:dyDescent="0.25">
      <c r="A4">
        <v>10.199999999999999</v>
      </c>
      <c r="B4">
        <v>10.8</v>
      </c>
      <c r="D4" s="1">
        <f>AVERAGE(A2:A13)</f>
        <v>10.433333333333334</v>
      </c>
      <c r="E4" s="1">
        <f>AVERAGE(B2:B11)</f>
        <v>10.959999999999999</v>
      </c>
    </row>
    <row r="5" spans="1:13" x14ac:dyDescent="0.25">
      <c r="A5">
        <v>9.4</v>
      </c>
      <c r="B5">
        <v>13.2</v>
      </c>
      <c r="D5" s="1" t="s">
        <v>6</v>
      </c>
      <c r="E5" s="1" t="s">
        <v>7</v>
      </c>
    </row>
    <row r="6" spans="1:13" x14ac:dyDescent="0.25">
      <c r="A6">
        <v>12.1</v>
      </c>
      <c r="B6">
        <v>9.6999999999999993</v>
      </c>
      <c r="D6" s="1">
        <f>_xlfn.VAR.S(A2:A13)</f>
        <v>1.5824242424242501</v>
      </c>
      <c r="E6" s="1">
        <f>_xlfn.VAR.S(B2:B11)</f>
        <v>2.1226666666666967</v>
      </c>
    </row>
    <row r="7" spans="1:13" x14ac:dyDescent="0.25">
      <c r="A7">
        <v>8.8000000000000007</v>
      </c>
      <c r="B7">
        <v>10.8</v>
      </c>
      <c r="D7" s="1" t="s">
        <v>8</v>
      </c>
      <c r="E7" s="1" t="s">
        <v>9</v>
      </c>
    </row>
    <row r="8" spans="1:13" x14ac:dyDescent="0.25">
      <c r="A8">
        <v>9.3000000000000007</v>
      </c>
      <c r="B8">
        <v>11.7</v>
      </c>
      <c r="D8" s="1">
        <f>SQRT(D6)</f>
        <v>1.2579444512474507</v>
      </c>
      <c r="E8" s="1">
        <f>SQRT(E6)</f>
        <v>1.4569374271624354</v>
      </c>
      <c r="G8" s="1" t="s">
        <v>10</v>
      </c>
      <c r="H8" s="1">
        <f>SQRT(((D2-1)*D6+(E2-1)*E6)/(D2+E2-2))</f>
        <v>1.3511229897138717</v>
      </c>
    </row>
    <row r="9" spans="1:13" x14ac:dyDescent="0.25">
      <c r="A9">
        <v>10.4</v>
      </c>
      <c r="B9">
        <v>12.3</v>
      </c>
      <c r="G9" s="1"/>
      <c r="H9" s="1"/>
      <c r="L9" s="1" t="s">
        <v>16</v>
      </c>
      <c r="M9" s="1">
        <f>(D6/D2+E6/E2)^2/(1/(D2-1)*(D6/D2)^2+1/(E2-1)*(E6/E2)^2)</f>
        <v>17.978680627003051</v>
      </c>
    </row>
    <row r="10" spans="1:13" x14ac:dyDescent="0.25">
      <c r="A10">
        <v>13</v>
      </c>
      <c r="B10">
        <v>9.6</v>
      </c>
      <c r="G10" s="1" t="s">
        <v>11</v>
      </c>
      <c r="H10" s="1">
        <v>0.95</v>
      </c>
      <c r="L10" s="1" t="s">
        <v>17</v>
      </c>
      <c r="M10" s="1">
        <f>ROUNDDOWN(M9,0)</f>
        <v>17</v>
      </c>
    </row>
    <row r="11" spans="1:13" x14ac:dyDescent="0.25">
      <c r="A11">
        <v>11.2</v>
      </c>
      <c r="B11">
        <v>12.4</v>
      </c>
      <c r="G11" s="1"/>
      <c r="H11" s="1"/>
      <c r="L11" s="1"/>
      <c r="M11" s="1"/>
    </row>
    <row r="12" spans="1:13" x14ac:dyDescent="0.25">
      <c r="A12">
        <v>9.6</v>
      </c>
      <c r="G12" s="1" t="s">
        <v>12</v>
      </c>
      <c r="H12" s="1">
        <f>-_xlfn.T.INV((1-H10)/2,D2+E2-2)</f>
        <v>2.0859634472658648</v>
      </c>
      <c r="L12" s="1" t="s">
        <v>12</v>
      </c>
      <c r="M12" s="1">
        <f>-_xlfn.T.INV((1-H10)/2, M10)</f>
        <v>2.109815577833317</v>
      </c>
    </row>
    <row r="13" spans="1:13" x14ac:dyDescent="0.25">
      <c r="A13">
        <v>10.199999999999999</v>
      </c>
      <c r="G13" s="1"/>
      <c r="H13" s="1"/>
      <c r="L13" s="1"/>
      <c r="M13" s="1"/>
    </row>
    <row r="14" spans="1:13" x14ac:dyDescent="0.25">
      <c r="G14" s="1" t="s">
        <v>15</v>
      </c>
      <c r="H14" s="1">
        <f>H12*H8*SQRT(1/D2+1/E2)</f>
        <v>1.2067638585942424</v>
      </c>
      <c r="L14" s="1" t="s">
        <v>15</v>
      </c>
      <c r="M14" s="1">
        <f>M12*SQRT(D6/D2+E6/E2)</f>
        <v>1.2376821853238229</v>
      </c>
    </row>
    <row r="15" spans="1:13" x14ac:dyDescent="0.25">
      <c r="G15" s="1"/>
      <c r="H15" s="1"/>
      <c r="L15" s="1"/>
      <c r="M15" s="1"/>
    </row>
    <row r="16" spans="1:13" x14ac:dyDescent="0.25">
      <c r="G16" s="1" t="s">
        <v>14</v>
      </c>
      <c r="H16" s="1" t="s">
        <v>13</v>
      </c>
      <c r="L16" s="1" t="s">
        <v>14</v>
      </c>
      <c r="M16" s="1" t="s">
        <v>13</v>
      </c>
    </row>
    <row r="17" spans="7:13" x14ac:dyDescent="0.25">
      <c r="G17" s="1">
        <f>$D$4-$E$4-H14</f>
        <v>-1.7334305252609079</v>
      </c>
      <c r="H17" s="1">
        <f>$D$4-$E$4+H14</f>
        <v>0.68009719192757689</v>
      </c>
      <c r="L17" s="1">
        <f>$D$4-$E$4-M14</f>
        <v>-1.7643488519904884</v>
      </c>
      <c r="M17" s="1">
        <f>$D$4-$E$4+M14</f>
        <v>0.7110155186571574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 5.7</vt:lpstr>
      <vt:lpstr>Exerc 5.8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Costa</dc:creator>
  <cp:lastModifiedBy>Ana Cristina Costa</cp:lastModifiedBy>
  <dcterms:created xsi:type="dcterms:W3CDTF">2018-06-14T11:00:47Z</dcterms:created>
  <dcterms:modified xsi:type="dcterms:W3CDTF">2018-10-25T17:43:13Z</dcterms:modified>
</cp:coreProperties>
</file>