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S\EstatisticaMEGI\Apontamentos\StatisticalAnalysis2019\LU6-Hypothesis testing\"/>
    </mc:Choice>
  </mc:AlternateContent>
  <bookViews>
    <workbookView xWindow="0" yWindow="0" windowWidth="20400" windowHeight="7905" tabRatio="810"/>
  </bookViews>
  <sheets>
    <sheet name="Example1" sheetId="1" r:id="rId1"/>
    <sheet name="Example2" sheetId="2" r:id="rId2"/>
    <sheet name="Example3" sheetId="3" r:id="rId3"/>
    <sheet name="Example4" sheetId="5" r:id="rId4"/>
    <sheet name="Example5" sheetId="7" r:id="rId5"/>
    <sheet name="Example6" sheetId="6" r:id="rId6"/>
    <sheet name="Example7" sheetId="8" r:id="rId7"/>
    <sheet name="Example8" sheetId="9" r:id="rId8"/>
    <sheet name="Example9" sheetId="4" r:id="rId9"/>
    <sheet name="Example10a" sheetId="10" r:id="rId10"/>
    <sheet name="Example10b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1" l="1"/>
  <c r="F12" i="11"/>
  <c r="F10" i="11"/>
  <c r="F8" i="11"/>
  <c r="F4" i="11"/>
  <c r="F3" i="11"/>
  <c r="F4" i="10"/>
  <c r="F8" i="10" s="1"/>
  <c r="F15" i="10" s="1"/>
  <c r="F3" i="10"/>
  <c r="F10" i="10" s="1"/>
  <c r="F11" i="10" l="1"/>
  <c r="F13" i="10" s="1"/>
  <c r="E16" i="4" l="1"/>
  <c r="E8" i="9"/>
  <c r="E9" i="9" l="1"/>
  <c r="B11" i="9"/>
  <c r="B10" i="9"/>
  <c r="E6" i="9" s="1"/>
  <c r="E13" i="9" l="1"/>
  <c r="E11" i="9"/>
  <c r="E8" i="8"/>
  <c r="E6" i="8"/>
  <c r="E12" i="8" s="1"/>
  <c r="B10" i="8"/>
  <c r="E7" i="7"/>
  <c r="E11" i="7" s="1"/>
  <c r="E9" i="7"/>
  <c r="F2" i="6"/>
  <c r="F3" i="6" s="1"/>
  <c r="E2" i="6"/>
  <c r="E3" i="6" s="1"/>
  <c r="E13" i="7" l="1"/>
  <c r="E10" i="8"/>
  <c r="H9" i="5"/>
  <c r="F4" i="3" l="1"/>
  <c r="E4" i="3"/>
  <c r="F3" i="3"/>
  <c r="E3" i="3"/>
  <c r="F2" i="3"/>
  <c r="E2" i="3"/>
  <c r="E8" i="1" l="1"/>
  <c r="E10" i="2"/>
  <c r="E12" i="2" s="1"/>
  <c r="E7" i="2"/>
  <c r="E8" i="2" s="1"/>
  <c r="E14" i="2" s="1"/>
  <c r="E6" i="1" l="1"/>
  <c r="E12" i="1" s="1"/>
  <c r="E10" i="1" l="1"/>
</calcChain>
</file>

<file path=xl/comments1.xml><?xml version="1.0" encoding="utf-8"?>
<comments xmlns="http://schemas.openxmlformats.org/spreadsheetml/2006/main">
  <authors>
    <author>Ana Cristina Costa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1 = respondents had heard of the World A phone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1 = respondents had heard of the World A phone</t>
        </r>
      </text>
    </comment>
  </commentList>
</comments>
</file>

<file path=xl/sharedStrings.xml><?xml version="1.0" encoding="utf-8"?>
<sst xmlns="http://schemas.openxmlformats.org/spreadsheetml/2006/main" count="227" uniqueCount="135">
  <si>
    <t>Example 1</t>
  </si>
  <si>
    <t>Population:</t>
  </si>
  <si>
    <t>any</t>
  </si>
  <si>
    <t>Pop. STD</t>
  </si>
  <si>
    <t>Sample size:</t>
  </si>
  <si>
    <t>Sample mean:</t>
  </si>
  <si>
    <t>Test statistic</t>
  </si>
  <si>
    <t>Critical value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</si>
  <si>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Symbol"/>
        <family val="1"/>
        <charset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Symbol"/>
        <family val="1"/>
        <charset val="2"/>
      </rPr>
      <t>³</t>
    </r>
  </si>
  <si>
    <r>
      <t>H</t>
    </r>
    <r>
      <rPr>
        <b/>
        <vertAlign val="sub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: </t>
    </r>
    <r>
      <rPr>
        <b/>
        <sz val="10"/>
        <color rgb="FF000000"/>
        <rFont val="Symbol"/>
        <family val="1"/>
        <charset val="2"/>
      </rPr>
      <t>m</t>
    </r>
    <r>
      <rPr>
        <b/>
        <sz val="10"/>
        <color rgb="FF000000"/>
        <rFont val="Arial"/>
        <family val="2"/>
      </rPr>
      <t xml:space="preserve"> &lt;</t>
    </r>
  </si>
  <si>
    <t>Decision</t>
  </si>
  <si>
    <t>Alfa</t>
  </si>
  <si>
    <t>p-value</t>
  </si>
  <si>
    <t>Example 2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</si>
  <si>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Symbol"/>
        <family val="1"/>
        <charset val="2"/>
      </rPr>
      <t>m1 - m2</t>
    </r>
    <r>
      <rPr>
        <sz val="10"/>
        <color rgb="FF000000"/>
        <rFont val="Arial"/>
        <family val="2"/>
      </rPr>
      <t xml:space="preserve"> &lt;=</t>
    </r>
  </si>
  <si>
    <t>Xbar_1</t>
  </si>
  <si>
    <t>Xbar_2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</si>
  <si>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</si>
  <si>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</si>
  <si>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</si>
  <si>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</si>
  <si>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S'</t>
    </r>
    <r>
      <rPr>
        <vertAlign val="superscript"/>
        <sz val="11"/>
        <color theme="1"/>
        <rFont val="Calibri"/>
        <family val="2"/>
        <scheme val="minor"/>
      </rPr>
      <t>2</t>
    </r>
  </si>
  <si>
    <t>Zobs</t>
  </si>
  <si>
    <t>Marketing</t>
  </si>
  <si>
    <t>Finance</t>
  </si>
  <si>
    <t>Sample variance</t>
  </si>
  <si>
    <t>Sample size</t>
  </si>
  <si>
    <t>Sample mean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</si>
  <si>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</si>
  <si>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</si>
  <si>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</si>
  <si>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</si>
  <si>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</si>
  <si>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</si>
  <si>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</si>
  <si>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</si>
  <si>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</si>
  <si>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</si>
  <si>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= p-value</t>
  </si>
  <si>
    <t>and conclude significant difference</t>
  </si>
  <si>
    <t>between Average salary of marketing and finance majors</t>
  </si>
  <si>
    <t>P-value = 0 so reject null hypothesis</t>
  </si>
  <si>
    <t>Hybrid</t>
  </si>
  <si>
    <t>In Person</t>
  </si>
  <si>
    <r>
      <t>Test H</t>
    </r>
    <r>
      <rPr>
        <b/>
        <vertAlign val="subscript"/>
        <sz val="11"/>
        <color theme="8"/>
        <rFont val="Calibri"/>
        <family val="2"/>
        <scheme val="minor"/>
      </rPr>
      <t>0</t>
    </r>
    <r>
      <rPr>
        <b/>
        <sz val="11"/>
        <color theme="8"/>
        <rFont val="Calibri"/>
        <family val="2"/>
        <scheme val="minor"/>
      </rPr>
      <t>: VarianceHybrid = Variance In Person</t>
    </r>
  </si>
  <si>
    <r>
      <t>Test H</t>
    </r>
    <r>
      <rPr>
        <b/>
        <vertAlign val="subscript"/>
        <sz val="11"/>
        <color theme="8"/>
        <rFont val="Calibri"/>
        <family val="2"/>
        <scheme val="minor"/>
      </rPr>
      <t>0</t>
    </r>
    <r>
      <rPr>
        <b/>
        <sz val="11"/>
        <color theme="8"/>
        <rFont val="Calibri"/>
        <family val="2"/>
        <scheme val="minor"/>
      </rPr>
      <t>: MeanHybrid = Mean In Person</t>
    </r>
  </si>
  <si>
    <t>Old Insulation</t>
  </si>
  <si>
    <t>New Insulation</t>
  </si>
  <si>
    <t>H0: mean  change in heating bill old insulation = mean change with new insulation</t>
  </si>
  <si>
    <t>H1: mean  change in heating bill old insulation ≠ mean change with new insulation</t>
  </si>
  <si>
    <t>t-Test: Paired Two Sample for Means</t>
  </si>
  <si>
    <t>Variance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</si>
  <si>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</si>
  <si>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</si>
  <si>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</si>
  <si>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</si>
  <si>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</si>
  <si>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</si>
  <si>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</si>
  <si>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Large p-value so do not reject null hypothesis</t>
  </si>
  <si>
    <t>and conclude there is no evidence of significant difference</t>
  </si>
  <si>
    <t>between the bills of Old and New Insulation</t>
  </si>
  <si>
    <t>Given the large amount of variance in the heating bills between the 10</t>
  </si>
  <si>
    <t>homes with Old Installation and New Installation,</t>
  </si>
  <si>
    <t>Difference of means</t>
  </si>
  <si>
    <t>this difference of mean of $11,4 is just not significant.</t>
  </si>
  <si>
    <r>
      <t>H</t>
    </r>
    <r>
      <rPr>
        <b/>
        <vertAlign val="subscript"/>
        <sz val="11"/>
        <rFont val="Calibri"/>
        <family val="2"/>
        <scheme val="minor"/>
      </rPr>
      <t>0</t>
    </r>
    <r>
      <rPr>
        <b/>
        <sz val="11"/>
        <rFont val="Calibri"/>
        <family val="2"/>
        <scheme val="minor"/>
      </rPr>
      <t>: Mean Marketing = Mean Finance</t>
    </r>
  </si>
  <si>
    <r>
      <t>H</t>
    </r>
    <r>
      <rPr>
        <b/>
        <vertAlign val="sub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 xml:space="preserve">: Mean Marketing </t>
    </r>
    <r>
      <rPr>
        <b/>
        <sz val="11"/>
        <rFont val="Calibri"/>
        <family val="2"/>
      </rPr>
      <t>≠ Mean Finance</t>
    </r>
  </si>
  <si>
    <t>Before the advertising campaign</t>
  </si>
  <si>
    <t>After the advertising campaign</t>
  </si>
  <si>
    <t>Before</t>
  </si>
  <si>
    <t>After</t>
  </si>
  <si>
    <t>Sample Proportion</t>
  </si>
  <si>
    <t>Sample Variance</t>
  </si>
  <si>
    <t>H1: proportion before campaign &lt; proportion after campaign</t>
  </si>
  <si>
    <t>H0: proportion before campaign &gt;= proportion after campaign</t>
  </si>
  <si>
    <t>after the advertising campaign</t>
  </si>
  <si>
    <t>Conclude that customer recognition did increase</t>
  </si>
  <si>
    <t>Example 5</t>
  </si>
  <si>
    <t>Sample p1</t>
  </si>
  <si>
    <t>Sample p2</t>
  </si>
  <si>
    <r>
      <t>H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: p1 - p2 &lt;=</t>
    </r>
  </si>
  <si>
    <t>H1: p1 - p2 &gt;</t>
  </si>
  <si>
    <r>
      <t xml:space="preserve">H1: </t>
    </r>
    <r>
      <rPr>
        <b/>
        <sz val="10"/>
        <color rgb="FF000000"/>
        <rFont val="Symbol"/>
        <family val="1"/>
        <charset val="2"/>
      </rPr>
      <t>m1 - m2</t>
    </r>
    <r>
      <rPr>
        <b/>
        <sz val="10"/>
        <color rgb="FF000000"/>
        <rFont val="Arial"/>
        <family val="2"/>
      </rPr>
      <t xml:space="preserve"> &gt;</t>
    </r>
  </si>
  <si>
    <t>Example 7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</si>
  <si>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Symbol"/>
        <family val="1"/>
        <charset val="2"/>
      </rPr>
      <t>s</t>
    </r>
    <r>
      <rPr>
        <vertAlign val="superscript"/>
        <sz val="10"/>
        <color rgb="FF000000"/>
        <rFont val="Symbol"/>
        <family val="1"/>
        <charset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Symbol"/>
        <family val="1"/>
        <charset val="2"/>
      </rPr>
      <t>³</t>
    </r>
  </si>
  <si>
    <r>
      <t>H</t>
    </r>
    <r>
      <rPr>
        <b/>
        <vertAlign val="sub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: </t>
    </r>
    <r>
      <rPr>
        <b/>
        <sz val="10"/>
        <color rgb="FF000000"/>
        <rFont val="Symbol"/>
        <family val="1"/>
        <charset val="2"/>
      </rPr>
      <t>s</t>
    </r>
    <r>
      <rPr>
        <b/>
        <vertAlign val="superscript"/>
        <sz val="10"/>
        <color rgb="FF000000"/>
        <rFont val="Symbol"/>
        <family val="1"/>
        <charset val="2"/>
      </rPr>
      <t>2</t>
    </r>
    <r>
      <rPr>
        <b/>
        <sz val="10"/>
        <color rgb="FF000000"/>
        <rFont val="Arial"/>
        <family val="2"/>
      </rPr>
      <t xml:space="preserve"> &lt;</t>
    </r>
  </si>
  <si>
    <t>Normal</t>
  </si>
  <si>
    <t>Sample variance:</t>
  </si>
  <si>
    <t>Populations: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</si>
  <si>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Symbol"/>
        <family val="1"/>
        <charset val="2"/>
      </rPr>
      <t>s</t>
    </r>
    <r>
      <rPr>
        <vertAlign val="superscript"/>
        <sz val="10"/>
        <color rgb="FF000000"/>
        <rFont val="Symbol"/>
        <family val="1"/>
        <charset val="2"/>
      </rPr>
      <t>2</t>
    </r>
    <r>
      <rPr>
        <vertAlign val="subscript"/>
        <sz val="10"/>
        <color rgb="FF000000"/>
        <rFont val="Symbol"/>
        <family val="1"/>
        <charset val="2"/>
      </rPr>
      <t>1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Symbol"/>
        <family val="1"/>
        <charset val="2"/>
      </rPr>
      <t>s</t>
    </r>
    <r>
      <rPr>
        <vertAlign val="superscript"/>
        <sz val="10"/>
        <color rgb="FF000000"/>
        <rFont val="Arial"/>
        <family val="2"/>
      </rPr>
      <t>2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=</t>
    </r>
  </si>
  <si>
    <t>Sample size n1:</t>
  </si>
  <si>
    <t>Sample size n2:</t>
  </si>
  <si>
    <t>Sample variance 1:</t>
  </si>
  <si>
    <t>Example 8</t>
  </si>
  <si>
    <t>Sample variance 2:</t>
  </si>
  <si>
    <t>Critical value 1</t>
  </si>
  <si>
    <t>Critical value 2</t>
  </si>
  <si>
    <r>
      <t>H</t>
    </r>
    <r>
      <rPr>
        <b/>
        <vertAlign val="sub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: </t>
    </r>
    <r>
      <rPr>
        <b/>
        <sz val="10"/>
        <color rgb="FF000000"/>
        <rFont val="Symbol"/>
        <family val="1"/>
        <charset val="2"/>
      </rPr>
      <t>s</t>
    </r>
    <r>
      <rPr>
        <b/>
        <vertAlign val="superscript"/>
        <sz val="10"/>
        <color rgb="FF000000"/>
        <rFont val="Symbol"/>
        <family val="1"/>
        <charset val="2"/>
      </rPr>
      <t>2</t>
    </r>
    <r>
      <rPr>
        <b/>
        <vertAlign val="subscript"/>
        <sz val="10"/>
        <color rgb="FF000000"/>
        <rFont val="Symbol"/>
        <family val="1"/>
        <charset val="2"/>
      </rPr>
      <t>1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Symbol"/>
        <family val="1"/>
        <charset val="2"/>
      </rPr>
      <t>s</t>
    </r>
    <r>
      <rPr>
        <b/>
        <vertAlign val="superscript"/>
        <sz val="10"/>
        <color rgb="FF000000"/>
        <rFont val="Arial"/>
        <family val="2"/>
      </rPr>
      <t>2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≠</t>
    </r>
  </si>
  <si>
    <r>
      <t>Test H</t>
    </r>
    <r>
      <rPr>
        <b/>
        <vertAlign val="subscript"/>
        <sz val="11"/>
        <color theme="8"/>
        <rFont val="Calibri"/>
        <family val="2"/>
        <scheme val="minor"/>
      </rPr>
      <t>1</t>
    </r>
    <r>
      <rPr>
        <b/>
        <sz val="11"/>
        <color theme="8"/>
        <rFont val="Calibri"/>
        <family val="2"/>
        <scheme val="minor"/>
      </rPr>
      <t xml:space="preserve">: VarianceHybrid </t>
    </r>
    <r>
      <rPr>
        <b/>
        <sz val="11"/>
        <color theme="8"/>
        <rFont val="Calibri"/>
        <family val="2"/>
      </rPr>
      <t xml:space="preserve">≠ </t>
    </r>
    <r>
      <rPr>
        <b/>
        <sz val="11"/>
        <color theme="8"/>
        <rFont val="Calibri"/>
        <family val="2"/>
        <scheme val="minor"/>
      </rPr>
      <t>Variance In Person</t>
    </r>
  </si>
  <si>
    <r>
      <t xml:space="preserve">Test H1: MeanHybrid </t>
    </r>
    <r>
      <rPr>
        <b/>
        <sz val="11"/>
        <color theme="8"/>
        <rFont val="Calibri"/>
        <family val="2"/>
      </rPr>
      <t xml:space="preserve">≠ </t>
    </r>
    <r>
      <rPr>
        <b/>
        <sz val="11"/>
        <color theme="8"/>
        <rFont val="Calibri"/>
        <family val="2"/>
        <scheme val="minor"/>
      </rPr>
      <t>Mean In Person</t>
    </r>
  </si>
  <si>
    <t>F-Test Two-Sample for Variances</t>
  </si>
  <si>
    <t>F</t>
  </si>
  <si>
    <t>P(F&lt;=f) one-tail</t>
  </si>
  <si>
    <t>F Critical one-tail</t>
  </si>
  <si>
    <t>p-value of two-tail</t>
  </si>
  <si>
    <t>Not Reject H0</t>
  </si>
  <si>
    <t>t-Test: Two-Sample Assuming Equal Variances</t>
  </si>
  <si>
    <t>Pooled Variance</t>
  </si>
  <si>
    <t>Student</t>
  </si>
  <si>
    <t>x</t>
  </si>
  <si>
    <t>y</t>
  </si>
  <si>
    <t>n</t>
  </si>
  <si>
    <r>
      <t>H</t>
    </r>
    <r>
      <rPr>
        <b/>
        <vertAlign val="subscript"/>
        <sz val="11"/>
        <color rgb="FF000000"/>
        <rFont val="Calibri"/>
        <family val="2"/>
        <scheme val="minor"/>
      </rPr>
      <t>0</t>
    </r>
    <r>
      <rPr>
        <b/>
        <sz val="11"/>
        <color rgb="FF000000"/>
        <rFont val="Calibri"/>
        <family val="2"/>
        <scheme val="minor"/>
      </rPr>
      <t>: X and Y independent</t>
    </r>
  </si>
  <si>
    <t>Corr. coefficient R</t>
  </si>
  <si>
    <t>Example 10a</t>
  </si>
  <si>
    <t>Example 10b</t>
  </si>
  <si>
    <r>
      <t>H</t>
    </r>
    <r>
      <rPr>
        <b/>
        <vertAlign val="subscript"/>
        <sz val="11"/>
        <color rgb="FF000000"/>
        <rFont val="Calibri"/>
        <family val="2"/>
        <scheme val="minor"/>
      </rPr>
      <t>0</t>
    </r>
    <r>
      <rPr>
        <b/>
        <sz val="11"/>
        <color rgb="FF000000"/>
        <rFont val="Calibri"/>
        <family val="2"/>
        <scheme val="minor"/>
      </rPr>
      <t xml:space="preserve">: </t>
    </r>
    <r>
      <rPr>
        <b/>
        <sz val="11"/>
        <color rgb="FF000000"/>
        <rFont val="Symbol"/>
        <family val="1"/>
        <charset val="2"/>
      </rPr>
      <t> </t>
    </r>
    <r>
      <rPr>
        <b/>
        <sz val="11"/>
        <color rgb="FF000000"/>
        <rFont val="Calibri"/>
        <family val="2"/>
        <scheme val="minor"/>
      </rPr>
      <t xml:space="preserve"> 0.5</t>
    </r>
  </si>
  <si>
    <t>The p-value for a two-sided test is always the double of a one-sided test</t>
  </si>
  <si>
    <t>Pair of houses</t>
  </si>
  <si>
    <t>Correlation Coefficients</t>
  </si>
  <si>
    <t>Pearson</t>
  </si>
  <si>
    <t>Spearman</t>
  </si>
  <si>
    <t>Kendall</t>
  </si>
  <si>
    <t>Pearson's coeff (t test)</t>
  </si>
  <si>
    <t>Pearson's coeff (Fisher)</t>
  </si>
  <si>
    <t>Alpha</t>
  </si>
  <si>
    <t>Rho</t>
  </si>
  <si>
    <t>Tails</t>
  </si>
  <si>
    <t>corr</t>
  </si>
  <si>
    <t>std err</t>
  </si>
  <si>
    <t>t</t>
  </si>
  <si>
    <t>lower</t>
  </si>
  <si>
    <t>upper</t>
  </si>
  <si>
    <t>Real Statistics'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</si>
</sst>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Symbol"/>
      <family val="1"/>
      <charset val="2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sz val="10"/>
      <color rgb="FF000000"/>
      <name val="Symbol"/>
      <family val="1"/>
      <charset val="2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8"/>
      <name val="Calibri"/>
      <family val="2"/>
      <scheme val="minor"/>
    </font>
    <font>
      <b/>
      <sz val="11"/>
      <color theme="8"/>
      <name val="Calibri"/>
      <family val="2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0"/>
      <color rgb="FF000000"/>
      <name val="Symbol"/>
      <family val="1"/>
      <charset val="2"/>
    </font>
    <font>
      <b/>
      <vertAlign val="superscript"/>
      <sz val="10"/>
      <color rgb="FF000000"/>
      <name val="Symbol"/>
      <family val="1"/>
      <charset val="2"/>
    </font>
    <font>
      <vertAlign val="subscript"/>
      <sz val="10"/>
      <color rgb="FF000000"/>
      <name val="Symbol"/>
      <family val="1"/>
      <charset val="2"/>
    </font>
    <font>
      <vertAlign val="superscript"/>
      <sz val="10"/>
      <color rgb="FF000000"/>
      <name val="Arial"/>
      <family val="2"/>
    </font>
    <font>
      <b/>
      <vertAlign val="subscript"/>
      <sz val="10"/>
      <color rgb="FF000000"/>
      <name val="Symbol"/>
      <family val="1"/>
      <charset val="2"/>
    </font>
    <font>
      <b/>
      <vertAlign val="superscript"/>
      <sz val="10"/>
      <color rgb="FF000000"/>
      <name val="Arial"/>
      <family val="2"/>
    </font>
    <font>
      <b/>
      <vertAlign val="subscript"/>
      <sz val="11"/>
      <color rgb="FF000000"/>
      <name val="Calibri"/>
      <family val="2"/>
      <scheme val="minor"/>
    </font>
    <font>
      <b/>
      <sz val="11"/>
      <color rgb="FF000000"/>
      <name val="Symbol"/>
      <family val="1"/>
      <charset val="2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vertical="center"/>
    </xf>
    <xf numFmtId="164" fontId="0" fillId="0" borderId="0" xfId="0" applyNumberFormat="1"/>
    <xf numFmtId="0" fontId="13" fillId="0" borderId="0" xfId="0" applyFont="1"/>
    <xf numFmtId="0" fontId="14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5" fillId="0" borderId="2" xfId="0" applyFont="1" applyFill="1" applyBorder="1" applyAlignment="1">
      <alignment horizontal="center"/>
    </xf>
    <xf numFmtId="2" fontId="14" fillId="0" borderId="0" xfId="0" applyNumberFormat="1" applyFont="1"/>
    <xf numFmtId="0" fontId="13" fillId="0" borderId="0" xfId="0" applyNumberFormat="1" applyFont="1"/>
    <xf numFmtId="2" fontId="13" fillId="0" borderId="0" xfId="0" applyNumberFormat="1" applyFont="1"/>
    <xf numFmtId="0" fontId="13" fillId="0" borderId="1" xfId="0" applyFont="1" applyFill="1" applyBorder="1" applyAlignment="1"/>
    <xf numFmtId="0" fontId="13" fillId="0" borderId="0" xfId="0" applyFont="1" applyFill="1" applyBorder="1" applyAlignment="1"/>
    <xf numFmtId="0" fontId="13" fillId="0" borderId="0" xfId="0" quotePrefix="1" applyFont="1" applyFill="1" applyBorder="1" applyAlignment="1"/>
    <xf numFmtId="165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13" fillId="0" borderId="1" xfId="0" applyNumberFormat="1" applyFont="1" applyFill="1" applyBorder="1" applyAlignment="1"/>
    <xf numFmtId="164" fontId="0" fillId="0" borderId="1" xfId="0" applyNumberFormat="1" applyFill="1" applyBorder="1" applyAlignment="1"/>
    <xf numFmtId="164" fontId="13" fillId="0" borderId="0" xfId="0" applyNumberFormat="1" applyFont="1" applyFill="1" applyBorder="1" applyAlignment="1"/>
    <xf numFmtId="0" fontId="9" fillId="0" borderId="0" xfId="0" applyFont="1"/>
    <xf numFmtId="0" fontId="1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vertical="center"/>
    </xf>
    <xf numFmtId="0" fontId="21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/>
    <xf numFmtId="0" fontId="23" fillId="0" borderId="0" xfId="0" applyFont="1"/>
    <xf numFmtId="0" fontId="32" fillId="0" borderId="0" xfId="0" applyFont="1"/>
    <xf numFmtId="0" fontId="1" fillId="0" borderId="0" xfId="0" applyFont="1" applyAlignment="1">
      <alignment vertical="center"/>
    </xf>
    <xf numFmtId="0" fontId="3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11</xdr:row>
      <xdr:rowOff>76200</xdr:rowOff>
    </xdr:from>
    <xdr:to>
      <xdr:col>1</xdr:col>
      <xdr:colOff>485775</xdr:colOff>
      <xdr:row>14</xdr:row>
      <xdr:rowOff>57150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190750"/>
          <a:ext cx="1104900" cy="55245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</xdr:row>
      <xdr:rowOff>9525</xdr:rowOff>
    </xdr:from>
    <xdr:to>
      <xdr:col>8</xdr:col>
      <xdr:colOff>146050</xdr:colOff>
      <xdr:row>8</xdr:row>
      <xdr:rowOff>125413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590550"/>
          <a:ext cx="1346200" cy="10683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17961" dir="2700000" algn="ctr" rotWithShape="0">
                  <a:srgbClr val="7A5C0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2</xdr:row>
      <xdr:rowOff>28575</xdr:rowOff>
    </xdr:from>
    <xdr:to>
      <xdr:col>8</xdr:col>
      <xdr:colOff>207357</xdr:colOff>
      <xdr:row>7</xdr:row>
      <xdr:rowOff>62062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409575"/>
          <a:ext cx="1350357" cy="10717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17961" dir="2700000" algn="ctr" rotWithShape="0">
                  <a:srgbClr val="7A5C0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12</xdr:row>
          <xdr:rowOff>19050</xdr:rowOff>
        </xdr:from>
        <xdr:to>
          <xdr:col>2</xdr:col>
          <xdr:colOff>266700</xdr:colOff>
          <xdr:row>15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</xdr:row>
          <xdr:rowOff>9525</xdr:rowOff>
        </xdr:from>
        <xdr:to>
          <xdr:col>2</xdr:col>
          <xdr:colOff>466725</xdr:colOff>
          <xdr:row>19</xdr:row>
          <xdr:rowOff>76200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10</xdr:row>
      <xdr:rowOff>123825</xdr:rowOff>
    </xdr:from>
    <xdr:to>
      <xdr:col>2</xdr:col>
      <xdr:colOff>514350</xdr:colOff>
      <xdr:row>14</xdr:row>
      <xdr:rowOff>5166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181225"/>
          <a:ext cx="1800225" cy="643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11</xdr:row>
      <xdr:rowOff>95250</xdr:rowOff>
    </xdr:from>
    <xdr:to>
      <xdr:col>1</xdr:col>
      <xdr:colOff>352426</xdr:colOff>
      <xdr:row>13</xdr:row>
      <xdr:rowOff>180427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200275"/>
          <a:ext cx="1085850" cy="466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12</xdr:row>
      <xdr:rowOff>76200</xdr:rowOff>
    </xdr:from>
    <xdr:to>
      <xdr:col>2</xdr:col>
      <xdr:colOff>19050</xdr:colOff>
      <xdr:row>14</xdr:row>
      <xdr:rowOff>101008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26"/>
        <a:stretch/>
      </xdr:blipFill>
      <xdr:spPr bwMode="auto">
        <a:xfrm>
          <a:off x="161925" y="2371725"/>
          <a:ext cx="1647825" cy="405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14</xdr:row>
      <xdr:rowOff>180975</xdr:rowOff>
    </xdr:from>
    <xdr:to>
      <xdr:col>2</xdr:col>
      <xdr:colOff>386645</xdr:colOff>
      <xdr:row>17</xdr:row>
      <xdr:rowOff>28575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FBF8D71-FA28-4994-9E8B-5D57A2A6A3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05"/>
        <a:stretch/>
      </xdr:blipFill>
      <xdr:spPr bwMode="auto">
        <a:xfrm>
          <a:off x="438150" y="2847975"/>
          <a:ext cx="135819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14</xdr:row>
      <xdr:rowOff>171450</xdr:rowOff>
    </xdr:from>
    <xdr:to>
      <xdr:col>3</xdr:col>
      <xdr:colOff>476250</xdr:colOff>
      <xdr:row>19</xdr:row>
      <xdr:rowOff>60960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885E1E1-0F5F-409A-9B18-D177273E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876550"/>
          <a:ext cx="2105025" cy="84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13.7109375" style="2" bestFit="1" customWidth="1"/>
    <col min="2" max="3" width="9.140625" style="2"/>
    <col min="4" max="4" width="12" style="2" bestFit="1" customWidth="1"/>
    <col min="5" max="5" width="13" style="2" customWidth="1"/>
    <col min="6" max="16384" width="9.140625" style="2"/>
  </cols>
  <sheetData>
    <row r="1" spans="1:5" x14ac:dyDescent="0.25">
      <c r="A1" s="1" t="s">
        <v>0</v>
      </c>
    </row>
    <row r="3" spans="1:5" ht="15.75" x14ac:dyDescent="0.25">
      <c r="A3" s="3" t="s">
        <v>8</v>
      </c>
      <c r="B3" s="6">
        <v>12</v>
      </c>
    </row>
    <row r="4" spans="1:5" x14ac:dyDescent="0.25">
      <c r="A4" s="4" t="s">
        <v>9</v>
      </c>
      <c r="B4" s="10">
        <v>12</v>
      </c>
      <c r="D4" s="7" t="s">
        <v>11</v>
      </c>
      <c r="E4" s="2">
        <v>0.05</v>
      </c>
    </row>
    <row r="6" spans="1:5" x14ac:dyDescent="0.25">
      <c r="A6" s="5" t="s">
        <v>1</v>
      </c>
      <c r="B6" s="6" t="s">
        <v>2</v>
      </c>
      <c r="D6" s="8" t="s">
        <v>6</v>
      </c>
      <c r="E6" s="2">
        <f>(B10-B4)/(B7/SQRT(B8))</f>
        <v>-1.3999999999999986</v>
      </c>
    </row>
    <row r="7" spans="1:5" x14ac:dyDescent="0.25">
      <c r="A7" s="5" t="s">
        <v>3</v>
      </c>
      <c r="B7" s="6">
        <v>3</v>
      </c>
    </row>
    <row r="8" spans="1:5" x14ac:dyDescent="0.25">
      <c r="A8" s="5" t="s">
        <v>4</v>
      </c>
      <c r="B8" s="6">
        <v>36</v>
      </c>
      <c r="D8" s="8" t="s">
        <v>7</v>
      </c>
      <c r="E8" s="9">
        <f>_xlfn.NORM.S.INV(E4)</f>
        <v>-1.6448536269514726</v>
      </c>
    </row>
    <row r="10" spans="1:5" x14ac:dyDescent="0.25">
      <c r="A10" s="5" t="s">
        <v>5</v>
      </c>
      <c r="B10" s="2">
        <v>11.3</v>
      </c>
      <c r="D10" s="8" t="s">
        <v>10</v>
      </c>
      <c r="E10" s="2" t="str">
        <f>IF(E6&lt;E8, "Reject H0", "Not reject H0")</f>
        <v>Not reject H0</v>
      </c>
    </row>
    <row r="12" spans="1:5" x14ac:dyDescent="0.25">
      <c r="D12" s="8" t="s">
        <v>12</v>
      </c>
      <c r="E12" s="9">
        <f>_xlfn.NORM.S.DIST(E6,TRUE)</f>
        <v>8.0756659233771233E-2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4" max="4" width="12.42578125" bestFit="1" customWidth="1"/>
    <col min="5" max="5" width="13.140625" customWidth="1"/>
  </cols>
  <sheetData>
    <row r="1" spans="1:5" x14ac:dyDescent="0.25">
      <c r="A1" s="1" t="s">
        <v>13</v>
      </c>
    </row>
    <row r="3" spans="1:5" ht="15.75" x14ac:dyDescent="0.25">
      <c r="A3" s="3" t="s">
        <v>14</v>
      </c>
      <c r="B3">
        <v>0</v>
      </c>
    </row>
    <row r="4" spans="1:5" x14ac:dyDescent="0.25">
      <c r="A4" s="4" t="s">
        <v>83</v>
      </c>
      <c r="B4" s="11">
        <v>0</v>
      </c>
      <c r="D4" s="7" t="s">
        <v>11</v>
      </c>
      <c r="E4" s="2">
        <v>0.05</v>
      </c>
    </row>
    <row r="5" spans="1:5" x14ac:dyDescent="0.25">
      <c r="D5" s="2"/>
      <c r="E5" s="2"/>
    </row>
    <row r="6" spans="1:5" ht="18" x14ac:dyDescent="0.35">
      <c r="A6" s="12" t="s">
        <v>17</v>
      </c>
      <c r="B6">
        <v>35</v>
      </c>
      <c r="D6" s="8" t="s">
        <v>6</v>
      </c>
      <c r="E6" s="2"/>
    </row>
    <row r="7" spans="1:5" ht="18" x14ac:dyDescent="0.35">
      <c r="A7" s="12" t="s">
        <v>18</v>
      </c>
      <c r="B7">
        <v>30</v>
      </c>
      <c r="D7" s="6" t="s">
        <v>21</v>
      </c>
      <c r="E7" s="9">
        <f>((B6-1)*B10^2+(B7-1)*B11^2)/(B6+B7-2)</f>
        <v>1.6793650793650792</v>
      </c>
    </row>
    <row r="8" spans="1:5" x14ac:dyDescent="0.25">
      <c r="A8" s="12" t="s">
        <v>15</v>
      </c>
      <c r="B8">
        <v>6.3</v>
      </c>
      <c r="D8" s="12" t="s">
        <v>22</v>
      </c>
      <c r="E8" s="14">
        <f>(B8-B9-B4)/(SQRT(E7)*SQRT(1/B6+1/B7))</f>
        <v>3.4115999333139331</v>
      </c>
    </row>
    <row r="9" spans="1:5" x14ac:dyDescent="0.25">
      <c r="A9" s="12" t="s">
        <v>16</v>
      </c>
      <c r="B9">
        <v>5.2</v>
      </c>
    </row>
    <row r="10" spans="1:5" ht="18" x14ac:dyDescent="0.35">
      <c r="A10" s="12" t="s">
        <v>19</v>
      </c>
      <c r="B10">
        <v>1.2</v>
      </c>
      <c r="D10" s="8" t="s">
        <v>7</v>
      </c>
      <c r="E10" s="9">
        <f>_xlfn.NORM.S.INV(1-E4)</f>
        <v>1.6448536269514715</v>
      </c>
    </row>
    <row r="11" spans="1:5" ht="18" x14ac:dyDescent="0.35">
      <c r="A11" s="12" t="s">
        <v>20</v>
      </c>
      <c r="B11">
        <v>1.4</v>
      </c>
      <c r="D11" s="2"/>
      <c r="E11" s="2"/>
    </row>
    <row r="12" spans="1:5" x14ac:dyDescent="0.25">
      <c r="D12" s="8" t="s">
        <v>10</v>
      </c>
      <c r="E12" s="2" t="str">
        <f>IF(E6&lt;E10, "Reject H0", "Not reject H0")</f>
        <v>Reject H0</v>
      </c>
    </row>
    <row r="13" spans="1:5" x14ac:dyDescent="0.25">
      <c r="D13" s="2"/>
      <c r="E13" s="2"/>
    </row>
    <row r="14" spans="1:5" x14ac:dyDescent="0.25">
      <c r="D14" s="8" t="s">
        <v>12</v>
      </c>
      <c r="E14" s="13">
        <f>1-_xlfn.NORM.S.DIST(E8,TRUE)</f>
        <v>3.2291411669771453E-4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2050" r:id="rId4">
          <objectPr defaultSize="0" autoPict="0" r:id="rId5">
            <anchor moveWithCells="1">
              <from>
                <xdr:col>0</xdr:col>
                <xdr:colOff>152400</xdr:colOff>
                <xdr:row>17</xdr:row>
                <xdr:rowOff>9525</xdr:rowOff>
              </from>
              <to>
                <xdr:col>2</xdr:col>
                <xdr:colOff>466725</xdr:colOff>
                <xdr:row>19</xdr:row>
                <xdr:rowOff>76200</xdr:rowOff>
              </to>
            </anchor>
          </objectPr>
        </oleObject>
      </mc:Choice>
      <mc:Fallback>
        <oleObject shapeId="2050" r:id="rId4"/>
      </mc:Fallback>
    </mc:AlternateContent>
    <mc:AlternateContent xmlns:mc="http://schemas.openxmlformats.org/markup-compatibility/2006">
      <mc:Choice Requires="x14">
        <oleObject shapeId="2049" r:id="rId6">
          <objectPr defaultSize="0" autoPict="0" r:id="rId7">
            <anchor moveWithCells="1">
              <from>
                <xdr:col>0</xdr:col>
                <xdr:colOff>333375</xdr:colOff>
                <xdr:row>12</xdr:row>
                <xdr:rowOff>19050</xdr:rowOff>
              </from>
              <to>
                <xdr:col>2</xdr:col>
                <xdr:colOff>266700</xdr:colOff>
                <xdr:row>15</xdr:row>
                <xdr:rowOff>133350</xdr:rowOff>
              </to>
            </anchor>
          </objectPr>
        </oleObject>
      </mc:Choice>
      <mc:Fallback>
        <oleObject shapeId="204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4" max="4" width="29" bestFit="1" customWidth="1"/>
    <col min="5" max="6" width="10.7109375" customWidth="1"/>
  </cols>
  <sheetData>
    <row r="1" spans="1:8" x14ac:dyDescent="0.25">
      <c r="A1" s="11" t="s">
        <v>23</v>
      </c>
      <c r="B1" s="11" t="s">
        <v>24</v>
      </c>
      <c r="E1" s="17" t="s">
        <v>23</v>
      </c>
      <c r="F1" s="17" t="s">
        <v>24</v>
      </c>
    </row>
    <row r="2" spans="1:8" ht="18" x14ac:dyDescent="0.35">
      <c r="A2">
        <v>118</v>
      </c>
      <c r="B2">
        <v>105</v>
      </c>
      <c r="D2" s="15" t="s">
        <v>26</v>
      </c>
      <c r="E2" s="22">
        <f>COUNT(A2:A228)</f>
        <v>227</v>
      </c>
      <c r="F2" s="22">
        <f>COUNT(B2:B212)</f>
        <v>211</v>
      </c>
      <c r="H2" s="32" t="s">
        <v>66</v>
      </c>
    </row>
    <row r="3" spans="1:8" ht="18" x14ac:dyDescent="0.35">
      <c r="A3">
        <v>110</v>
      </c>
      <c r="B3">
        <v>90</v>
      </c>
      <c r="D3" s="15" t="s">
        <v>27</v>
      </c>
      <c r="E3" s="23">
        <f>AVERAGE(A2:A228)</f>
        <v>98.647577092511014</v>
      </c>
      <c r="F3" s="23">
        <f>AVERAGE(B2:B212)</f>
        <v>109.18957345971565</v>
      </c>
      <c r="H3" s="32" t="s">
        <v>67</v>
      </c>
    </row>
    <row r="4" spans="1:8" x14ac:dyDescent="0.25">
      <c r="A4">
        <v>106</v>
      </c>
      <c r="B4">
        <v>101</v>
      </c>
      <c r="D4" s="16" t="s">
        <v>25</v>
      </c>
      <c r="E4" s="21">
        <f>_xlfn.VAR.S(A2:A228)</f>
        <v>131.66285914779164</v>
      </c>
      <c r="F4" s="21">
        <f>_xlfn.VAR.S(B2:B212)</f>
        <v>144.02103362672165</v>
      </c>
    </row>
    <row r="5" spans="1:8" x14ac:dyDescent="0.25">
      <c r="A5">
        <v>94</v>
      </c>
      <c r="B5">
        <v>130</v>
      </c>
    </row>
    <row r="6" spans="1:8" x14ac:dyDescent="0.25">
      <c r="A6">
        <v>91</v>
      </c>
      <c r="B6">
        <v>124</v>
      </c>
    </row>
    <row r="7" spans="1:8" x14ac:dyDescent="0.25">
      <c r="A7">
        <v>102</v>
      </c>
      <c r="B7">
        <v>104</v>
      </c>
      <c r="D7" t="s">
        <v>28</v>
      </c>
    </row>
    <row r="8" spans="1:8" ht="15.75" thickBot="1" x14ac:dyDescent="0.3">
      <c r="A8">
        <v>96</v>
      </c>
      <c r="B8">
        <v>129</v>
      </c>
    </row>
    <row r="9" spans="1:8" x14ac:dyDescent="0.25">
      <c r="A9">
        <v>116</v>
      </c>
      <c r="B9">
        <v>110</v>
      </c>
      <c r="D9" s="20"/>
      <c r="E9" s="20" t="s">
        <v>23</v>
      </c>
      <c r="F9" s="20" t="s">
        <v>24</v>
      </c>
    </row>
    <row r="10" spans="1:8" x14ac:dyDescent="0.25">
      <c r="A10">
        <v>106</v>
      </c>
      <c r="B10">
        <v>110</v>
      </c>
      <c r="D10" s="18" t="s">
        <v>29</v>
      </c>
      <c r="E10" s="28">
        <v>98.647577092511014</v>
      </c>
      <c r="F10" s="28">
        <v>109.18957345971565</v>
      </c>
    </row>
    <row r="11" spans="1:8" x14ac:dyDescent="0.25">
      <c r="A11">
        <v>117</v>
      </c>
      <c r="B11">
        <v>126</v>
      </c>
      <c r="D11" s="18" t="s">
        <v>30</v>
      </c>
      <c r="E11" s="18">
        <v>131.66</v>
      </c>
      <c r="F11" s="18">
        <v>144.02000000000001</v>
      </c>
    </row>
    <row r="12" spans="1:8" x14ac:dyDescent="0.25">
      <c r="A12">
        <v>90</v>
      </c>
      <c r="B12">
        <v>116</v>
      </c>
      <c r="D12" s="18" t="s">
        <v>31</v>
      </c>
      <c r="E12" s="18">
        <v>227</v>
      </c>
      <c r="F12" s="18">
        <v>211</v>
      </c>
    </row>
    <row r="13" spans="1:8" x14ac:dyDescent="0.25">
      <c r="A13">
        <v>113</v>
      </c>
      <c r="B13">
        <v>97</v>
      </c>
      <c r="D13" s="18" t="s">
        <v>32</v>
      </c>
      <c r="E13" s="18">
        <v>0</v>
      </c>
      <c r="F13" s="18"/>
    </row>
    <row r="14" spans="1:8" x14ac:dyDescent="0.25">
      <c r="A14">
        <v>112</v>
      </c>
      <c r="B14">
        <v>123</v>
      </c>
      <c r="D14" s="18" t="s">
        <v>33</v>
      </c>
      <c r="E14" s="27">
        <v>-9.3820335062732259</v>
      </c>
      <c r="F14" s="18"/>
    </row>
    <row r="15" spans="1:8" x14ac:dyDescent="0.25">
      <c r="A15">
        <v>109</v>
      </c>
      <c r="B15">
        <v>124</v>
      </c>
      <c r="D15" s="18" t="s">
        <v>34</v>
      </c>
      <c r="E15" s="18">
        <v>0</v>
      </c>
      <c r="F15" s="18"/>
      <c r="H15" s="43" t="s">
        <v>118</v>
      </c>
    </row>
    <row r="16" spans="1:8" x14ac:dyDescent="0.25">
      <c r="A16">
        <v>106</v>
      </c>
      <c r="B16">
        <v>115</v>
      </c>
      <c r="D16" s="18" t="s">
        <v>35</v>
      </c>
      <c r="E16" s="28">
        <v>1.6448536269514715</v>
      </c>
      <c r="F16" s="18"/>
      <c r="H16" s="15" t="s">
        <v>41</v>
      </c>
    </row>
    <row r="17" spans="1:8" x14ac:dyDescent="0.25">
      <c r="A17">
        <v>114</v>
      </c>
      <c r="B17">
        <v>100</v>
      </c>
      <c r="D17" s="25" t="s">
        <v>36</v>
      </c>
      <c r="E17" s="25">
        <v>0</v>
      </c>
      <c r="F17" s="26" t="s">
        <v>38</v>
      </c>
      <c r="H17" s="15" t="s">
        <v>39</v>
      </c>
    </row>
    <row r="18" spans="1:8" ht="15.75" thickBot="1" x14ac:dyDescent="0.3">
      <c r="A18">
        <v>92</v>
      </c>
      <c r="B18">
        <v>130</v>
      </c>
      <c r="D18" s="24" t="s">
        <v>37</v>
      </c>
      <c r="E18" s="29">
        <v>1.9599639845400536</v>
      </c>
      <c r="F18" s="19"/>
      <c r="H18" s="15" t="s">
        <v>40</v>
      </c>
    </row>
    <row r="19" spans="1:8" x14ac:dyDescent="0.25">
      <c r="A19">
        <v>99</v>
      </c>
      <c r="B19">
        <v>93</v>
      </c>
    </row>
    <row r="20" spans="1:8" x14ac:dyDescent="0.25">
      <c r="A20">
        <v>105</v>
      </c>
      <c r="B20">
        <v>97</v>
      </c>
    </row>
    <row r="21" spans="1:8" x14ac:dyDescent="0.25">
      <c r="A21">
        <v>81</v>
      </c>
      <c r="B21">
        <v>93</v>
      </c>
    </row>
    <row r="22" spans="1:8" x14ac:dyDescent="0.25">
      <c r="A22">
        <v>82</v>
      </c>
      <c r="B22">
        <v>110</v>
      </c>
    </row>
    <row r="23" spans="1:8" x14ac:dyDescent="0.25">
      <c r="A23">
        <v>104</v>
      </c>
      <c r="B23">
        <v>124</v>
      </c>
    </row>
    <row r="24" spans="1:8" x14ac:dyDescent="0.25">
      <c r="A24">
        <v>114</v>
      </c>
      <c r="B24">
        <v>100</v>
      </c>
    </row>
    <row r="25" spans="1:8" x14ac:dyDescent="0.25">
      <c r="A25">
        <v>119</v>
      </c>
      <c r="B25">
        <v>108</v>
      </c>
    </row>
    <row r="26" spans="1:8" x14ac:dyDescent="0.25">
      <c r="A26">
        <v>98</v>
      </c>
      <c r="B26">
        <v>101</v>
      </c>
    </row>
    <row r="27" spans="1:8" x14ac:dyDescent="0.25">
      <c r="A27">
        <v>90</v>
      </c>
      <c r="B27">
        <v>115</v>
      </c>
    </row>
    <row r="28" spans="1:8" x14ac:dyDescent="0.25">
      <c r="A28">
        <v>89</v>
      </c>
      <c r="B28">
        <v>123</v>
      </c>
    </row>
    <row r="29" spans="1:8" x14ac:dyDescent="0.25">
      <c r="A29">
        <v>111</v>
      </c>
      <c r="B29">
        <v>95</v>
      </c>
    </row>
    <row r="30" spans="1:8" x14ac:dyDescent="0.25">
      <c r="A30">
        <v>83</v>
      </c>
      <c r="B30">
        <v>99</v>
      </c>
    </row>
    <row r="31" spans="1:8" x14ac:dyDescent="0.25">
      <c r="A31">
        <v>98</v>
      </c>
      <c r="B31">
        <v>126</v>
      </c>
    </row>
    <row r="32" spans="1:8" x14ac:dyDescent="0.25">
      <c r="A32">
        <v>111</v>
      </c>
      <c r="B32">
        <v>100</v>
      </c>
    </row>
    <row r="33" spans="1:2" x14ac:dyDescent="0.25">
      <c r="A33">
        <v>114</v>
      </c>
      <c r="B33">
        <v>110</v>
      </c>
    </row>
    <row r="34" spans="1:2" x14ac:dyDescent="0.25">
      <c r="A34">
        <v>117</v>
      </c>
      <c r="B34">
        <v>119</v>
      </c>
    </row>
    <row r="35" spans="1:2" x14ac:dyDescent="0.25">
      <c r="A35">
        <v>97</v>
      </c>
      <c r="B35">
        <v>109</v>
      </c>
    </row>
    <row r="36" spans="1:2" x14ac:dyDescent="0.25">
      <c r="A36">
        <v>90</v>
      </c>
      <c r="B36">
        <v>117</v>
      </c>
    </row>
    <row r="37" spans="1:2" x14ac:dyDescent="0.25">
      <c r="A37">
        <v>100</v>
      </c>
      <c r="B37">
        <v>126</v>
      </c>
    </row>
    <row r="38" spans="1:2" x14ac:dyDescent="0.25">
      <c r="A38">
        <v>86</v>
      </c>
      <c r="B38">
        <v>94</v>
      </c>
    </row>
    <row r="39" spans="1:2" x14ac:dyDescent="0.25">
      <c r="A39">
        <v>108</v>
      </c>
      <c r="B39">
        <v>113</v>
      </c>
    </row>
    <row r="40" spans="1:2" x14ac:dyDescent="0.25">
      <c r="A40">
        <v>89</v>
      </c>
      <c r="B40">
        <v>96</v>
      </c>
    </row>
    <row r="41" spans="1:2" x14ac:dyDescent="0.25">
      <c r="A41">
        <v>102</v>
      </c>
      <c r="B41">
        <v>111</v>
      </c>
    </row>
    <row r="42" spans="1:2" x14ac:dyDescent="0.25">
      <c r="A42">
        <v>82</v>
      </c>
      <c r="B42">
        <v>103</v>
      </c>
    </row>
    <row r="43" spans="1:2" x14ac:dyDescent="0.25">
      <c r="A43">
        <v>120</v>
      </c>
      <c r="B43">
        <v>99</v>
      </c>
    </row>
    <row r="44" spans="1:2" x14ac:dyDescent="0.25">
      <c r="A44">
        <v>114</v>
      </c>
      <c r="B44">
        <v>112</v>
      </c>
    </row>
    <row r="45" spans="1:2" x14ac:dyDescent="0.25">
      <c r="A45">
        <v>111</v>
      </c>
      <c r="B45">
        <v>90</v>
      </c>
    </row>
    <row r="46" spans="1:2" x14ac:dyDescent="0.25">
      <c r="A46">
        <v>93</v>
      </c>
      <c r="B46">
        <v>117</v>
      </c>
    </row>
    <row r="47" spans="1:2" x14ac:dyDescent="0.25">
      <c r="A47">
        <v>99</v>
      </c>
      <c r="B47">
        <v>110</v>
      </c>
    </row>
    <row r="48" spans="1:2" x14ac:dyDescent="0.25">
      <c r="A48">
        <v>83</v>
      </c>
      <c r="B48">
        <v>102</v>
      </c>
    </row>
    <row r="49" spans="1:2" x14ac:dyDescent="0.25">
      <c r="A49">
        <v>107</v>
      </c>
      <c r="B49">
        <v>126</v>
      </c>
    </row>
    <row r="50" spans="1:2" x14ac:dyDescent="0.25">
      <c r="A50">
        <v>91</v>
      </c>
      <c r="B50">
        <v>95</v>
      </c>
    </row>
    <row r="51" spans="1:2" x14ac:dyDescent="0.25">
      <c r="A51">
        <v>104</v>
      </c>
      <c r="B51">
        <v>124</v>
      </c>
    </row>
    <row r="52" spans="1:2" x14ac:dyDescent="0.25">
      <c r="A52">
        <v>88</v>
      </c>
      <c r="B52">
        <v>110</v>
      </c>
    </row>
    <row r="53" spans="1:2" x14ac:dyDescent="0.25">
      <c r="A53">
        <v>89</v>
      </c>
      <c r="B53">
        <v>109</v>
      </c>
    </row>
    <row r="54" spans="1:2" x14ac:dyDescent="0.25">
      <c r="A54">
        <v>109</v>
      </c>
      <c r="B54">
        <v>115</v>
      </c>
    </row>
    <row r="55" spans="1:2" x14ac:dyDescent="0.25">
      <c r="A55">
        <v>80</v>
      </c>
      <c r="B55">
        <v>126</v>
      </c>
    </row>
    <row r="56" spans="1:2" x14ac:dyDescent="0.25">
      <c r="A56">
        <v>84</v>
      </c>
      <c r="B56">
        <v>118</v>
      </c>
    </row>
    <row r="57" spans="1:2" x14ac:dyDescent="0.25">
      <c r="A57">
        <v>106</v>
      </c>
      <c r="B57">
        <v>119</v>
      </c>
    </row>
    <row r="58" spans="1:2" x14ac:dyDescent="0.25">
      <c r="A58">
        <v>82</v>
      </c>
      <c r="B58">
        <v>95</v>
      </c>
    </row>
    <row r="59" spans="1:2" x14ac:dyDescent="0.25">
      <c r="A59">
        <v>101</v>
      </c>
      <c r="B59">
        <v>102</v>
      </c>
    </row>
    <row r="60" spans="1:2" x14ac:dyDescent="0.25">
      <c r="A60">
        <v>114</v>
      </c>
      <c r="B60">
        <v>122</v>
      </c>
    </row>
    <row r="61" spans="1:2" x14ac:dyDescent="0.25">
      <c r="A61">
        <v>93</v>
      </c>
      <c r="B61">
        <v>122</v>
      </c>
    </row>
    <row r="62" spans="1:2" x14ac:dyDescent="0.25">
      <c r="A62">
        <v>89</v>
      </c>
      <c r="B62">
        <v>94</v>
      </c>
    </row>
    <row r="63" spans="1:2" x14ac:dyDescent="0.25">
      <c r="A63">
        <v>95</v>
      </c>
      <c r="B63">
        <v>119</v>
      </c>
    </row>
    <row r="64" spans="1:2" x14ac:dyDescent="0.25">
      <c r="A64">
        <v>82</v>
      </c>
      <c r="B64">
        <v>100</v>
      </c>
    </row>
    <row r="65" spans="1:2" x14ac:dyDescent="0.25">
      <c r="A65">
        <v>107</v>
      </c>
      <c r="B65">
        <v>97</v>
      </c>
    </row>
    <row r="66" spans="1:2" x14ac:dyDescent="0.25">
      <c r="A66">
        <v>90</v>
      </c>
      <c r="B66">
        <v>109</v>
      </c>
    </row>
    <row r="67" spans="1:2" x14ac:dyDescent="0.25">
      <c r="A67">
        <v>109</v>
      </c>
      <c r="B67">
        <v>122</v>
      </c>
    </row>
    <row r="68" spans="1:2" x14ac:dyDescent="0.25">
      <c r="A68">
        <v>105</v>
      </c>
      <c r="B68">
        <v>122</v>
      </c>
    </row>
    <row r="69" spans="1:2" x14ac:dyDescent="0.25">
      <c r="A69">
        <v>113</v>
      </c>
      <c r="B69">
        <v>93</v>
      </c>
    </row>
    <row r="70" spans="1:2" x14ac:dyDescent="0.25">
      <c r="A70">
        <v>89</v>
      </c>
      <c r="B70">
        <v>113</v>
      </c>
    </row>
    <row r="71" spans="1:2" x14ac:dyDescent="0.25">
      <c r="A71">
        <v>82</v>
      </c>
      <c r="B71">
        <v>118</v>
      </c>
    </row>
    <row r="72" spans="1:2" x14ac:dyDescent="0.25">
      <c r="A72">
        <v>94</v>
      </c>
      <c r="B72">
        <v>92</v>
      </c>
    </row>
    <row r="73" spans="1:2" x14ac:dyDescent="0.25">
      <c r="A73">
        <v>94</v>
      </c>
      <c r="B73">
        <v>90</v>
      </c>
    </row>
    <row r="74" spans="1:2" x14ac:dyDescent="0.25">
      <c r="A74">
        <v>88</v>
      </c>
      <c r="B74">
        <v>127</v>
      </c>
    </row>
    <row r="75" spans="1:2" x14ac:dyDescent="0.25">
      <c r="A75">
        <v>94</v>
      </c>
      <c r="B75">
        <v>123</v>
      </c>
    </row>
    <row r="76" spans="1:2" x14ac:dyDescent="0.25">
      <c r="A76">
        <v>103</v>
      </c>
      <c r="B76">
        <v>114</v>
      </c>
    </row>
    <row r="77" spans="1:2" x14ac:dyDescent="0.25">
      <c r="A77">
        <v>109</v>
      </c>
      <c r="B77">
        <v>92</v>
      </c>
    </row>
    <row r="78" spans="1:2" x14ac:dyDescent="0.25">
      <c r="A78">
        <v>90</v>
      </c>
      <c r="B78">
        <v>110</v>
      </c>
    </row>
    <row r="79" spans="1:2" x14ac:dyDescent="0.25">
      <c r="A79">
        <v>104</v>
      </c>
      <c r="B79">
        <v>115</v>
      </c>
    </row>
    <row r="80" spans="1:2" x14ac:dyDescent="0.25">
      <c r="A80">
        <v>95</v>
      </c>
      <c r="B80">
        <v>90</v>
      </c>
    </row>
    <row r="81" spans="1:2" x14ac:dyDescent="0.25">
      <c r="A81">
        <v>93</v>
      </c>
      <c r="B81">
        <v>116</v>
      </c>
    </row>
    <row r="82" spans="1:2" x14ac:dyDescent="0.25">
      <c r="A82">
        <v>95</v>
      </c>
      <c r="B82">
        <v>94</v>
      </c>
    </row>
    <row r="83" spans="1:2" x14ac:dyDescent="0.25">
      <c r="A83">
        <v>117</v>
      </c>
      <c r="B83">
        <v>94</v>
      </c>
    </row>
    <row r="84" spans="1:2" x14ac:dyDescent="0.25">
      <c r="A84">
        <v>96</v>
      </c>
      <c r="B84">
        <v>106</v>
      </c>
    </row>
    <row r="85" spans="1:2" x14ac:dyDescent="0.25">
      <c r="A85">
        <v>112</v>
      </c>
      <c r="B85">
        <v>97</v>
      </c>
    </row>
    <row r="86" spans="1:2" x14ac:dyDescent="0.25">
      <c r="A86">
        <v>94</v>
      </c>
      <c r="B86">
        <v>124</v>
      </c>
    </row>
    <row r="87" spans="1:2" x14ac:dyDescent="0.25">
      <c r="A87">
        <v>107</v>
      </c>
      <c r="B87">
        <v>110</v>
      </c>
    </row>
    <row r="88" spans="1:2" x14ac:dyDescent="0.25">
      <c r="A88">
        <v>115</v>
      </c>
      <c r="B88">
        <v>111</v>
      </c>
    </row>
    <row r="89" spans="1:2" x14ac:dyDescent="0.25">
      <c r="A89">
        <v>118</v>
      </c>
      <c r="B89">
        <v>127</v>
      </c>
    </row>
    <row r="90" spans="1:2" x14ac:dyDescent="0.25">
      <c r="A90">
        <v>81</v>
      </c>
      <c r="B90">
        <v>93</v>
      </c>
    </row>
    <row r="91" spans="1:2" x14ac:dyDescent="0.25">
      <c r="A91">
        <v>88</v>
      </c>
      <c r="B91">
        <v>93</v>
      </c>
    </row>
    <row r="92" spans="1:2" x14ac:dyDescent="0.25">
      <c r="A92">
        <v>119</v>
      </c>
      <c r="B92">
        <v>118</v>
      </c>
    </row>
    <row r="93" spans="1:2" x14ac:dyDescent="0.25">
      <c r="A93">
        <v>99</v>
      </c>
      <c r="B93">
        <v>120</v>
      </c>
    </row>
    <row r="94" spans="1:2" x14ac:dyDescent="0.25">
      <c r="A94">
        <v>89</v>
      </c>
      <c r="B94">
        <v>128</v>
      </c>
    </row>
    <row r="95" spans="1:2" x14ac:dyDescent="0.25">
      <c r="A95">
        <v>112</v>
      </c>
      <c r="B95">
        <v>119</v>
      </c>
    </row>
    <row r="96" spans="1:2" x14ac:dyDescent="0.25">
      <c r="A96">
        <v>102</v>
      </c>
      <c r="B96">
        <v>127</v>
      </c>
    </row>
    <row r="97" spans="1:2" x14ac:dyDescent="0.25">
      <c r="A97">
        <v>117</v>
      </c>
      <c r="B97">
        <v>120</v>
      </c>
    </row>
    <row r="98" spans="1:2" x14ac:dyDescent="0.25">
      <c r="A98">
        <v>80</v>
      </c>
      <c r="B98">
        <v>113</v>
      </c>
    </row>
    <row r="99" spans="1:2" x14ac:dyDescent="0.25">
      <c r="A99">
        <v>120</v>
      </c>
      <c r="B99">
        <v>116</v>
      </c>
    </row>
    <row r="100" spans="1:2" x14ac:dyDescent="0.25">
      <c r="A100">
        <v>118</v>
      </c>
      <c r="B100">
        <v>118</v>
      </c>
    </row>
    <row r="101" spans="1:2" x14ac:dyDescent="0.25">
      <c r="A101">
        <v>89</v>
      </c>
      <c r="B101">
        <v>121</v>
      </c>
    </row>
    <row r="102" spans="1:2" x14ac:dyDescent="0.25">
      <c r="A102">
        <v>93</v>
      </c>
      <c r="B102">
        <v>102</v>
      </c>
    </row>
    <row r="103" spans="1:2" x14ac:dyDescent="0.25">
      <c r="A103">
        <v>93</v>
      </c>
      <c r="B103">
        <v>102</v>
      </c>
    </row>
    <row r="104" spans="1:2" x14ac:dyDescent="0.25">
      <c r="A104">
        <v>113</v>
      </c>
      <c r="B104">
        <v>128</v>
      </c>
    </row>
    <row r="105" spans="1:2" x14ac:dyDescent="0.25">
      <c r="A105">
        <v>93</v>
      </c>
      <c r="B105">
        <v>100</v>
      </c>
    </row>
    <row r="106" spans="1:2" x14ac:dyDescent="0.25">
      <c r="A106">
        <v>110</v>
      </c>
      <c r="B106">
        <v>91</v>
      </c>
    </row>
    <row r="107" spans="1:2" x14ac:dyDescent="0.25">
      <c r="A107">
        <v>94</v>
      </c>
      <c r="B107">
        <v>93</v>
      </c>
    </row>
    <row r="108" spans="1:2" x14ac:dyDescent="0.25">
      <c r="A108">
        <v>115</v>
      </c>
      <c r="B108">
        <v>116</v>
      </c>
    </row>
    <row r="109" spans="1:2" x14ac:dyDescent="0.25">
      <c r="A109">
        <v>111</v>
      </c>
      <c r="B109">
        <v>128</v>
      </c>
    </row>
    <row r="110" spans="1:2" x14ac:dyDescent="0.25">
      <c r="A110">
        <v>107</v>
      </c>
      <c r="B110">
        <v>90</v>
      </c>
    </row>
    <row r="111" spans="1:2" x14ac:dyDescent="0.25">
      <c r="A111">
        <v>87</v>
      </c>
      <c r="B111">
        <v>125</v>
      </c>
    </row>
    <row r="112" spans="1:2" x14ac:dyDescent="0.25">
      <c r="A112">
        <v>87</v>
      </c>
      <c r="B112">
        <v>130</v>
      </c>
    </row>
    <row r="113" spans="1:2" x14ac:dyDescent="0.25">
      <c r="A113">
        <v>103</v>
      </c>
      <c r="B113">
        <v>108</v>
      </c>
    </row>
    <row r="114" spans="1:2" x14ac:dyDescent="0.25">
      <c r="A114">
        <v>81</v>
      </c>
      <c r="B114">
        <v>121</v>
      </c>
    </row>
    <row r="115" spans="1:2" x14ac:dyDescent="0.25">
      <c r="A115">
        <v>80</v>
      </c>
      <c r="B115">
        <v>125</v>
      </c>
    </row>
    <row r="116" spans="1:2" x14ac:dyDescent="0.25">
      <c r="A116">
        <v>112</v>
      </c>
      <c r="B116">
        <v>99</v>
      </c>
    </row>
    <row r="117" spans="1:2" x14ac:dyDescent="0.25">
      <c r="A117">
        <v>113</v>
      </c>
      <c r="B117">
        <v>118</v>
      </c>
    </row>
    <row r="118" spans="1:2" x14ac:dyDescent="0.25">
      <c r="A118">
        <v>93</v>
      </c>
      <c r="B118">
        <v>122</v>
      </c>
    </row>
    <row r="119" spans="1:2" x14ac:dyDescent="0.25">
      <c r="A119">
        <v>113</v>
      </c>
      <c r="B119">
        <v>96</v>
      </c>
    </row>
    <row r="120" spans="1:2" x14ac:dyDescent="0.25">
      <c r="A120">
        <v>94</v>
      </c>
      <c r="B120">
        <v>116</v>
      </c>
    </row>
    <row r="121" spans="1:2" x14ac:dyDescent="0.25">
      <c r="A121">
        <v>87</v>
      </c>
      <c r="B121">
        <v>98</v>
      </c>
    </row>
    <row r="122" spans="1:2" x14ac:dyDescent="0.25">
      <c r="A122">
        <v>91</v>
      </c>
      <c r="B122">
        <v>122</v>
      </c>
    </row>
    <row r="123" spans="1:2" x14ac:dyDescent="0.25">
      <c r="A123">
        <v>102</v>
      </c>
      <c r="B123">
        <v>114</v>
      </c>
    </row>
    <row r="124" spans="1:2" x14ac:dyDescent="0.25">
      <c r="A124">
        <v>86</v>
      </c>
      <c r="B124">
        <v>108</v>
      </c>
    </row>
    <row r="125" spans="1:2" x14ac:dyDescent="0.25">
      <c r="A125">
        <v>94</v>
      </c>
      <c r="B125">
        <v>96</v>
      </c>
    </row>
    <row r="126" spans="1:2" x14ac:dyDescent="0.25">
      <c r="A126">
        <v>94</v>
      </c>
      <c r="B126">
        <v>115</v>
      </c>
    </row>
    <row r="127" spans="1:2" x14ac:dyDescent="0.25">
      <c r="A127">
        <v>104</v>
      </c>
      <c r="B127">
        <v>91</v>
      </c>
    </row>
    <row r="128" spans="1:2" x14ac:dyDescent="0.25">
      <c r="A128">
        <v>106</v>
      </c>
      <c r="B128">
        <v>116</v>
      </c>
    </row>
    <row r="129" spans="1:2" x14ac:dyDescent="0.25">
      <c r="A129">
        <v>89</v>
      </c>
      <c r="B129">
        <v>93</v>
      </c>
    </row>
    <row r="130" spans="1:2" x14ac:dyDescent="0.25">
      <c r="A130">
        <v>93</v>
      </c>
      <c r="B130">
        <v>130</v>
      </c>
    </row>
    <row r="131" spans="1:2" x14ac:dyDescent="0.25">
      <c r="A131">
        <v>85</v>
      </c>
      <c r="B131">
        <v>115</v>
      </c>
    </row>
    <row r="132" spans="1:2" x14ac:dyDescent="0.25">
      <c r="A132">
        <v>93</v>
      </c>
      <c r="B132">
        <v>93</v>
      </c>
    </row>
    <row r="133" spans="1:2" x14ac:dyDescent="0.25">
      <c r="A133">
        <v>94</v>
      </c>
      <c r="B133">
        <v>104</v>
      </c>
    </row>
    <row r="134" spans="1:2" x14ac:dyDescent="0.25">
      <c r="A134">
        <v>96</v>
      </c>
      <c r="B134">
        <v>115</v>
      </c>
    </row>
    <row r="135" spans="1:2" x14ac:dyDescent="0.25">
      <c r="A135">
        <v>95</v>
      </c>
      <c r="B135">
        <v>106</v>
      </c>
    </row>
    <row r="136" spans="1:2" x14ac:dyDescent="0.25">
      <c r="A136">
        <v>107</v>
      </c>
      <c r="B136">
        <v>102</v>
      </c>
    </row>
    <row r="137" spans="1:2" x14ac:dyDescent="0.25">
      <c r="A137">
        <v>114</v>
      </c>
      <c r="B137">
        <v>98</v>
      </c>
    </row>
    <row r="138" spans="1:2" x14ac:dyDescent="0.25">
      <c r="A138">
        <v>115</v>
      </c>
      <c r="B138">
        <v>122</v>
      </c>
    </row>
    <row r="139" spans="1:2" x14ac:dyDescent="0.25">
      <c r="A139">
        <v>107</v>
      </c>
      <c r="B139">
        <v>92</v>
      </c>
    </row>
    <row r="140" spans="1:2" x14ac:dyDescent="0.25">
      <c r="A140">
        <v>84</v>
      </c>
      <c r="B140">
        <v>101</v>
      </c>
    </row>
    <row r="141" spans="1:2" x14ac:dyDescent="0.25">
      <c r="A141">
        <v>84</v>
      </c>
      <c r="B141">
        <v>100</v>
      </c>
    </row>
    <row r="142" spans="1:2" x14ac:dyDescent="0.25">
      <c r="A142">
        <v>111</v>
      </c>
      <c r="B142">
        <v>103</v>
      </c>
    </row>
    <row r="143" spans="1:2" x14ac:dyDescent="0.25">
      <c r="A143">
        <v>96</v>
      </c>
      <c r="B143">
        <v>124</v>
      </c>
    </row>
    <row r="144" spans="1:2" x14ac:dyDescent="0.25">
      <c r="A144">
        <v>86</v>
      </c>
      <c r="B144">
        <v>110</v>
      </c>
    </row>
    <row r="145" spans="1:2" x14ac:dyDescent="0.25">
      <c r="A145">
        <v>111</v>
      </c>
      <c r="B145">
        <v>107</v>
      </c>
    </row>
    <row r="146" spans="1:2" x14ac:dyDescent="0.25">
      <c r="A146">
        <v>82</v>
      </c>
      <c r="B146">
        <v>98</v>
      </c>
    </row>
    <row r="147" spans="1:2" x14ac:dyDescent="0.25">
      <c r="A147">
        <v>94</v>
      </c>
      <c r="B147">
        <v>116</v>
      </c>
    </row>
    <row r="148" spans="1:2" x14ac:dyDescent="0.25">
      <c r="A148">
        <v>80</v>
      </c>
      <c r="B148">
        <v>90</v>
      </c>
    </row>
    <row r="149" spans="1:2" x14ac:dyDescent="0.25">
      <c r="A149">
        <v>88</v>
      </c>
      <c r="B149">
        <v>103</v>
      </c>
    </row>
    <row r="150" spans="1:2" x14ac:dyDescent="0.25">
      <c r="A150">
        <v>95</v>
      </c>
      <c r="B150">
        <v>94</v>
      </c>
    </row>
    <row r="151" spans="1:2" x14ac:dyDescent="0.25">
      <c r="A151">
        <v>103</v>
      </c>
      <c r="B151">
        <v>121</v>
      </c>
    </row>
    <row r="152" spans="1:2" x14ac:dyDescent="0.25">
      <c r="A152">
        <v>102</v>
      </c>
      <c r="B152">
        <v>104</v>
      </c>
    </row>
    <row r="153" spans="1:2" x14ac:dyDescent="0.25">
      <c r="A153">
        <v>86</v>
      </c>
      <c r="B153">
        <v>92</v>
      </c>
    </row>
    <row r="154" spans="1:2" x14ac:dyDescent="0.25">
      <c r="A154">
        <v>102</v>
      </c>
      <c r="B154">
        <v>123</v>
      </c>
    </row>
    <row r="155" spans="1:2" x14ac:dyDescent="0.25">
      <c r="A155">
        <v>119</v>
      </c>
      <c r="B155">
        <v>94</v>
      </c>
    </row>
    <row r="156" spans="1:2" x14ac:dyDescent="0.25">
      <c r="A156">
        <v>112</v>
      </c>
      <c r="B156">
        <v>118</v>
      </c>
    </row>
    <row r="157" spans="1:2" x14ac:dyDescent="0.25">
      <c r="A157">
        <v>88</v>
      </c>
      <c r="B157">
        <v>119</v>
      </c>
    </row>
    <row r="158" spans="1:2" x14ac:dyDescent="0.25">
      <c r="A158">
        <v>80</v>
      </c>
      <c r="B158">
        <v>102</v>
      </c>
    </row>
    <row r="159" spans="1:2" x14ac:dyDescent="0.25">
      <c r="A159">
        <v>103</v>
      </c>
      <c r="B159">
        <v>115</v>
      </c>
    </row>
    <row r="160" spans="1:2" x14ac:dyDescent="0.25">
      <c r="A160">
        <v>118</v>
      </c>
      <c r="B160">
        <v>99</v>
      </c>
    </row>
    <row r="161" spans="1:2" x14ac:dyDescent="0.25">
      <c r="A161">
        <v>100</v>
      </c>
      <c r="B161">
        <v>102</v>
      </c>
    </row>
    <row r="162" spans="1:2" x14ac:dyDescent="0.25">
      <c r="A162">
        <v>120</v>
      </c>
      <c r="B162">
        <v>123</v>
      </c>
    </row>
    <row r="163" spans="1:2" x14ac:dyDescent="0.25">
      <c r="A163">
        <v>109</v>
      </c>
      <c r="B163">
        <v>116</v>
      </c>
    </row>
    <row r="164" spans="1:2" x14ac:dyDescent="0.25">
      <c r="A164">
        <v>89</v>
      </c>
      <c r="B164">
        <v>97</v>
      </c>
    </row>
    <row r="165" spans="1:2" x14ac:dyDescent="0.25">
      <c r="A165">
        <v>90</v>
      </c>
      <c r="B165">
        <v>126</v>
      </c>
    </row>
    <row r="166" spans="1:2" x14ac:dyDescent="0.25">
      <c r="A166">
        <v>85</v>
      </c>
      <c r="B166">
        <v>101</v>
      </c>
    </row>
    <row r="167" spans="1:2" x14ac:dyDescent="0.25">
      <c r="A167">
        <v>90</v>
      </c>
      <c r="B167">
        <v>125</v>
      </c>
    </row>
    <row r="168" spans="1:2" x14ac:dyDescent="0.25">
      <c r="A168">
        <v>106</v>
      </c>
      <c r="B168">
        <v>116</v>
      </c>
    </row>
    <row r="169" spans="1:2" x14ac:dyDescent="0.25">
      <c r="A169">
        <v>107</v>
      </c>
      <c r="B169">
        <v>99</v>
      </c>
    </row>
    <row r="170" spans="1:2" x14ac:dyDescent="0.25">
      <c r="A170">
        <v>80</v>
      </c>
      <c r="B170">
        <v>108</v>
      </c>
    </row>
    <row r="171" spans="1:2" x14ac:dyDescent="0.25">
      <c r="A171">
        <v>97</v>
      </c>
      <c r="B171">
        <v>102</v>
      </c>
    </row>
    <row r="172" spans="1:2" x14ac:dyDescent="0.25">
      <c r="A172">
        <v>94</v>
      </c>
      <c r="B172">
        <v>107</v>
      </c>
    </row>
    <row r="173" spans="1:2" x14ac:dyDescent="0.25">
      <c r="A173">
        <v>85</v>
      </c>
      <c r="B173">
        <v>97</v>
      </c>
    </row>
    <row r="174" spans="1:2" x14ac:dyDescent="0.25">
      <c r="A174">
        <v>112</v>
      </c>
      <c r="B174">
        <v>124</v>
      </c>
    </row>
    <row r="175" spans="1:2" x14ac:dyDescent="0.25">
      <c r="A175">
        <v>82</v>
      </c>
      <c r="B175">
        <v>108</v>
      </c>
    </row>
    <row r="176" spans="1:2" x14ac:dyDescent="0.25">
      <c r="A176">
        <v>89</v>
      </c>
      <c r="B176">
        <v>102</v>
      </c>
    </row>
    <row r="177" spans="1:2" x14ac:dyDescent="0.25">
      <c r="A177">
        <v>99</v>
      </c>
      <c r="B177">
        <v>92</v>
      </c>
    </row>
    <row r="178" spans="1:2" x14ac:dyDescent="0.25">
      <c r="A178">
        <v>106</v>
      </c>
      <c r="B178">
        <v>92</v>
      </c>
    </row>
    <row r="179" spans="1:2" x14ac:dyDescent="0.25">
      <c r="A179">
        <v>108</v>
      </c>
      <c r="B179">
        <v>118</v>
      </c>
    </row>
    <row r="180" spans="1:2" x14ac:dyDescent="0.25">
      <c r="A180">
        <v>93</v>
      </c>
      <c r="B180">
        <v>94</v>
      </c>
    </row>
    <row r="181" spans="1:2" x14ac:dyDescent="0.25">
      <c r="A181">
        <v>107</v>
      </c>
      <c r="B181">
        <v>99</v>
      </c>
    </row>
    <row r="182" spans="1:2" x14ac:dyDescent="0.25">
      <c r="A182">
        <v>100</v>
      </c>
      <c r="B182">
        <v>95</v>
      </c>
    </row>
    <row r="183" spans="1:2" x14ac:dyDescent="0.25">
      <c r="A183">
        <v>87</v>
      </c>
      <c r="B183">
        <v>91</v>
      </c>
    </row>
    <row r="184" spans="1:2" x14ac:dyDescent="0.25">
      <c r="A184">
        <v>100</v>
      </c>
      <c r="B184">
        <v>110</v>
      </c>
    </row>
    <row r="185" spans="1:2" x14ac:dyDescent="0.25">
      <c r="A185">
        <v>116</v>
      </c>
      <c r="B185">
        <v>116</v>
      </c>
    </row>
    <row r="186" spans="1:2" x14ac:dyDescent="0.25">
      <c r="A186">
        <v>83</v>
      </c>
      <c r="B186">
        <v>94</v>
      </c>
    </row>
    <row r="187" spans="1:2" x14ac:dyDescent="0.25">
      <c r="A187">
        <v>89</v>
      </c>
      <c r="B187">
        <v>107</v>
      </c>
    </row>
    <row r="188" spans="1:2" x14ac:dyDescent="0.25">
      <c r="A188">
        <v>100</v>
      </c>
      <c r="B188">
        <v>108</v>
      </c>
    </row>
    <row r="189" spans="1:2" x14ac:dyDescent="0.25">
      <c r="A189">
        <v>100</v>
      </c>
      <c r="B189">
        <v>124</v>
      </c>
    </row>
    <row r="190" spans="1:2" x14ac:dyDescent="0.25">
      <c r="A190">
        <v>93</v>
      </c>
      <c r="B190">
        <v>119</v>
      </c>
    </row>
    <row r="191" spans="1:2" x14ac:dyDescent="0.25">
      <c r="A191">
        <v>86</v>
      </c>
      <c r="B191">
        <v>95</v>
      </c>
    </row>
    <row r="192" spans="1:2" x14ac:dyDescent="0.25">
      <c r="A192">
        <v>100</v>
      </c>
      <c r="B192">
        <v>114</v>
      </c>
    </row>
    <row r="193" spans="1:2" x14ac:dyDescent="0.25">
      <c r="A193">
        <v>103</v>
      </c>
      <c r="B193">
        <v>116</v>
      </c>
    </row>
    <row r="194" spans="1:2" x14ac:dyDescent="0.25">
      <c r="A194">
        <v>93</v>
      </c>
      <c r="B194">
        <v>97</v>
      </c>
    </row>
    <row r="195" spans="1:2" x14ac:dyDescent="0.25">
      <c r="A195">
        <v>111</v>
      </c>
      <c r="B195">
        <v>90</v>
      </c>
    </row>
    <row r="196" spans="1:2" x14ac:dyDescent="0.25">
      <c r="A196">
        <v>86</v>
      </c>
      <c r="B196">
        <v>128</v>
      </c>
    </row>
    <row r="197" spans="1:2" x14ac:dyDescent="0.25">
      <c r="A197">
        <v>105</v>
      </c>
      <c r="B197">
        <v>105</v>
      </c>
    </row>
    <row r="198" spans="1:2" x14ac:dyDescent="0.25">
      <c r="A198">
        <v>81</v>
      </c>
      <c r="B198">
        <v>97</v>
      </c>
    </row>
    <row r="199" spans="1:2" x14ac:dyDescent="0.25">
      <c r="A199">
        <v>114</v>
      </c>
      <c r="B199">
        <v>113</v>
      </c>
    </row>
    <row r="200" spans="1:2" x14ac:dyDescent="0.25">
      <c r="A200">
        <v>105</v>
      </c>
      <c r="B200">
        <v>127</v>
      </c>
    </row>
    <row r="201" spans="1:2" x14ac:dyDescent="0.25">
      <c r="A201">
        <v>119</v>
      </c>
      <c r="B201">
        <v>99</v>
      </c>
    </row>
    <row r="202" spans="1:2" x14ac:dyDescent="0.25">
      <c r="A202">
        <v>96</v>
      </c>
      <c r="B202">
        <v>129</v>
      </c>
    </row>
    <row r="203" spans="1:2" x14ac:dyDescent="0.25">
      <c r="A203">
        <v>98</v>
      </c>
      <c r="B203">
        <v>102</v>
      </c>
    </row>
    <row r="204" spans="1:2" x14ac:dyDescent="0.25">
      <c r="A204">
        <v>103</v>
      </c>
      <c r="B204">
        <v>105</v>
      </c>
    </row>
    <row r="205" spans="1:2" x14ac:dyDescent="0.25">
      <c r="A205">
        <v>111</v>
      </c>
      <c r="B205">
        <v>124</v>
      </c>
    </row>
    <row r="206" spans="1:2" x14ac:dyDescent="0.25">
      <c r="A206">
        <v>90</v>
      </c>
      <c r="B206">
        <v>129</v>
      </c>
    </row>
    <row r="207" spans="1:2" x14ac:dyDescent="0.25">
      <c r="A207">
        <v>116</v>
      </c>
      <c r="B207">
        <v>124</v>
      </c>
    </row>
    <row r="208" spans="1:2" x14ac:dyDescent="0.25">
      <c r="A208">
        <v>95</v>
      </c>
      <c r="B208">
        <v>113</v>
      </c>
    </row>
    <row r="209" spans="1:2" x14ac:dyDescent="0.25">
      <c r="A209">
        <v>84</v>
      </c>
      <c r="B209">
        <v>101</v>
      </c>
    </row>
    <row r="210" spans="1:2" x14ac:dyDescent="0.25">
      <c r="A210">
        <v>82</v>
      </c>
      <c r="B210">
        <v>101</v>
      </c>
    </row>
    <row r="211" spans="1:2" x14ac:dyDescent="0.25">
      <c r="A211">
        <v>108</v>
      </c>
      <c r="B211">
        <v>116</v>
      </c>
    </row>
    <row r="212" spans="1:2" x14ac:dyDescent="0.25">
      <c r="A212">
        <v>80</v>
      </c>
      <c r="B212">
        <v>95</v>
      </c>
    </row>
    <row r="213" spans="1:2" x14ac:dyDescent="0.25">
      <c r="A213">
        <v>86</v>
      </c>
    </row>
    <row r="214" spans="1:2" x14ac:dyDescent="0.25">
      <c r="A214">
        <v>111</v>
      </c>
    </row>
    <row r="215" spans="1:2" x14ac:dyDescent="0.25">
      <c r="A215">
        <v>101</v>
      </c>
    </row>
    <row r="216" spans="1:2" x14ac:dyDescent="0.25">
      <c r="A216">
        <v>84</v>
      </c>
    </row>
    <row r="217" spans="1:2" x14ac:dyDescent="0.25">
      <c r="A217">
        <v>87</v>
      </c>
    </row>
    <row r="218" spans="1:2" x14ac:dyDescent="0.25">
      <c r="A218">
        <v>92</v>
      </c>
    </row>
    <row r="219" spans="1:2" x14ac:dyDescent="0.25">
      <c r="A219">
        <v>84</v>
      </c>
    </row>
    <row r="220" spans="1:2" x14ac:dyDescent="0.25">
      <c r="A220">
        <v>105</v>
      </c>
    </row>
    <row r="221" spans="1:2" x14ac:dyDescent="0.25">
      <c r="A221">
        <v>96</v>
      </c>
    </row>
    <row r="222" spans="1:2" x14ac:dyDescent="0.25">
      <c r="A222">
        <v>89</v>
      </c>
    </row>
    <row r="223" spans="1:2" x14ac:dyDescent="0.25">
      <c r="A223">
        <v>103</v>
      </c>
    </row>
    <row r="224" spans="1:2" x14ac:dyDescent="0.25">
      <c r="A224">
        <v>88</v>
      </c>
    </row>
    <row r="225" spans="1:1" x14ac:dyDescent="0.25">
      <c r="A225">
        <v>120</v>
      </c>
    </row>
    <row r="226" spans="1:1" x14ac:dyDescent="0.25">
      <c r="A226">
        <v>95</v>
      </c>
    </row>
    <row r="227" spans="1:1" x14ac:dyDescent="0.25">
      <c r="A227">
        <v>80</v>
      </c>
    </row>
    <row r="228" spans="1:1" x14ac:dyDescent="0.25">
      <c r="A2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" sqref="D1"/>
    </sheetView>
  </sheetViews>
  <sheetFormatPr defaultRowHeight="15" x14ac:dyDescent="0.25"/>
  <cols>
    <col min="1" max="2" width="13.5703125" bestFit="1" customWidth="1"/>
    <col min="3" max="3" width="14.5703125" bestFit="1" customWidth="1"/>
    <col min="5" max="5" width="30.42578125" customWidth="1"/>
    <col min="6" max="6" width="13.85546875" bestFit="1" customWidth="1"/>
    <col min="7" max="7" width="14.85546875" bestFit="1" customWidth="1"/>
  </cols>
  <sheetData>
    <row r="1" spans="1:9" x14ac:dyDescent="0.25">
      <c r="A1" s="11" t="s">
        <v>119</v>
      </c>
      <c r="B1" s="11" t="s">
        <v>46</v>
      </c>
      <c r="C1" s="11" t="s">
        <v>47</v>
      </c>
    </row>
    <row r="2" spans="1:9" x14ac:dyDescent="0.25">
      <c r="A2">
        <v>1</v>
      </c>
      <c r="B2">
        <v>-34</v>
      </c>
      <c r="C2">
        <v>23</v>
      </c>
      <c r="E2" s="11" t="s">
        <v>48</v>
      </c>
    </row>
    <row r="3" spans="1:9" x14ac:dyDescent="0.25">
      <c r="A3">
        <v>2</v>
      </c>
      <c r="B3">
        <v>6</v>
      </c>
      <c r="C3">
        <v>16</v>
      </c>
      <c r="E3" s="11" t="s">
        <v>49</v>
      </c>
    </row>
    <row r="4" spans="1:9" x14ac:dyDescent="0.25">
      <c r="A4">
        <v>3</v>
      </c>
      <c r="B4">
        <v>31</v>
      </c>
      <c r="C4">
        <v>-28</v>
      </c>
    </row>
    <row r="5" spans="1:9" x14ac:dyDescent="0.25">
      <c r="A5">
        <v>4</v>
      </c>
      <c r="B5">
        <v>10</v>
      </c>
      <c r="C5">
        <v>29</v>
      </c>
    </row>
    <row r="6" spans="1:9" x14ac:dyDescent="0.25">
      <c r="A6">
        <v>5</v>
      </c>
      <c r="B6">
        <v>-2</v>
      </c>
      <c r="C6">
        <v>30</v>
      </c>
      <c r="E6" t="s">
        <v>50</v>
      </c>
    </row>
    <row r="7" spans="1:9" ht="15.75" thickBot="1" x14ac:dyDescent="0.3">
      <c r="A7">
        <v>6</v>
      </c>
      <c r="B7">
        <v>-12</v>
      </c>
      <c r="C7">
        <v>-72</v>
      </c>
    </row>
    <row r="8" spans="1:9" x14ac:dyDescent="0.25">
      <c r="A8">
        <v>7</v>
      </c>
      <c r="B8">
        <v>49</v>
      </c>
      <c r="C8">
        <v>-46</v>
      </c>
      <c r="E8" s="20"/>
      <c r="F8" s="20" t="s">
        <v>46</v>
      </c>
      <c r="G8" s="20" t="s">
        <v>47</v>
      </c>
      <c r="H8" s="15" t="s">
        <v>64</v>
      </c>
    </row>
    <row r="9" spans="1:9" x14ac:dyDescent="0.25">
      <c r="A9">
        <v>8</v>
      </c>
      <c r="B9">
        <v>-15</v>
      </c>
      <c r="C9">
        <v>-55</v>
      </c>
      <c r="E9" s="18" t="s">
        <v>29</v>
      </c>
      <c r="F9" s="18">
        <v>-2.9</v>
      </c>
      <c r="G9" s="18">
        <v>-14.3</v>
      </c>
      <c r="H9" s="15">
        <f>F9-G9</f>
        <v>11.4</v>
      </c>
    </row>
    <row r="10" spans="1:9" x14ac:dyDescent="0.25">
      <c r="A10">
        <v>9</v>
      </c>
      <c r="B10">
        <v>-45</v>
      </c>
      <c r="C10">
        <v>21</v>
      </c>
      <c r="E10" s="18" t="s">
        <v>51</v>
      </c>
      <c r="F10" s="28">
        <v>806.32222222222219</v>
      </c>
      <c r="G10" s="18">
        <v>1750.2333333333333</v>
      </c>
    </row>
    <row r="11" spans="1:9" x14ac:dyDescent="0.25">
      <c r="A11">
        <v>10</v>
      </c>
      <c r="B11">
        <v>-17</v>
      </c>
      <c r="C11">
        <v>-61</v>
      </c>
      <c r="E11" s="18" t="s">
        <v>31</v>
      </c>
      <c r="F11" s="18">
        <v>10</v>
      </c>
      <c r="G11" s="18">
        <v>10</v>
      </c>
    </row>
    <row r="12" spans="1:9" x14ac:dyDescent="0.25">
      <c r="E12" s="18" t="s">
        <v>52</v>
      </c>
      <c r="F12" s="28">
        <v>-0.20686233309720772</v>
      </c>
      <c r="G12" s="18"/>
    </row>
    <row r="13" spans="1:9" x14ac:dyDescent="0.25">
      <c r="E13" s="18" t="s">
        <v>32</v>
      </c>
      <c r="F13" s="18">
        <v>0</v>
      </c>
      <c r="G13" s="18"/>
    </row>
    <row r="14" spans="1:9" x14ac:dyDescent="0.25">
      <c r="E14" s="18" t="s">
        <v>53</v>
      </c>
      <c r="F14" s="18">
        <v>9</v>
      </c>
      <c r="G14" s="18"/>
    </row>
    <row r="15" spans="1:9" x14ac:dyDescent="0.25">
      <c r="E15" s="18" t="s">
        <v>54</v>
      </c>
      <c r="F15" s="28">
        <v>0.65297146615445933</v>
      </c>
      <c r="G15" s="18"/>
    </row>
    <row r="16" spans="1:9" x14ac:dyDescent="0.25">
      <c r="E16" s="18" t="s">
        <v>55</v>
      </c>
      <c r="F16" s="28">
        <v>0.26504967613969954</v>
      </c>
      <c r="G16" s="18"/>
      <c r="I16" s="43" t="s">
        <v>118</v>
      </c>
    </row>
    <row r="17" spans="5:9" x14ac:dyDescent="0.25">
      <c r="E17" s="18" t="s">
        <v>56</v>
      </c>
      <c r="F17" s="28">
        <v>1.8331129326562374</v>
      </c>
      <c r="G17" s="18"/>
      <c r="I17" s="15" t="s">
        <v>59</v>
      </c>
    </row>
    <row r="18" spans="5:9" x14ac:dyDescent="0.25">
      <c r="E18" s="25" t="s">
        <v>57</v>
      </c>
      <c r="F18" s="31">
        <v>0.53009935227939908</v>
      </c>
      <c r="G18" s="18"/>
      <c r="I18" s="15" t="s">
        <v>60</v>
      </c>
    </row>
    <row r="19" spans="5:9" ht="15.75" thickBot="1" x14ac:dyDescent="0.3">
      <c r="E19" s="24" t="s">
        <v>58</v>
      </c>
      <c r="F19" s="29">
        <v>2.2621571627982053</v>
      </c>
      <c r="G19" s="19"/>
      <c r="I19" s="15" t="s">
        <v>61</v>
      </c>
    </row>
    <row r="21" spans="5:9" x14ac:dyDescent="0.25">
      <c r="I21" s="15" t="s">
        <v>62</v>
      </c>
    </row>
    <row r="22" spans="5:9" x14ac:dyDescent="0.25">
      <c r="I22" s="15" t="s">
        <v>63</v>
      </c>
    </row>
    <row r="23" spans="5:9" x14ac:dyDescent="0.25">
      <c r="I23" s="15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4" max="4" width="12.42578125" bestFit="1" customWidth="1"/>
  </cols>
  <sheetData>
    <row r="1" spans="1:5" x14ac:dyDescent="0.25">
      <c r="A1" s="1" t="s">
        <v>78</v>
      </c>
    </row>
    <row r="3" spans="1:5" ht="18" x14ac:dyDescent="0.25">
      <c r="A3" s="38" t="s">
        <v>81</v>
      </c>
      <c r="B3">
        <v>0.5</v>
      </c>
    </row>
    <row r="4" spans="1:5" ht="18" x14ac:dyDescent="0.25">
      <c r="A4" s="39" t="s">
        <v>82</v>
      </c>
      <c r="B4" s="11">
        <v>0.5</v>
      </c>
      <c r="D4" s="7" t="s">
        <v>11</v>
      </c>
      <c r="E4" s="2">
        <v>0.05</v>
      </c>
    </row>
    <row r="5" spans="1:5" x14ac:dyDescent="0.25">
      <c r="D5" s="2"/>
      <c r="E5" s="2"/>
    </row>
    <row r="6" spans="1:5" ht="18" x14ac:dyDescent="0.35">
      <c r="A6" s="12" t="s">
        <v>17</v>
      </c>
      <c r="B6">
        <v>50</v>
      </c>
      <c r="D6" s="8" t="s">
        <v>6</v>
      </c>
      <c r="E6" s="2"/>
    </row>
    <row r="7" spans="1:5" ht="18" x14ac:dyDescent="0.35">
      <c r="A7" s="12" t="s">
        <v>18</v>
      </c>
      <c r="B7">
        <v>30</v>
      </c>
      <c r="D7" s="12" t="s">
        <v>22</v>
      </c>
      <c r="E7" s="14">
        <f>(B8-B9-B4)/SQRT(B8*(1-B8)/B6+B9*(1-B9)/B7)</f>
        <v>3.1822291367029201</v>
      </c>
    </row>
    <row r="8" spans="1:5" x14ac:dyDescent="0.25">
      <c r="A8" s="12" t="s">
        <v>79</v>
      </c>
      <c r="B8">
        <v>0.84</v>
      </c>
    </row>
    <row r="9" spans="1:5" x14ac:dyDescent="0.25">
      <c r="A9" s="12" t="s">
        <v>80</v>
      </c>
      <c r="B9">
        <v>0.1</v>
      </c>
      <c r="D9" s="8" t="s">
        <v>7</v>
      </c>
      <c r="E9" s="9">
        <f>_xlfn.NORM.S.INV(1-E4)</f>
        <v>1.6448536269514715</v>
      </c>
    </row>
    <row r="10" spans="1:5" x14ac:dyDescent="0.25">
      <c r="A10" s="12"/>
      <c r="D10" s="2"/>
      <c r="E10" s="2"/>
    </row>
    <row r="11" spans="1:5" x14ac:dyDescent="0.25">
      <c r="A11" s="12"/>
      <c r="D11" s="8" t="s">
        <v>10</v>
      </c>
      <c r="E11" s="2" t="str">
        <f>IF(E7&gt;E9, "Reject H0", "Not reject H0")</f>
        <v>Reject H0</v>
      </c>
    </row>
    <row r="12" spans="1:5" x14ac:dyDescent="0.25">
      <c r="D12" s="2"/>
      <c r="E12" s="2"/>
    </row>
    <row r="13" spans="1:5" x14ac:dyDescent="0.25">
      <c r="D13" s="8" t="s">
        <v>12</v>
      </c>
      <c r="E13" s="13">
        <f>1-_xlfn.NORM.S.DIST(E7,TRUE)</f>
        <v>7.3073072516094406E-4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1"/>
  <sheetViews>
    <sheetView workbookViewId="0">
      <selection activeCell="C1" sqref="C1"/>
    </sheetView>
  </sheetViews>
  <sheetFormatPr defaultRowHeight="15" x14ac:dyDescent="0.25"/>
  <cols>
    <col min="1" max="2" width="19.7109375" style="2" customWidth="1"/>
    <col min="3" max="3" width="9.140625" style="2"/>
    <col min="4" max="4" width="17.85546875" style="2" bestFit="1" customWidth="1"/>
    <col min="5" max="16384" width="9.140625" style="2"/>
  </cols>
  <sheetData>
    <row r="1" spans="1:8" ht="32.25" customHeight="1" x14ac:dyDescent="0.25">
      <c r="A1" s="33" t="s">
        <v>68</v>
      </c>
      <c r="B1" s="33" t="s">
        <v>69</v>
      </c>
      <c r="D1" s="34"/>
      <c r="E1" s="35" t="s">
        <v>70</v>
      </c>
      <c r="F1" s="35" t="s">
        <v>71</v>
      </c>
    </row>
    <row r="2" spans="1:8" x14ac:dyDescent="0.25">
      <c r="A2" s="2">
        <v>1</v>
      </c>
      <c r="B2" s="2">
        <v>1</v>
      </c>
      <c r="D2" s="34" t="s">
        <v>72</v>
      </c>
      <c r="E2" s="36">
        <f>AVERAGE(A2:A271)</f>
        <v>0.18518518518518517</v>
      </c>
      <c r="F2" s="36">
        <f>AVERAGE(B2:B204)</f>
        <v>0.39901477832512317</v>
      </c>
      <c r="H2" s="11" t="s">
        <v>75</v>
      </c>
    </row>
    <row r="3" spans="1:8" x14ac:dyDescent="0.25">
      <c r="A3" s="2">
        <v>1</v>
      </c>
      <c r="B3" s="2">
        <v>1</v>
      </c>
      <c r="D3" s="35" t="s">
        <v>73</v>
      </c>
      <c r="E3" s="37">
        <f>E2*(1-E2)</f>
        <v>0.15089163237311387</v>
      </c>
      <c r="F3" s="37">
        <f>F2*(1-F2)</f>
        <v>0.23980198500327596</v>
      </c>
      <c r="H3" s="11" t="s">
        <v>74</v>
      </c>
    </row>
    <row r="4" spans="1:8" x14ac:dyDescent="0.25">
      <c r="A4" s="2">
        <v>1</v>
      </c>
      <c r="B4" s="2">
        <v>1</v>
      </c>
    </row>
    <row r="5" spans="1:8" x14ac:dyDescent="0.25">
      <c r="A5" s="2">
        <v>1</v>
      </c>
      <c r="B5" s="2">
        <v>1</v>
      </c>
    </row>
    <row r="6" spans="1:8" x14ac:dyDescent="0.25">
      <c r="A6" s="2">
        <v>1</v>
      </c>
      <c r="B6" s="2">
        <v>1</v>
      </c>
      <c r="D6" t="s">
        <v>28</v>
      </c>
      <c r="E6"/>
      <c r="F6"/>
    </row>
    <row r="7" spans="1:8" ht="15.75" thickBot="1" x14ac:dyDescent="0.3">
      <c r="A7" s="2">
        <v>1</v>
      </c>
      <c r="B7" s="2">
        <v>1</v>
      </c>
      <c r="D7"/>
      <c r="E7"/>
      <c r="F7"/>
    </row>
    <row r="8" spans="1:8" x14ac:dyDescent="0.25">
      <c r="A8" s="2">
        <v>1</v>
      </c>
      <c r="B8" s="2">
        <v>1</v>
      </c>
      <c r="D8" s="20"/>
      <c r="E8" s="20" t="s">
        <v>70</v>
      </c>
      <c r="F8" s="20" t="s">
        <v>71</v>
      </c>
    </row>
    <row r="9" spans="1:8" x14ac:dyDescent="0.25">
      <c r="A9" s="2">
        <v>1</v>
      </c>
      <c r="B9" s="2">
        <v>1</v>
      </c>
      <c r="D9" s="18" t="s">
        <v>29</v>
      </c>
      <c r="E9" s="18">
        <v>0.18518518518518517</v>
      </c>
      <c r="F9" s="18">
        <v>0.39901477832512317</v>
      </c>
    </row>
    <row r="10" spans="1:8" x14ac:dyDescent="0.25">
      <c r="A10" s="2">
        <v>1</v>
      </c>
      <c r="B10" s="2">
        <v>1</v>
      </c>
      <c r="D10" s="18" t="s">
        <v>30</v>
      </c>
      <c r="E10" s="18">
        <v>0.151</v>
      </c>
      <c r="F10" s="18">
        <v>0.24</v>
      </c>
    </row>
    <row r="11" spans="1:8" x14ac:dyDescent="0.25">
      <c r="A11" s="2">
        <v>1</v>
      </c>
      <c r="B11" s="2">
        <v>1</v>
      </c>
      <c r="D11" s="18" t="s">
        <v>31</v>
      </c>
      <c r="E11" s="18">
        <v>270</v>
      </c>
      <c r="F11" s="18">
        <v>203</v>
      </c>
    </row>
    <row r="12" spans="1:8" x14ac:dyDescent="0.25">
      <c r="A12" s="2">
        <v>1</v>
      </c>
      <c r="B12" s="2">
        <v>1</v>
      </c>
      <c r="D12" s="18" t="s">
        <v>32</v>
      </c>
      <c r="E12" s="18">
        <v>0</v>
      </c>
      <c r="F12" s="18"/>
    </row>
    <row r="13" spans="1:8" x14ac:dyDescent="0.25">
      <c r="A13" s="2">
        <v>1</v>
      </c>
      <c r="B13" s="2">
        <v>1</v>
      </c>
      <c r="D13" s="25" t="s">
        <v>33</v>
      </c>
      <c r="E13" s="31">
        <v>-5.1239268308449732</v>
      </c>
      <c r="F13" s="18"/>
    </row>
    <row r="14" spans="1:8" x14ac:dyDescent="0.25">
      <c r="A14" s="2">
        <v>1</v>
      </c>
      <c r="B14" s="2">
        <v>1</v>
      </c>
      <c r="D14" s="25" t="s">
        <v>34</v>
      </c>
      <c r="E14" s="31">
        <v>1.4961857197626216E-7</v>
      </c>
      <c r="F14" s="18"/>
      <c r="H14" s="15" t="s">
        <v>41</v>
      </c>
    </row>
    <row r="15" spans="1:8" x14ac:dyDescent="0.25">
      <c r="A15" s="2">
        <v>1</v>
      </c>
      <c r="B15" s="2">
        <v>1</v>
      </c>
      <c r="D15" s="25" t="s">
        <v>35</v>
      </c>
      <c r="E15" s="31">
        <v>1.6448536269514715</v>
      </c>
      <c r="F15" s="18"/>
      <c r="H15" s="34" t="s">
        <v>77</v>
      </c>
    </row>
    <row r="16" spans="1:8" x14ac:dyDescent="0.25">
      <c r="A16" s="2">
        <v>1</v>
      </c>
      <c r="B16" s="2">
        <v>1</v>
      </c>
      <c r="D16" s="18" t="s">
        <v>36</v>
      </c>
      <c r="E16" s="28">
        <v>2.9923714395252432E-7</v>
      </c>
      <c r="F16" s="18"/>
      <c r="H16" s="34" t="s">
        <v>76</v>
      </c>
    </row>
    <row r="17" spans="1:6" ht="15.75" thickBot="1" x14ac:dyDescent="0.3">
      <c r="A17" s="2">
        <v>1</v>
      </c>
      <c r="B17" s="2">
        <v>1</v>
      </c>
      <c r="D17" s="19" t="s">
        <v>37</v>
      </c>
      <c r="E17" s="30">
        <v>1.9599639845400536</v>
      </c>
      <c r="F17" s="19"/>
    </row>
    <row r="18" spans="1:6" x14ac:dyDescent="0.25">
      <c r="A18" s="2">
        <v>1</v>
      </c>
      <c r="B18" s="2">
        <v>1</v>
      </c>
    </row>
    <row r="19" spans="1:6" x14ac:dyDescent="0.25">
      <c r="A19" s="2">
        <v>1</v>
      </c>
      <c r="B19" s="2">
        <v>1</v>
      </c>
    </row>
    <row r="20" spans="1:6" x14ac:dyDescent="0.25">
      <c r="A20" s="2">
        <v>1</v>
      </c>
      <c r="B20" s="2">
        <v>1</v>
      </c>
    </row>
    <row r="21" spans="1:6" x14ac:dyDescent="0.25">
      <c r="A21" s="2">
        <v>1</v>
      </c>
      <c r="B21" s="2">
        <v>1</v>
      </c>
    </row>
    <row r="22" spans="1:6" x14ac:dyDescent="0.25">
      <c r="A22" s="2">
        <v>1</v>
      </c>
      <c r="B22" s="2">
        <v>1</v>
      </c>
    </row>
    <row r="23" spans="1:6" x14ac:dyDescent="0.25">
      <c r="A23" s="2">
        <v>1</v>
      </c>
      <c r="B23" s="2">
        <v>1</v>
      </c>
    </row>
    <row r="24" spans="1:6" x14ac:dyDescent="0.25">
      <c r="A24" s="2">
        <v>1</v>
      </c>
      <c r="B24" s="2">
        <v>1</v>
      </c>
    </row>
    <row r="25" spans="1:6" x14ac:dyDescent="0.25">
      <c r="A25" s="2">
        <v>1</v>
      </c>
      <c r="B25" s="2">
        <v>1</v>
      </c>
    </row>
    <row r="26" spans="1:6" x14ac:dyDescent="0.25">
      <c r="A26" s="2">
        <v>1</v>
      </c>
      <c r="B26" s="2">
        <v>1</v>
      </c>
    </row>
    <row r="27" spans="1:6" x14ac:dyDescent="0.25">
      <c r="A27" s="2">
        <v>1</v>
      </c>
      <c r="B27" s="2">
        <v>1</v>
      </c>
    </row>
    <row r="28" spans="1:6" x14ac:dyDescent="0.25">
      <c r="A28" s="2">
        <v>1</v>
      </c>
      <c r="B28" s="2">
        <v>1</v>
      </c>
    </row>
    <row r="29" spans="1:6" x14ac:dyDescent="0.25">
      <c r="A29" s="2">
        <v>1</v>
      </c>
      <c r="B29" s="2">
        <v>1</v>
      </c>
    </row>
    <row r="30" spans="1:6" x14ac:dyDescent="0.25">
      <c r="A30" s="2">
        <v>1</v>
      </c>
      <c r="B30" s="2">
        <v>1</v>
      </c>
    </row>
    <row r="31" spans="1:6" x14ac:dyDescent="0.25">
      <c r="A31" s="2">
        <v>1</v>
      </c>
      <c r="B31" s="2">
        <v>1</v>
      </c>
    </row>
    <row r="32" spans="1:6" x14ac:dyDescent="0.25">
      <c r="A32" s="2">
        <v>1</v>
      </c>
      <c r="B32" s="2">
        <v>1</v>
      </c>
    </row>
    <row r="33" spans="1:2" x14ac:dyDescent="0.25">
      <c r="A33" s="2">
        <v>1</v>
      </c>
      <c r="B33" s="2">
        <v>1</v>
      </c>
    </row>
    <row r="34" spans="1:2" x14ac:dyDescent="0.25">
      <c r="A34" s="2">
        <v>1</v>
      </c>
      <c r="B34" s="2">
        <v>1</v>
      </c>
    </row>
    <row r="35" spans="1:2" x14ac:dyDescent="0.25">
      <c r="A35" s="2">
        <v>1</v>
      </c>
      <c r="B35" s="2">
        <v>1</v>
      </c>
    </row>
    <row r="36" spans="1:2" x14ac:dyDescent="0.25">
      <c r="A36" s="2">
        <v>1</v>
      </c>
      <c r="B36" s="2">
        <v>1</v>
      </c>
    </row>
    <row r="37" spans="1:2" x14ac:dyDescent="0.25">
      <c r="A37" s="2">
        <v>1</v>
      </c>
      <c r="B37" s="2">
        <v>1</v>
      </c>
    </row>
    <row r="38" spans="1:2" x14ac:dyDescent="0.25">
      <c r="A38" s="2">
        <v>1</v>
      </c>
      <c r="B38" s="2">
        <v>1</v>
      </c>
    </row>
    <row r="39" spans="1:2" x14ac:dyDescent="0.25">
      <c r="A39" s="2">
        <v>1</v>
      </c>
      <c r="B39" s="2">
        <v>1</v>
      </c>
    </row>
    <row r="40" spans="1:2" x14ac:dyDescent="0.25">
      <c r="A40" s="2">
        <v>1</v>
      </c>
      <c r="B40" s="2">
        <v>1</v>
      </c>
    </row>
    <row r="41" spans="1:2" x14ac:dyDescent="0.25">
      <c r="A41" s="2">
        <v>1</v>
      </c>
      <c r="B41" s="2">
        <v>1</v>
      </c>
    </row>
    <row r="42" spans="1:2" x14ac:dyDescent="0.25">
      <c r="A42" s="2">
        <v>1</v>
      </c>
      <c r="B42" s="2">
        <v>1</v>
      </c>
    </row>
    <row r="43" spans="1:2" x14ac:dyDescent="0.25">
      <c r="A43" s="2">
        <v>1</v>
      </c>
      <c r="B43" s="2">
        <v>1</v>
      </c>
    </row>
    <row r="44" spans="1:2" x14ac:dyDescent="0.25">
      <c r="A44" s="2">
        <v>1</v>
      </c>
      <c r="B44" s="2">
        <v>1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1</v>
      </c>
      <c r="B46" s="2">
        <v>1</v>
      </c>
    </row>
    <row r="47" spans="1:2" x14ac:dyDescent="0.25">
      <c r="A47" s="2">
        <v>1</v>
      </c>
      <c r="B47" s="2">
        <v>1</v>
      </c>
    </row>
    <row r="48" spans="1:2" x14ac:dyDescent="0.25">
      <c r="A48" s="2">
        <v>1</v>
      </c>
      <c r="B48" s="2">
        <v>1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1</v>
      </c>
      <c r="B50" s="2">
        <v>1</v>
      </c>
    </row>
    <row r="51" spans="1:2" x14ac:dyDescent="0.25">
      <c r="A51" s="2">
        <v>1</v>
      </c>
      <c r="B51" s="2">
        <v>1</v>
      </c>
    </row>
    <row r="52" spans="1:2" x14ac:dyDescent="0.25">
      <c r="A52" s="2">
        <v>0</v>
      </c>
      <c r="B52" s="2">
        <v>1</v>
      </c>
    </row>
    <row r="53" spans="1:2" x14ac:dyDescent="0.25">
      <c r="A53" s="2">
        <v>0</v>
      </c>
      <c r="B53" s="2">
        <v>1</v>
      </c>
    </row>
    <row r="54" spans="1:2" x14ac:dyDescent="0.25">
      <c r="A54" s="2">
        <v>0</v>
      </c>
      <c r="B54" s="2">
        <v>1</v>
      </c>
    </row>
    <row r="55" spans="1:2" x14ac:dyDescent="0.25">
      <c r="A55" s="2">
        <v>0</v>
      </c>
      <c r="B55" s="2">
        <v>1</v>
      </c>
    </row>
    <row r="56" spans="1:2" x14ac:dyDescent="0.25">
      <c r="A56" s="2">
        <v>0</v>
      </c>
      <c r="B56" s="2">
        <v>1</v>
      </c>
    </row>
    <row r="57" spans="1:2" x14ac:dyDescent="0.25">
      <c r="A57" s="2">
        <v>0</v>
      </c>
      <c r="B57" s="2">
        <v>1</v>
      </c>
    </row>
    <row r="58" spans="1:2" x14ac:dyDescent="0.25">
      <c r="A58" s="2">
        <v>0</v>
      </c>
      <c r="B58" s="2">
        <v>1</v>
      </c>
    </row>
    <row r="59" spans="1:2" x14ac:dyDescent="0.25">
      <c r="A59" s="2">
        <v>0</v>
      </c>
      <c r="B59" s="2">
        <v>1</v>
      </c>
    </row>
    <row r="60" spans="1:2" x14ac:dyDescent="0.25">
      <c r="A60" s="2">
        <v>0</v>
      </c>
      <c r="B60" s="2">
        <v>1</v>
      </c>
    </row>
    <row r="61" spans="1:2" x14ac:dyDescent="0.25">
      <c r="A61" s="2">
        <v>0</v>
      </c>
      <c r="B61" s="2">
        <v>1</v>
      </c>
    </row>
    <row r="62" spans="1:2" x14ac:dyDescent="0.25">
      <c r="A62" s="2">
        <v>0</v>
      </c>
      <c r="B62" s="2">
        <v>1</v>
      </c>
    </row>
    <row r="63" spans="1:2" x14ac:dyDescent="0.25">
      <c r="A63" s="2">
        <v>0</v>
      </c>
      <c r="B63" s="2">
        <v>1</v>
      </c>
    </row>
    <row r="64" spans="1:2" x14ac:dyDescent="0.25">
      <c r="A64" s="2">
        <v>0</v>
      </c>
      <c r="B64" s="2">
        <v>1</v>
      </c>
    </row>
    <row r="65" spans="1:2" x14ac:dyDescent="0.25">
      <c r="A65" s="2">
        <v>0</v>
      </c>
      <c r="B65" s="2">
        <v>1</v>
      </c>
    </row>
    <row r="66" spans="1:2" x14ac:dyDescent="0.25">
      <c r="A66" s="2">
        <v>0</v>
      </c>
      <c r="B66" s="2">
        <v>1</v>
      </c>
    </row>
    <row r="67" spans="1:2" x14ac:dyDescent="0.25">
      <c r="A67" s="2">
        <v>0</v>
      </c>
      <c r="B67" s="2">
        <v>1</v>
      </c>
    </row>
    <row r="68" spans="1:2" x14ac:dyDescent="0.25">
      <c r="A68" s="2">
        <v>0</v>
      </c>
      <c r="B68" s="2">
        <v>1</v>
      </c>
    </row>
    <row r="69" spans="1:2" x14ac:dyDescent="0.25">
      <c r="A69" s="2">
        <v>0</v>
      </c>
      <c r="B69" s="2">
        <v>1</v>
      </c>
    </row>
    <row r="70" spans="1:2" x14ac:dyDescent="0.25">
      <c r="A70" s="2">
        <v>0</v>
      </c>
      <c r="B70" s="2">
        <v>1</v>
      </c>
    </row>
    <row r="71" spans="1:2" x14ac:dyDescent="0.25">
      <c r="A71" s="2">
        <v>0</v>
      </c>
      <c r="B71" s="2">
        <v>1</v>
      </c>
    </row>
    <row r="72" spans="1:2" x14ac:dyDescent="0.25">
      <c r="A72" s="2">
        <v>0</v>
      </c>
      <c r="B72" s="2">
        <v>1</v>
      </c>
    </row>
    <row r="73" spans="1:2" x14ac:dyDescent="0.25">
      <c r="A73" s="2">
        <v>0</v>
      </c>
      <c r="B73" s="2">
        <v>1</v>
      </c>
    </row>
    <row r="74" spans="1:2" x14ac:dyDescent="0.25">
      <c r="A74" s="2">
        <v>0</v>
      </c>
      <c r="B74" s="2">
        <v>1</v>
      </c>
    </row>
    <row r="75" spans="1:2" x14ac:dyDescent="0.25">
      <c r="A75" s="2">
        <v>0</v>
      </c>
      <c r="B75" s="2">
        <v>1</v>
      </c>
    </row>
    <row r="76" spans="1:2" x14ac:dyDescent="0.25">
      <c r="A76" s="2">
        <v>0</v>
      </c>
      <c r="B76" s="2">
        <v>1</v>
      </c>
    </row>
    <row r="77" spans="1:2" x14ac:dyDescent="0.25">
      <c r="A77" s="2">
        <v>0</v>
      </c>
      <c r="B77" s="2">
        <v>1</v>
      </c>
    </row>
    <row r="78" spans="1:2" x14ac:dyDescent="0.25">
      <c r="A78" s="2">
        <v>0</v>
      </c>
      <c r="B78" s="2">
        <v>1</v>
      </c>
    </row>
    <row r="79" spans="1:2" x14ac:dyDescent="0.25">
      <c r="A79" s="2">
        <v>0</v>
      </c>
      <c r="B79" s="2">
        <v>1</v>
      </c>
    </row>
    <row r="80" spans="1:2" x14ac:dyDescent="0.25">
      <c r="A80" s="2">
        <v>0</v>
      </c>
      <c r="B80" s="2">
        <v>1</v>
      </c>
    </row>
    <row r="81" spans="1:2" x14ac:dyDescent="0.25">
      <c r="A81" s="2">
        <v>0</v>
      </c>
      <c r="B81" s="2">
        <v>1</v>
      </c>
    </row>
    <row r="82" spans="1:2" x14ac:dyDescent="0.25">
      <c r="A82" s="2">
        <v>0</v>
      </c>
      <c r="B82" s="2">
        <v>1</v>
      </c>
    </row>
    <row r="83" spans="1:2" x14ac:dyDescent="0.25">
      <c r="A83" s="2">
        <v>0</v>
      </c>
      <c r="B83" s="2">
        <v>0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0</v>
      </c>
      <c r="B85" s="2">
        <v>0</v>
      </c>
    </row>
    <row r="86" spans="1:2" x14ac:dyDescent="0.25">
      <c r="A86" s="2">
        <v>0</v>
      </c>
      <c r="B86" s="2">
        <v>0</v>
      </c>
    </row>
    <row r="87" spans="1:2" x14ac:dyDescent="0.25">
      <c r="A87" s="2">
        <v>0</v>
      </c>
      <c r="B87" s="2">
        <v>0</v>
      </c>
    </row>
    <row r="88" spans="1:2" x14ac:dyDescent="0.25">
      <c r="A88" s="2">
        <v>0</v>
      </c>
      <c r="B88" s="2">
        <v>0</v>
      </c>
    </row>
    <row r="89" spans="1:2" x14ac:dyDescent="0.25">
      <c r="A89" s="2">
        <v>0</v>
      </c>
      <c r="B89" s="2">
        <v>0</v>
      </c>
    </row>
    <row r="90" spans="1:2" x14ac:dyDescent="0.25">
      <c r="A90" s="2">
        <v>0</v>
      </c>
      <c r="B90" s="2">
        <v>0</v>
      </c>
    </row>
    <row r="91" spans="1:2" x14ac:dyDescent="0.25">
      <c r="A91" s="2">
        <v>0</v>
      </c>
      <c r="B91" s="2">
        <v>0</v>
      </c>
    </row>
    <row r="92" spans="1:2" x14ac:dyDescent="0.25">
      <c r="A92" s="2">
        <v>0</v>
      </c>
      <c r="B92" s="2">
        <v>0</v>
      </c>
    </row>
    <row r="93" spans="1:2" x14ac:dyDescent="0.25">
      <c r="A93" s="2">
        <v>0</v>
      </c>
      <c r="B93" s="2">
        <v>0</v>
      </c>
    </row>
    <row r="94" spans="1:2" x14ac:dyDescent="0.25">
      <c r="A94" s="2">
        <v>0</v>
      </c>
      <c r="B94" s="2">
        <v>0</v>
      </c>
    </row>
    <row r="95" spans="1:2" x14ac:dyDescent="0.25">
      <c r="A95" s="2">
        <v>0</v>
      </c>
      <c r="B95" s="2">
        <v>0</v>
      </c>
    </row>
    <row r="96" spans="1:2" x14ac:dyDescent="0.25">
      <c r="A96" s="2">
        <v>0</v>
      </c>
      <c r="B96" s="2">
        <v>0</v>
      </c>
    </row>
    <row r="97" spans="1:2" x14ac:dyDescent="0.25">
      <c r="A97" s="2">
        <v>0</v>
      </c>
      <c r="B97" s="2">
        <v>0</v>
      </c>
    </row>
    <row r="98" spans="1:2" x14ac:dyDescent="0.25">
      <c r="A98" s="2">
        <v>0</v>
      </c>
      <c r="B98" s="2">
        <v>0</v>
      </c>
    </row>
    <row r="99" spans="1:2" x14ac:dyDescent="0.25">
      <c r="A99" s="2">
        <v>0</v>
      </c>
      <c r="B99" s="2">
        <v>0</v>
      </c>
    </row>
    <row r="100" spans="1:2" x14ac:dyDescent="0.25">
      <c r="A100" s="2">
        <v>0</v>
      </c>
      <c r="B100" s="2">
        <v>0</v>
      </c>
    </row>
    <row r="101" spans="1:2" x14ac:dyDescent="0.25">
      <c r="A101" s="2">
        <v>0</v>
      </c>
      <c r="B101" s="2">
        <v>0</v>
      </c>
    </row>
    <row r="102" spans="1:2" x14ac:dyDescent="0.25">
      <c r="A102" s="2">
        <v>0</v>
      </c>
      <c r="B102" s="2">
        <v>0</v>
      </c>
    </row>
    <row r="103" spans="1:2" x14ac:dyDescent="0.25">
      <c r="A103" s="2">
        <v>0</v>
      </c>
      <c r="B103" s="2">
        <v>0</v>
      </c>
    </row>
    <row r="104" spans="1:2" x14ac:dyDescent="0.25">
      <c r="A104" s="2">
        <v>0</v>
      </c>
      <c r="B104" s="2">
        <v>0</v>
      </c>
    </row>
    <row r="105" spans="1:2" x14ac:dyDescent="0.25">
      <c r="A105" s="2">
        <v>0</v>
      </c>
      <c r="B105" s="2">
        <v>0</v>
      </c>
    </row>
    <row r="106" spans="1:2" x14ac:dyDescent="0.25">
      <c r="A106" s="2">
        <v>0</v>
      </c>
      <c r="B106" s="2">
        <v>0</v>
      </c>
    </row>
    <row r="107" spans="1:2" x14ac:dyDescent="0.25">
      <c r="A107" s="2">
        <v>0</v>
      </c>
      <c r="B107" s="2">
        <v>0</v>
      </c>
    </row>
    <row r="108" spans="1:2" x14ac:dyDescent="0.25">
      <c r="A108" s="2">
        <v>0</v>
      </c>
      <c r="B108" s="2">
        <v>0</v>
      </c>
    </row>
    <row r="109" spans="1:2" x14ac:dyDescent="0.25">
      <c r="A109" s="2">
        <v>0</v>
      </c>
      <c r="B109" s="2">
        <v>0</v>
      </c>
    </row>
    <row r="110" spans="1:2" x14ac:dyDescent="0.25">
      <c r="A110" s="2">
        <v>0</v>
      </c>
      <c r="B110" s="2">
        <v>0</v>
      </c>
    </row>
    <row r="111" spans="1:2" x14ac:dyDescent="0.25">
      <c r="A111" s="2">
        <v>0</v>
      </c>
      <c r="B111" s="2">
        <v>0</v>
      </c>
    </row>
    <row r="112" spans="1:2" x14ac:dyDescent="0.25">
      <c r="A112" s="2">
        <v>0</v>
      </c>
      <c r="B112" s="2">
        <v>0</v>
      </c>
    </row>
    <row r="113" spans="1:2" x14ac:dyDescent="0.25">
      <c r="A113" s="2">
        <v>0</v>
      </c>
      <c r="B113" s="2">
        <v>0</v>
      </c>
    </row>
    <row r="114" spans="1:2" x14ac:dyDescent="0.25">
      <c r="A114" s="2">
        <v>0</v>
      </c>
      <c r="B114" s="2">
        <v>0</v>
      </c>
    </row>
    <row r="115" spans="1:2" x14ac:dyDescent="0.25">
      <c r="A115" s="2">
        <v>0</v>
      </c>
      <c r="B115" s="2">
        <v>0</v>
      </c>
    </row>
    <row r="116" spans="1:2" x14ac:dyDescent="0.25">
      <c r="A116" s="2">
        <v>0</v>
      </c>
      <c r="B116" s="2">
        <v>0</v>
      </c>
    </row>
    <row r="117" spans="1:2" x14ac:dyDescent="0.25">
      <c r="A117" s="2">
        <v>0</v>
      </c>
      <c r="B117" s="2">
        <v>0</v>
      </c>
    </row>
    <row r="118" spans="1:2" x14ac:dyDescent="0.25">
      <c r="A118" s="2">
        <v>0</v>
      </c>
      <c r="B118" s="2">
        <v>0</v>
      </c>
    </row>
    <row r="119" spans="1:2" x14ac:dyDescent="0.25">
      <c r="A119" s="2">
        <v>0</v>
      </c>
      <c r="B119" s="2">
        <v>0</v>
      </c>
    </row>
    <row r="120" spans="1:2" x14ac:dyDescent="0.25">
      <c r="A120" s="2">
        <v>0</v>
      </c>
      <c r="B120" s="2">
        <v>0</v>
      </c>
    </row>
    <row r="121" spans="1:2" x14ac:dyDescent="0.25">
      <c r="A121" s="2">
        <v>0</v>
      </c>
      <c r="B121" s="2">
        <v>0</v>
      </c>
    </row>
    <row r="122" spans="1:2" x14ac:dyDescent="0.25">
      <c r="A122" s="2">
        <v>0</v>
      </c>
      <c r="B122" s="2">
        <v>0</v>
      </c>
    </row>
    <row r="123" spans="1:2" x14ac:dyDescent="0.25">
      <c r="A123" s="2">
        <v>0</v>
      </c>
      <c r="B123" s="2">
        <v>0</v>
      </c>
    </row>
    <row r="124" spans="1:2" x14ac:dyDescent="0.25">
      <c r="A124" s="2">
        <v>0</v>
      </c>
      <c r="B124" s="2">
        <v>0</v>
      </c>
    </row>
    <row r="125" spans="1:2" x14ac:dyDescent="0.25">
      <c r="A125" s="2">
        <v>0</v>
      </c>
      <c r="B125" s="2">
        <v>0</v>
      </c>
    </row>
    <row r="126" spans="1:2" x14ac:dyDescent="0.25">
      <c r="A126" s="2">
        <v>0</v>
      </c>
      <c r="B126" s="2">
        <v>0</v>
      </c>
    </row>
    <row r="127" spans="1:2" x14ac:dyDescent="0.25">
      <c r="A127" s="2">
        <v>0</v>
      </c>
      <c r="B127" s="2">
        <v>0</v>
      </c>
    </row>
    <row r="128" spans="1:2" x14ac:dyDescent="0.25">
      <c r="A128" s="2">
        <v>0</v>
      </c>
      <c r="B128" s="2">
        <v>0</v>
      </c>
    </row>
    <row r="129" spans="1:2" x14ac:dyDescent="0.25">
      <c r="A129" s="2">
        <v>0</v>
      </c>
      <c r="B129" s="2">
        <v>0</v>
      </c>
    </row>
    <row r="130" spans="1:2" x14ac:dyDescent="0.25">
      <c r="A130" s="2">
        <v>0</v>
      </c>
      <c r="B130" s="2">
        <v>0</v>
      </c>
    </row>
    <row r="131" spans="1:2" x14ac:dyDescent="0.25">
      <c r="A131" s="2">
        <v>0</v>
      </c>
      <c r="B131" s="2">
        <v>0</v>
      </c>
    </row>
    <row r="132" spans="1:2" x14ac:dyDescent="0.25">
      <c r="A132" s="2">
        <v>0</v>
      </c>
      <c r="B132" s="2">
        <v>0</v>
      </c>
    </row>
    <row r="133" spans="1:2" x14ac:dyDescent="0.25">
      <c r="A133" s="2">
        <v>0</v>
      </c>
      <c r="B133" s="2">
        <v>0</v>
      </c>
    </row>
    <row r="134" spans="1:2" x14ac:dyDescent="0.25">
      <c r="A134" s="2">
        <v>0</v>
      </c>
      <c r="B134" s="2">
        <v>0</v>
      </c>
    </row>
    <row r="135" spans="1:2" x14ac:dyDescent="0.25">
      <c r="A135" s="2">
        <v>0</v>
      </c>
      <c r="B135" s="2">
        <v>0</v>
      </c>
    </row>
    <row r="136" spans="1:2" x14ac:dyDescent="0.25">
      <c r="A136" s="2">
        <v>0</v>
      </c>
      <c r="B136" s="2">
        <v>0</v>
      </c>
    </row>
    <row r="137" spans="1:2" x14ac:dyDescent="0.25">
      <c r="A137" s="2">
        <v>0</v>
      </c>
      <c r="B137" s="2">
        <v>0</v>
      </c>
    </row>
    <row r="138" spans="1:2" x14ac:dyDescent="0.25">
      <c r="A138" s="2">
        <v>0</v>
      </c>
      <c r="B138" s="2">
        <v>0</v>
      </c>
    </row>
    <row r="139" spans="1:2" x14ac:dyDescent="0.25">
      <c r="A139" s="2">
        <v>0</v>
      </c>
      <c r="B139" s="2">
        <v>0</v>
      </c>
    </row>
    <row r="140" spans="1:2" x14ac:dyDescent="0.25">
      <c r="A140" s="2">
        <v>0</v>
      </c>
      <c r="B140" s="2">
        <v>0</v>
      </c>
    </row>
    <row r="141" spans="1:2" x14ac:dyDescent="0.25">
      <c r="A141" s="2">
        <v>0</v>
      </c>
      <c r="B141" s="2">
        <v>0</v>
      </c>
    </row>
    <row r="142" spans="1:2" x14ac:dyDescent="0.25">
      <c r="A142" s="2">
        <v>0</v>
      </c>
      <c r="B142" s="2">
        <v>0</v>
      </c>
    </row>
    <row r="143" spans="1:2" x14ac:dyDescent="0.25">
      <c r="A143" s="2">
        <v>0</v>
      </c>
      <c r="B143" s="2">
        <v>0</v>
      </c>
    </row>
    <row r="144" spans="1:2" x14ac:dyDescent="0.25">
      <c r="A144" s="2">
        <v>0</v>
      </c>
      <c r="B144" s="2">
        <v>0</v>
      </c>
    </row>
    <row r="145" spans="1:2" x14ac:dyDescent="0.25">
      <c r="A145" s="2">
        <v>0</v>
      </c>
      <c r="B145" s="2">
        <v>0</v>
      </c>
    </row>
    <row r="146" spans="1:2" x14ac:dyDescent="0.25">
      <c r="A146" s="2">
        <v>0</v>
      </c>
      <c r="B146" s="2">
        <v>0</v>
      </c>
    </row>
    <row r="147" spans="1:2" x14ac:dyDescent="0.25">
      <c r="A147" s="2">
        <v>0</v>
      </c>
      <c r="B147" s="2">
        <v>0</v>
      </c>
    </row>
    <row r="148" spans="1:2" x14ac:dyDescent="0.25">
      <c r="A148" s="2">
        <v>0</v>
      </c>
      <c r="B148" s="2">
        <v>0</v>
      </c>
    </row>
    <row r="149" spans="1:2" x14ac:dyDescent="0.25">
      <c r="A149" s="2">
        <v>0</v>
      </c>
      <c r="B149" s="2">
        <v>0</v>
      </c>
    </row>
    <row r="150" spans="1:2" x14ac:dyDescent="0.25">
      <c r="A150" s="2">
        <v>0</v>
      </c>
      <c r="B150" s="2">
        <v>0</v>
      </c>
    </row>
    <row r="151" spans="1:2" x14ac:dyDescent="0.25">
      <c r="A151" s="2">
        <v>0</v>
      </c>
      <c r="B151" s="2">
        <v>0</v>
      </c>
    </row>
    <row r="152" spans="1:2" x14ac:dyDescent="0.25">
      <c r="A152" s="2">
        <v>0</v>
      </c>
      <c r="B152" s="2">
        <v>0</v>
      </c>
    </row>
    <row r="153" spans="1:2" x14ac:dyDescent="0.25">
      <c r="A153" s="2">
        <v>0</v>
      </c>
      <c r="B153" s="2">
        <v>0</v>
      </c>
    </row>
    <row r="154" spans="1:2" x14ac:dyDescent="0.25">
      <c r="A154" s="2">
        <v>0</v>
      </c>
      <c r="B154" s="2">
        <v>0</v>
      </c>
    </row>
    <row r="155" spans="1:2" x14ac:dyDescent="0.25">
      <c r="A155" s="2">
        <v>0</v>
      </c>
      <c r="B155" s="2">
        <v>0</v>
      </c>
    </row>
    <row r="156" spans="1:2" x14ac:dyDescent="0.25">
      <c r="A156" s="2">
        <v>0</v>
      </c>
      <c r="B156" s="2">
        <v>0</v>
      </c>
    </row>
    <row r="157" spans="1:2" x14ac:dyDescent="0.25">
      <c r="A157" s="2">
        <v>0</v>
      </c>
      <c r="B157" s="2">
        <v>0</v>
      </c>
    </row>
    <row r="158" spans="1:2" x14ac:dyDescent="0.25">
      <c r="A158" s="2">
        <v>0</v>
      </c>
      <c r="B158" s="2">
        <v>0</v>
      </c>
    </row>
    <row r="159" spans="1:2" x14ac:dyDescent="0.25">
      <c r="A159" s="2">
        <v>0</v>
      </c>
      <c r="B159" s="2">
        <v>0</v>
      </c>
    </row>
    <row r="160" spans="1:2" x14ac:dyDescent="0.25">
      <c r="A160" s="2">
        <v>0</v>
      </c>
      <c r="B160" s="2">
        <v>0</v>
      </c>
    </row>
    <row r="161" spans="1:2" x14ac:dyDescent="0.25">
      <c r="A161" s="2">
        <v>0</v>
      </c>
      <c r="B161" s="2">
        <v>0</v>
      </c>
    </row>
    <row r="162" spans="1:2" x14ac:dyDescent="0.25">
      <c r="A162" s="2">
        <v>0</v>
      </c>
      <c r="B162" s="2">
        <v>0</v>
      </c>
    </row>
    <row r="163" spans="1:2" x14ac:dyDescent="0.25">
      <c r="A163" s="2">
        <v>0</v>
      </c>
      <c r="B163" s="2">
        <v>0</v>
      </c>
    </row>
    <row r="164" spans="1:2" x14ac:dyDescent="0.25">
      <c r="A164" s="2">
        <v>0</v>
      </c>
      <c r="B164" s="2">
        <v>0</v>
      </c>
    </row>
    <row r="165" spans="1:2" x14ac:dyDescent="0.25">
      <c r="A165" s="2">
        <v>0</v>
      </c>
      <c r="B165" s="2">
        <v>0</v>
      </c>
    </row>
    <row r="166" spans="1:2" x14ac:dyDescent="0.25">
      <c r="A166" s="2">
        <v>0</v>
      </c>
      <c r="B166" s="2">
        <v>0</v>
      </c>
    </row>
    <row r="167" spans="1:2" x14ac:dyDescent="0.25">
      <c r="A167" s="2">
        <v>0</v>
      </c>
      <c r="B167" s="2">
        <v>0</v>
      </c>
    </row>
    <row r="168" spans="1:2" x14ac:dyDescent="0.25">
      <c r="A168" s="2">
        <v>0</v>
      </c>
      <c r="B168" s="2">
        <v>0</v>
      </c>
    </row>
    <row r="169" spans="1:2" x14ac:dyDescent="0.25">
      <c r="A169" s="2">
        <v>0</v>
      </c>
      <c r="B169" s="2">
        <v>0</v>
      </c>
    </row>
    <row r="170" spans="1:2" x14ac:dyDescent="0.25">
      <c r="A170" s="2">
        <v>0</v>
      </c>
      <c r="B170" s="2">
        <v>0</v>
      </c>
    </row>
    <row r="171" spans="1:2" x14ac:dyDescent="0.25">
      <c r="A171" s="2">
        <v>0</v>
      </c>
      <c r="B171" s="2">
        <v>0</v>
      </c>
    </row>
    <row r="172" spans="1:2" x14ac:dyDescent="0.25">
      <c r="A172" s="2">
        <v>0</v>
      </c>
      <c r="B172" s="2">
        <v>0</v>
      </c>
    </row>
    <row r="173" spans="1:2" x14ac:dyDescent="0.25">
      <c r="A173" s="2">
        <v>0</v>
      </c>
      <c r="B173" s="2">
        <v>0</v>
      </c>
    </row>
    <row r="174" spans="1:2" x14ac:dyDescent="0.25">
      <c r="A174" s="2">
        <v>0</v>
      </c>
      <c r="B174" s="2">
        <v>0</v>
      </c>
    </row>
    <row r="175" spans="1:2" x14ac:dyDescent="0.25">
      <c r="A175" s="2">
        <v>0</v>
      </c>
      <c r="B175" s="2">
        <v>0</v>
      </c>
    </row>
    <row r="176" spans="1:2" x14ac:dyDescent="0.25">
      <c r="A176" s="2">
        <v>0</v>
      </c>
      <c r="B176" s="2">
        <v>0</v>
      </c>
    </row>
    <row r="177" spans="1:2" x14ac:dyDescent="0.25">
      <c r="A177" s="2">
        <v>0</v>
      </c>
      <c r="B177" s="2">
        <v>0</v>
      </c>
    </row>
    <row r="178" spans="1:2" x14ac:dyDescent="0.25">
      <c r="A178" s="2">
        <v>0</v>
      </c>
      <c r="B178" s="2">
        <v>0</v>
      </c>
    </row>
    <row r="179" spans="1:2" x14ac:dyDescent="0.25">
      <c r="A179" s="2">
        <v>0</v>
      </c>
      <c r="B179" s="2">
        <v>0</v>
      </c>
    </row>
    <row r="180" spans="1:2" x14ac:dyDescent="0.25">
      <c r="A180" s="2">
        <v>0</v>
      </c>
      <c r="B180" s="2">
        <v>0</v>
      </c>
    </row>
    <row r="181" spans="1:2" x14ac:dyDescent="0.25">
      <c r="A181" s="2">
        <v>0</v>
      </c>
      <c r="B181" s="2">
        <v>0</v>
      </c>
    </row>
    <row r="182" spans="1:2" x14ac:dyDescent="0.25">
      <c r="A182" s="2">
        <v>0</v>
      </c>
      <c r="B182" s="2">
        <v>0</v>
      </c>
    </row>
    <row r="183" spans="1:2" x14ac:dyDescent="0.25">
      <c r="A183" s="2">
        <v>0</v>
      </c>
      <c r="B183" s="2">
        <v>0</v>
      </c>
    </row>
    <row r="184" spans="1:2" x14ac:dyDescent="0.25">
      <c r="A184" s="2">
        <v>0</v>
      </c>
      <c r="B184" s="2">
        <v>0</v>
      </c>
    </row>
    <row r="185" spans="1:2" x14ac:dyDescent="0.25">
      <c r="A185" s="2">
        <v>0</v>
      </c>
      <c r="B185" s="2">
        <v>0</v>
      </c>
    </row>
    <row r="186" spans="1:2" x14ac:dyDescent="0.25">
      <c r="A186" s="2">
        <v>0</v>
      </c>
      <c r="B186" s="2">
        <v>0</v>
      </c>
    </row>
    <row r="187" spans="1:2" x14ac:dyDescent="0.25">
      <c r="A187" s="2">
        <v>0</v>
      </c>
      <c r="B187" s="2">
        <v>0</v>
      </c>
    </row>
    <row r="188" spans="1:2" x14ac:dyDescent="0.25">
      <c r="A188" s="2">
        <v>0</v>
      </c>
      <c r="B188" s="2">
        <v>0</v>
      </c>
    </row>
    <row r="189" spans="1:2" x14ac:dyDescent="0.25">
      <c r="A189" s="2">
        <v>0</v>
      </c>
      <c r="B189" s="2">
        <v>0</v>
      </c>
    </row>
    <row r="190" spans="1:2" x14ac:dyDescent="0.25">
      <c r="A190" s="2">
        <v>0</v>
      </c>
      <c r="B190" s="2">
        <v>0</v>
      </c>
    </row>
    <row r="191" spans="1:2" x14ac:dyDescent="0.25">
      <c r="A191" s="2">
        <v>0</v>
      </c>
      <c r="B191" s="2">
        <v>0</v>
      </c>
    </row>
    <row r="192" spans="1:2" x14ac:dyDescent="0.25">
      <c r="A192" s="2">
        <v>0</v>
      </c>
      <c r="B192" s="2">
        <v>0</v>
      </c>
    </row>
    <row r="193" spans="1:2" x14ac:dyDescent="0.25">
      <c r="A193" s="2">
        <v>0</v>
      </c>
      <c r="B193" s="2">
        <v>0</v>
      </c>
    </row>
    <row r="194" spans="1:2" x14ac:dyDescent="0.25">
      <c r="A194" s="2">
        <v>0</v>
      </c>
      <c r="B194" s="2">
        <v>0</v>
      </c>
    </row>
    <row r="195" spans="1:2" x14ac:dyDescent="0.25">
      <c r="A195" s="2">
        <v>0</v>
      </c>
      <c r="B195" s="2">
        <v>0</v>
      </c>
    </row>
    <row r="196" spans="1:2" x14ac:dyDescent="0.25">
      <c r="A196" s="2">
        <v>0</v>
      </c>
      <c r="B196" s="2">
        <v>0</v>
      </c>
    </row>
    <row r="197" spans="1:2" x14ac:dyDescent="0.25">
      <c r="A197" s="2">
        <v>0</v>
      </c>
      <c r="B197" s="2">
        <v>0</v>
      </c>
    </row>
    <row r="198" spans="1:2" x14ac:dyDescent="0.25">
      <c r="A198" s="2">
        <v>0</v>
      </c>
      <c r="B198" s="2">
        <v>0</v>
      </c>
    </row>
    <row r="199" spans="1:2" x14ac:dyDescent="0.25">
      <c r="A199" s="2">
        <v>0</v>
      </c>
      <c r="B199" s="2">
        <v>0</v>
      </c>
    </row>
    <row r="200" spans="1:2" x14ac:dyDescent="0.25">
      <c r="A200" s="2">
        <v>0</v>
      </c>
      <c r="B200" s="2">
        <v>0</v>
      </c>
    </row>
    <row r="201" spans="1:2" x14ac:dyDescent="0.25">
      <c r="A201" s="2">
        <v>0</v>
      </c>
      <c r="B201" s="2">
        <v>0</v>
      </c>
    </row>
    <row r="202" spans="1:2" x14ac:dyDescent="0.25">
      <c r="A202" s="2">
        <v>0</v>
      </c>
      <c r="B202" s="2">
        <v>0</v>
      </c>
    </row>
    <row r="203" spans="1:2" x14ac:dyDescent="0.25">
      <c r="A203" s="2">
        <v>0</v>
      </c>
      <c r="B203" s="2">
        <v>0</v>
      </c>
    </row>
    <row r="204" spans="1:2" x14ac:dyDescent="0.25">
      <c r="A204" s="2">
        <v>0</v>
      </c>
      <c r="B204" s="2">
        <v>0</v>
      </c>
    </row>
    <row r="205" spans="1:2" x14ac:dyDescent="0.25">
      <c r="A205" s="2">
        <v>0</v>
      </c>
    </row>
    <row r="206" spans="1:2" x14ac:dyDescent="0.25">
      <c r="A206" s="2">
        <v>0</v>
      </c>
    </row>
    <row r="207" spans="1:2" x14ac:dyDescent="0.25">
      <c r="A207" s="2">
        <v>0</v>
      </c>
    </row>
    <row r="208" spans="1:2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5" x14ac:dyDescent="0.25">
      <c r="A1" s="1" t="s">
        <v>84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5.75" x14ac:dyDescent="0.25">
      <c r="A3" s="3" t="s">
        <v>85</v>
      </c>
      <c r="B3" s="6">
        <v>4</v>
      </c>
      <c r="C3" s="2"/>
      <c r="D3" s="2"/>
      <c r="E3" s="2"/>
    </row>
    <row r="4" spans="1:5" x14ac:dyDescent="0.25">
      <c r="A4" s="4" t="s">
        <v>86</v>
      </c>
      <c r="B4" s="10">
        <v>4</v>
      </c>
      <c r="C4" s="2"/>
      <c r="D4" s="7" t="s">
        <v>11</v>
      </c>
      <c r="E4" s="2">
        <v>0.05</v>
      </c>
    </row>
    <row r="5" spans="1:5" x14ac:dyDescent="0.25">
      <c r="A5" s="2"/>
      <c r="B5" s="2"/>
      <c r="C5" s="2"/>
      <c r="D5" s="2"/>
      <c r="E5" s="2"/>
    </row>
    <row r="6" spans="1:5" x14ac:dyDescent="0.25">
      <c r="A6" s="5" t="s">
        <v>1</v>
      </c>
      <c r="B6" s="6" t="s">
        <v>87</v>
      </c>
      <c r="C6" s="2"/>
      <c r="D6" s="8" t="s">
        <v>6</v>
      </c>
      <c r="E6" s="2">
        <f>(B8-1)*B10/B4</f>
        <v>20.952499999999997</v>
      </c>
    </row>
    <row r="7" spans="1:5" x14ac:dyDescent="0.25">
      <c r="A7" s="5"/>
      <c r="B7" s="6"/>
      <c r="C7" s="2"/>
      <c r="D7" s="2"/>
      <c r="E7" s="2"/>
    </row>
    <row r="8" spans="1:5" x14ac:dyDescent="0.25">
      <c r="A8" s="5" t="s">
        <v>4</v>
      </c>
      <c r="B8" s="6">
        <v>30</v>
      </c>
      <c r="C8" s="2"/>
      <c r="D8" s="8" t="s">
        <v>7</v>
      </c>
      <c r="E8" s="9">
        <f>_xlfn.CHISQ.INV(E4,B8-1)</f>
        <v>17.70836618282458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5" t="s">
        <v>88</v>
      </c>
      <c r="B10" s="2">
        <f>1.7^2</f>
        <v>2.8899999999999997</v>
      </c>
      <c r="C10" s="2"/>
      <c r="D10" s="8" t="s">
        <v>10</v>
      </c>
      <c r="E10" s="2" t="str">
        <f>IF(E6&lt;E8, "Reject H0", "Not reject H0")</f>
        <v>Not reject H0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8" t="s">
        <v>12</v>
      </c>
      <c r="E12" s="9">
        <f>_xlfn.CHISQ.DIST(E6,B8-1,TRUE)</f>
        <v>0.13912601628130458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4" max="4" width="14" bestFit="1" customWidth="1"/>
    <col min="5" max="5" width="12.5703125" bestFit="1" customWidth="1"/>
  </cols>
  <sheetData>
    <row r="1" spans="1:5" x14ac:dyDescent="0.25">
      <c r="A1" s="1" t="s">
        <v>94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5.75" x14ac:dyDescent="0.25">
      <c r="A3" s="3" t="s">
        <v>90</v>
      </c>
      <c r="B3" s="6">
        <v>1</v>
      </c>
      <c r="C3" s="2"/>
      <c r="D3" s="2"/>
      <c r="E3" s="2"/>
    </row>
    <row r="4" spans="1:5" x14ac:dyDescent="0.25">
      <c r="A4" s="4" t="s">
        <v>98</v>
      </c>
      <c r="B4" s="10">
        <v>1</v>
      </c>
      <c r="C4" s="2"/>
      <c r="D4" s="7" t="s">
        <v>11</v>
      </c>
      <c r="E4" s="2">
        <v>0.05</v>
      </c>
    </row>
    <row r="5" spans="1:5" x14ac:dyDescent="0.25">
      <c r="A5" s="2"/>
      <c r="B5" s="2"/>
      <c r="C5" s="2"/>
      <c r="D5" s="2"/>
      <c r="E5" s="2"/>
    </row>
    <row r="6" spans="1:5" x14ac:dyDescent="0.25">
      <c r="A6" s="5" t="s">
        <v>89</v>
      </c>
      <c r="B6" s="6" t="s">
        <v>87</v>
      </c>
      <c r="C6" s="2"/>
      <c r="D6" s="8" t="s">
        <v>6</v>
      </c>
      <c r="E6" s="9">
        <f>B10/B11</f>
        <v>0.73469387755102045</v>
      </c>
    </row>
    <row r="7" spans="1:5" x14ac:dyDescent="0.25">
      <c r="A7" s="5"/>
      <c r="B7" s="6"/>
      <c r="C7" s="2"/>
    </row>
    <row r="8" spans="1:5" x14ac:dyDescent="0.25">
      <c r="A8" s="5" t="s">
        <v>91</v>
      </c>
      <c r="B8" s="2">
        <v>35</v>
      </c>
      <c r="C8" s="2"/>
      <c r="D8" s="8" t="s">
        <v>96</v>
      </c>
      <c r="E8" s="9">
        <f>_xlfn.F.INV(E4/2,B8-1,B9-1)</f>
        <v>0.49488331304211469</v>
      </c>
    </row>
    <row r="9" spans="1:5" x14ac:dyDescent="0.25">
      <c r="A9" s="5" t="s">
        <v>92</v>
      </c>
      <c r="B9" s="2">
        <v>30</v>
      </c>
      <c r="C9" s="2"/>
      <c r="D9" s="8" t="s">
        <v>97</v>
      </c>
      <c r="E9" s="9">
        <f>_xlfn.F.INV(1-E4/2,B8-1,B9-1)</f>
        <v>2.0622597332495758</v>
      </c>
    </row>
    <row r="10" spans="1:5" x14ac:dyDescent="0.25">
      <c r="A10" s="5" t="s">
        <v>93</v>
      </c>
      <c r="B10" s="2">
        <f>1.2^2</f>
        <v>1.44</v>
      </c>
      <c r="C10" s="2"/>
    </row>
    <row r="11" spans="1:5" x14ac:dyDescent="0.25">
      <c r="A11" s="5" t="s">
        <v>95</v>
      </c>
      <c r="B11" s="2">
        <f>1.4^2</f>
        <v>1.9599999999999997</v>
      </c>
      <c r="C11" s="2"/>
      <c r="D11" s="8" t="s">
        <v>10</v>
      </c>
      <c r="E11" s="2" t="str">
        <f>IF(AND(E6&gt;E8,E6&lt;E9), "Not reject H0", "Reject H0")</f>
        <v>Not reject H0</v>
      </c>
    </row>
    <row r="12" spans="1:5" x14ac:dyDescent="0.25">
      <c r="A12" s="2"/>
      <c r="B12" s="2"/>
      <c r="C12" s="2"/>
      <c r="D12" s="2"/>
      <c r="E12" s="2"/>
    </row>
    <row r="13" spans="1:5" x14ac:dyDescent="0.25">
      <c r="D13" s="8" t="s">
        <v>12</v>
      </c>
      <c r="E13" s="9">
        <f>2*_xlfn.F.DIST(E6,B8-1, B9-1,TRUE)</f>
        <v>0.38599173889863758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" sqref="C1"/>
    </sheetView>
  </sheetViews>
  <sheetFormatPr defaultRowHeight="15" x14ac:dyDescent="0.25"/>
  <cols>
    <col min="2" max="2" width="9.28515625" bestFit="1" customWidth="1"/>
    <col min="4" max="4" width="17.85546875" customWidth="1"/>
    <col min="10" max="10" width="29.28515625" customWidth="1"/>
    <col min="12" max="12" width="9.7109375" bestFit="1" customWidth="1"/>
  </cols>
  <sheetData>
    <row r="1" spans="1:12" ht="18" x14ac:dyDescent="0.35">
      <c r="A1" s="11" t="s">
        <v>42</v>
      </c>
      <c r="B1" s="11" t="s">
        <v>43</v>
      </c>
      <c r="D1" s="16" t="s">
        <v>44</v>
      </c>
      <c r="J1" s="16" t="s">
        <v>45</v>
      </c>
    </row>
    <row r="2" spans="1:12" ht="18" x14ac:dyDescent="0.35">
      <c r="A2">
        <v>87</v>
      </c>
      <c r="B2">
        <v>88</v>
      </c>
      <c r="D2" s="16" t="s">
        <v>99</v>
      </c>
      <c r="J2" s="16" t="s">
        <v>100</v>
      </c>
    </row>
    <row r="3" spans="1:12" x14ac:dyDescent="0.25">
      <c r="A3">
        <v>94</v>
      </c>
      <c r="B3">
        <v>96</v>
      </c>
    </row>
    <row r="4" spans="1:12" x14ac:dyDescent="0.25">
      <c r="A4">
        <v>86</v>
      </c>
      <c r="B4">
        <v>84</v>
      </c>
    </row>
    <row r="5" spans="1:12" x14ac:dyDescent="0.25">
      <c r="A5">
        <v>89</v>
      </c>
      <c r="B5">
        <v>82</v>
      </c>
      <c r="D5" t="s">
        <v>101</v>
      </c>
      <c r="J5" t="s">
        <v>107</v>
      </c>
    </row>
    <row r="6" spans="1:12" ht="15.75" thickBot="1" x14ac:dyDescent="0.3">
      <c r="A6">
        <v>74</v>
      </c>
      <c r="B6">
        <v>81</v>
      </c>
    </row>
    <row r="7" spans="1:12" x14ac:dyDescent="0.25">
      <c r="A7">
        <v>84</v>
      </c>
      <c r="B7">
        <v>85</v>
      </c>
      <c r="D7" s="20"/>
      <c r="E7" s="20" t="s">
        <v>42</v>
      </c>
      <c r="F7" s="20" t="s">
        <v>43</v>
      </c>
      <c r="J7" s="20"/>
      <c r="K7" s="20" t="s">
        <v>42</v>
      </c>
      <c r="L7" s="20" t="s">
        <v>43</v>
      </c>
    </row>
    <row r="8" spans="1:12" x14ac:dyDescent="0.25">
      <c r="A8">
        <v>85</v>
      </c>
      <c r="B8">
        <v>90</v>
      </c>
      <c r="D8" s="18" t="s">
        <v>29</v>
      </c>
      <c r="E8" s="28">
        <v>85.928571428571431</v>
      </c>
      <c r="F8" s="28">
        <v>87.611111111111114</v>
      </c>
      <c r="J8" s="18" t="s">
        <v>29</v>
      </c>
      <c r="K8" s="28">
        <v>85.928571428571431</v>
      </c>
      <c r="L8" s="28">
        <v>87.611111111111114</v>
      </c>
    </row>
    <row r="9" spans="1:12" x14ac:dyDescent="0.25">
      <c r="A9">
        <v>85</v>
      </c>
      <c r="B9">
        <v>90</v>
      </c>
      <c r="D9" s="18" t="s">
        <v>51</v>
      </c>
      <c r="E9" s="28">
        <v>33.917582417582416</v>
      </c>
      <c r="F9" s="28">
        <v>18.01633986928104</v>
      </c>
      <c r="J9" s="18" t="s">
        <v>51</v>
      </c>
      <c r="K9" s="28">
        <v>33.917582417582416</v>
      </c>
      <c r="L9" s="28">
        <v>18.01633986928104</v>
      </c>
    </row>
    <row r="10" spans="1:12" x14ac:dyDescent="0.25">
      <c r="A10">
        <v>92</v>
      </c>
      <c r="B10">
        <v>89</v>
      </c>
      <c r="D10" s="18" t="s">
        <v>31</v>
      </c>
      <c r="E10" s="18">
        <v>14</v>
      </c>
      <c r="F10" s="18">
        <v>18</v>
      </c>
      <c r="J10" s="18" t="s">
        <v>31</v>
      </c>
      <c r="K10" s="18">
        <v>14</v>
      </c>
      <c r="L10" s="18">
        <v>18</v>
      </c>
    </row>
    <row r="11" spans="1:12" x14ac:dyDescent="0.25">
      <c r="A11">
        <v>90</v>
      </c>
      <c r="B11">
        <v>95</v>
      </c>
      <c r="D11" s="18" t="s">
        <v>53</v>
      </c>
      <c r="E11" s="18">
        <v>13</v>
      </c>
      <c r="F11" s="18">
        <v>17</v>
      </c>
      <c r="J11" s="18" t="s">
        <v>108</v>
      </c>
      <c r="K11" s="18">
        <v>24.906878306878305</v>
      </c>
      <c r="L11" s="18"/>
    </row>
    <row r="12" spans="1:12" x14ac:dyDescent="0.25">
      <c r="A12">
        <v>77</v>
      </c>
      <c r="B12">
        <v>88</v>
      </c>
      <c r="D12" s="18" t="s">
        <v>102</v>
      </c>
      <c r="E12" s="28">
        <v>1.8826011644803595</v>
      </c>
      <c r="F12" s="18"/>
      <c r="J12" s="18" t="s">
        <v>32</v>
      </c>
      <c r="K12" s="18">
        <v>0</v>
      </c>
      <c r="L12" s="18"/>
    </row>
    <row r="13" spans="1:12" x14ac:dyDescent="0.25">
      <c r="A13">
        <v>82</v>
      </c>
      <c r="B13">
        <v>89</v>
      </c>
      <c r="D13" s="18" t="s">
        <v>103</v>
      </c>
      <c r="E13" s="28">
        <v>0.11041245142694775</v>
      </c>
      <c r="F13" s="18"/>
      <c r="J13" s="18" t="s">
        <v>53</v>
      </c>
      <c r="K13" s="18">
        <v>30</v>
      </c>
      <c r="L13" s="18"/>
    </row>
    <row r="14" spans="1:12" ht="15.75" thickBot="1" x14ac:dyDescent="0.3">
      <c r="A14">
        <v>94</v>
      </c>
      <c r="B14">
        <v>93</v>
      </c>
      <c r="D14" s="19" t="s">
        <v>104</v>
      </c>
      <c r="E14" s="30">
        <v>2.3530625335528832</v>
      </c>
      <c r="F14" s="19"/>
      <c r="J14" s="18" t="s">
        <v>54</v>
      </c>
      <c r="K14" s="28">
        <v>-0.94608672259579329</v>
      </c>
      <c r="L14" s="18"/>
    </row>
    <row r="15" spans="1:12" x14ac:dyDescent="0.25">
      <c r="A15">
        <v>84</v>
      </c>
      <c r="B15">
        <v>85</v>
      </c>
      <c r="J15" s="18" t="s">
        <v>55</v>
      </c>
      <c r="K15" s="28">
        <v>0.17583142133251867</v>
      </c>
      <c r="L15" s="18"/>
    </row>
    <row r="16" spans="1:12" x14ac:dyDescent="0.25">
      <c r="B16">
        <v>87</v>
      </c>
      <c r="D16" s="16" t="s">
        <v>105</v>
      </c>
      <c r="E16" s="16">
        <f>2*E13</f>
        <v>0.2208249028538955</v>
      </c>
      <c r="F16" s="15" t="s">
        <v>106</v>
      </c>
      <c r="J16" s="18" t="s">
        <v>56</v>
      </c>
      <c r="K16" s="28">
        <v>1.6972608865939587</v>
      </c>
      <c r="L16" s="18"/>
    </row>
    <row r="17" spans="2:13" x14ac:dyDescent="0.25">
      <c r="B17">
        <v>83</v>
      </c>
      <c r="J17" s="40" t="s">
        <v>57</v>
      </c>
      <c r="K17" s="41">
        <v>0.35166284266503733</v>
      </c>
      <c r="L17" s="18"/>
      <c r="M17" s="15" t="s">
        <v>106</v>
      </c>
    </row>
    <row r="18" spans="2:13" ht="15.75" thickBot="1" x14ac:dyDescent="0.3">
      <c r="B18">
        <v>88</v>
      </c>
      <c r="J18" s="19" t="s">
        <v>58</v>
      </c>
      <c r="K18" s="30">
        <v>2.0422724563012378</v>
      </c>
      <c r="L18" s="19"/>
    </row>
    <row r="19" spans="2:13" x14ac:dyDescent="0.25">
      <c r="B19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12" style="2" bestFit="1" customWidth="1"/>
    <col min="2" max="4" width="9.140625" style="2"/>
    <col min="5" max="5" width="17.7109375" style="2" customWidth="1"/>
    <col min="6" max="6" width="9.140625" style="2"/>
    <col min="7" max="7" width="14.7109375" style="2" customWidth="1"/>
    <col min="8" max="8" width="12.140625" style="2" customWidth="1"/>
    <col min="9" max="16384" width="9.140625" style="2"/>
  </cols>
  <sheetData>
    <row r="1" spans="1:12" ht="18" x14ac:dyDescent="0.35">
      <c r="A1" s="1" t="s">
        <v>115</v>
      </c>
      <c r="E1" s="42" t="s">
        <v>113</v>
      </c>
      <c r="H1" s="44" t="s">
        <v>134</v>
      </c>
    </row>
    <row r="3" spans="1:12" x14ac:dyDescent="0.25">
      <c r="A3" s="10" t="s">
        <v>109</v>
      </c>
      <c r="B3" s="10" t="s">
        <v>110</v>
      </c>
      <c r="C3" s="10" t="s">
        <v>111</v>
      </c>
      <c r="E3" s="7" t="s">
        <v>112</v>
      </c>
      <c r="F3" s="2">
        <f>COUNT(A4:A13)</f>
        <v>10</v>
      </c>
      <c r="H3" s="2" t="s">
        <v>120</v>
      </c>
    </row>
    <row r="4" spans="1:12" x14ac:dyDescent="0.25">
      <c r="A4" s="6">
        <v>1</v>
      </c>
      <c r="B4" s="6">
        <v>39</v>
      </c>
      <c r="C4" s="6">
        <v>65</v>
      </c>
      <c r="E4" s="8" t="s">
        <v>114</v>
      </c>
      <c r="F4" s="9">
        <f>CORREL(B4:B13,C4:C13)</f>
        <v>0.83978588703967516</v>
      </c>
    </row>
    <row r="5" spans="1:12" x14ac:dyDescent="0.25">
      <c r="A5" s="6">
        <v>2</v>
      </c>
      <c r="B5" s="6">
        <v>43</v>
      </c>
      <c r="C5" s="6">
        <v>78</v>
      </c>
      <c r="H5" s="45" t="s">
        <v>121</v>
      </c>
      <c r="I5" s="45">
        <v>0.83978588703967516</v>
      </c>
    </row>
    <row r="6" spans="1:12" x14ac:dyDescent="0.25">
      <c r="A6" s="6">
        <v>3</v>
      </c>
      <c r="B6" s="6">
        <v>21</v>
      </c>
      <c r="C6" s="6">
        <v>52</v>
      </c>
      <c r="E6" s="7" t="s">
        <v>11</v>
      </c>
      <c r="F6" s="2">
        <v>0.05</v>
      </c>
      <c r="H6" s="2" t="s">
        <v>122</v>
      </c>
      <c r="I6" s="2">
        <v>0.87878787878787878</v>
      </c>
    </row>
    <row r="7" spans="1:12" x14ac:dyDescent="0.25">
      <c r="A7" s="6">
        <v>4</v>
      </c>
      <c r="B7" s="6">
        <v>64</v>
      </c>
      <c r="C7" s="6">
        <v>82</v>
      </c>
      <c r="H7" s="2" t="s">
        <v>123</v>
      </c>
      <c r="I7" s="2">
        <v>0.73333333333333328</v>
      </c>
    </row>
    <row r="8" spans="1:12" x14ac:dyDescent="0.25">
      <c r="A8" s="6">
        <v>5</v>
      </c>
      <c r="B8" s="6">
        <v>57</v>
      </c>
      <c r="C8" s="6">
        <v>92</v>
      </c>
      <c r="E8" s="8" t="s">
        <v>6</v>
      </c>
      <c r="F8" s="9">
        <f>F4*SQRT(F3-2)/SQRT(1-F4^2)</f>
        <v>4.3750149259079896</v>
      </c>
    </row>
    <row r="9" spans="1:12" x14ac:dyDescent="0.25">
      <c r="A9" s="6">
        <v>6</v>
      </c>
      <c r="B9" s="6">
        <v>47</v>
      </c>
      <c r="C9" s="6">
        <v>89</v>
      </c>
      <c r="E9"/>
      <c r="F9"/>
      <c r="H9" s="2" t="s">
        <v>124</v>
      </c>
      <c r="K9" s="2" t="s">
        <v>125</v>
      </c>
    </row>
    <row r="10" spans="1:12" x14ac:dyDescent="0.25">
      <c r="A10" s="6">
        <v>7</v>
      </c>
      <c r="B10" s="6">
        <v>28</v>
      </c>
      <c r="C10" s="6">
        <v>73</v>
      </c>
      <c r="E10" s="8" t="s">
        <v>96</v>
      </c>
      <c r="F10" s="9">
        <f>_xlfn.T.INV(F6/2,F3-2)</f>
        <v>-2.3060041352041671</v>
      </c>
    </row>
    <row r="11" spans="1:12" x14ac:dyDescent="0.25">
      <c r="A11" s="6">
        <v>8</v>
      </c>
      <c r="B11" s="6">
        <v>75</v>
      </c>
      <c r="C11" s="6">
        <v>98</v>
      </c>
      <c r="E11" s="8" t="s">
        <v>97</v>
      </c>
      <c r="F11" s="9">
        <f>_xlfn.T.INV(1-F6/2,F3-2)</f>
        <v>2.3060041352041662</v>
      </c>
      <c r="H11" s="2" t="s">
        <v>126</v>
      </c>
      <c r="I11" s="2">
        <v>0.05</v>
      </c>
      <c r="K11" s="2" t="s">
        <v>127</v>
      </c>
      <c r="L11" s="2">
        <v>0</v>
      </c>
    </row>
    <row r="12" spans="1:12" x14ac:dyDescent="0.25">
      <c r="A12" s="6">
        <v>9</v>
      </c>
      <c r="B12" s="6">
        <v>34</v>
      </c>
      <c r="C12" s="6">
        <v>56</v>
      </c>
      <c r="E12"/>
      <c r="F12"/>
      <c r="H12" s="2" t="s">
        <v>128</v>
      </c>
      <c r="I12" s="2">
        <v>2</v>
      </c>
      <c r="K12" s="2" t="s">
        <v>126</v>
      </c>
      <c r="L12" s="2">
        <v>0.05</v>
      </c>
    </row>
    <row r="13" spans="1:12" x14ac:dyDescent="0.25">
      <c r="A13" s="6">
        <v>10</v>
      </c>
      <c r="B13" s="6">
        <v>52</v>
      </c>
      <c r="C13" s="6">
        <v>75</v>
      </c>
      <c r="E13" s="8" t="s">
        <v>10</v>
      </c>
      <c r="F13" s="2" t="str">
        <f>IF(AND(F8&gt;F10,F8&lt;F11), "Not reject H0", "Reject H0")</f>
        <v>Reject H0</v>
      </c>
      <c r="K13" s="2" t="s">
        <v>128</v>
      </c>
      <c r="L13" s="2">
        <v>2</v>
      </c>
    </row>
    <row r="14" spans="1:12" x14ac:dyDescent="0.25">
      <c r="H14" s="45" t="s">
        <v>129</v>
      </c>
      <c r="I14" s="45">
        <v>0.83978588703967516</v>
      </c>
    </row>
    <row r="15" spans="1:12" x14ac:dyDescent="0.25">
      <c r="E15" s="8" t="s">
        <v>12</v>
      </c>
      <c r="F15" s="9">
        <f>2*(1-_xlfn.T.DIST(F8,F3-2,TRUE))</f>
        <v>2.3645318236951152E-3</v>
      </c>
      <c r="H15" s="2" t="s">
        <v>130</v>
      </c>
      <c r="I15" s="2">
        <v>0.19195040502984945</v>
      </c>
      <c r="K15" s="2" t="s">
        <v>129</v>
      </c>
      <c r="L15" s="2">
        <v>0.83978588703967516</v>
      </c>
    </row>
    <row r="16" spans="1:12" x14ac:dyDescent="0.25">
      <c r="H16" s="45" t="s">
        <v>131</v>
      </c>
      <c r="I16" s="45">
        <v>4.3750149259079887</v>
      </c>
      <c r="K16" s="2" t="s">
        <v>130</v>
      </c>
      <c r="L16" s="2">
        <v>0.33333333333333331</v>
      </c>
    </row>
    <row r="17" spans="8:12" x14ac:dyDescent="0.25">
      <c r="H17" s="45" t="s">
        <v>12</v>
      </c>
      <c r="I17" s="45">
        <v>2.3645318236950041E-3</v>
      </c>
      <c r="K17" s="2" t="s">
        <v>33</v>
      </c>
      <c r="L17" s="2">
        <v>3.2289983923924184</v>
      </c>
    </row>
    <row r="18" spans="8:12" x14ac:dyDescent="0.25">
      <c r="H18" s="2" t="s">
        <v>132</v>
      </c>
      <c r="I18" s="2">
        <v>0.39714745928672773</v>
      </c>
      <c r="K18" s="2" t="s">
        <v>12</v>
      </c>
      <c r="L18" s="2">
        <v>1.2422459311117052E-3</v>
      </c>
    </row>
    <row r="19" spans="8:12" x14ac:dyDescent="0.25">
      <c r="H19" s="2" t="s">
        <v>133</v>
      </c>
      <c r="I19" s="2">
        <v>1.2824243147926226</v>
      </c>
      <c r="K19" s="2" t="s">
        <v>132</v>
      </c>
      <c r="L19" s="2">
        <v>0.44596320001761919</v>
      </c>
    </row>
    <row r="20" spans="8:12" x14ac:dyDescent="0.25">
      <c r="K20" s="2" t="s">
        <v>133</v>
      </c>
      <c r="L20" s="2">
        <v>0.96118459917070043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5" x14ac:dyDescent="0.25"/>
  <cols>
    <col min="1" max="1" width="12" style="2" bestFit="1" customWidth="1"/>
    <col min="2" max="4" width="9.140625" style="2"/>
    <col min="5" max="5" width="17.7109375" style="2" customWidth="1"/>
    <col min="6" max="16384" width="9.140625" style="2"/>
  </cols>
  <sheetData>
    <row r="1" spans="1:7" ht="18" x14ac:dyDescent="0.35">
      <c r="A1" s="1" t="s">
        <v>116</v>
      </c>
      <c r="E1" s="42" t="s">
        <v>117</v>
      </c>
    </row>
    <row r="3" spans="1:7" x14ac:dyDescent="0.25">
      <c r="A3" s="10" t="s">
        <v>109</v>
      </c>
      <c r="B3" s="10" t="s">
        <v>110</v>
      </c>
      <c r="C3" s="10" t="s">
        <v>111</v>
      </c>
      <c r="E3" s="7" t="s">
        <v>112</v>
      </c>
      <c r="F3" s="2">
        <f>COUNT(A4:A13)</f>
        <v>10</v>
      </c>
    </row>
    <row r="4" spans="1:7" x14ac:dyDescent="0.25">
      <c r="A4" s="6">
        <v>1</v>
      </c>
      <c r="B4" s="6">
        <v>39</v>
      </c>
      <c r="C4" s="6">
        <v>65</v>
      </c>
      <c r="E4" s="8" t="s">
        <v>114</v>
      </c>
      <c r="F4" s="9">
        <f>CORREL(B4:B13,C4:C13)</f>
        <v>0.83978588703967516</v>
      </c>
    </row>
    <row r="5" spans="1:7" x14ac:dyDescent="0.25">
      <c r="A5" s="6">
        <v>2</v>
      </c>
      <c r="B5" s="6">
        <v>43</v>
      </c>
      <c r="C5" s="6">
        <v>78</v>
      </c>
    </row>
    <row r="6" spans="1:7" x14ac:dyDescent="0.25">
      <c r="A6" s="6">
        <v>3</v>
      </c>
      <c r="B6" s="6">
        <v>21</v>
      </c>
      <c r="C6" s="6">
        <v>52</v>
      </c>
      <c r="E6" s="7" t="s">
        <v>11</v>
      </c>
      <c r="F6" s="2">
        <v>0.05</v>
      </c>
    </row>
    <row r="7" spans="1:7" x14ac:dyDescent="0.25">
      <c r="A7" s="6">
        <v>4</v>
      </c>
      <c r="B7" s="6">
        <v>64</v>
      </c>
      <c r="C7" s="6">
        <v>82</v>
      </c>
    </row>
    <row r="8" spans="1:7" x14ac:dyDescent="0.25">
      <c r="A8" s="6">
        <v>5</v>
      </c>
      <c r="B8" s="6">
        <v>57</v>
      </c>
      <c r="C8" s="6">
        <v>92</v>
      </c>
      <c r="E8" s="8" t="s">
        <v>6</v>
      </c>
      <c r="F8" s="9">
        <f>(0.5*LN((1+F4)/(1-F4))-0.5*LN((1+0.5)/(1-0.5)))/SQRT(1/(F3-3))</f>
        <v>1.7756709408447571</v>
      </c>
    </row>
    <row r="9" spans="1:7" x14ac:dyDescent="0.25">
      <c r="A9" s="6">
        <v>6</v>
      </c>
      <c r="B9" s="6">
        <v>47</v>
      </c>
      <c r="C9" s="6">
        <v>89</v>
      </c>
      <c r="E9"/>
      <c r="F9"/>
    </row>
    <row r="10" spans="1:7" x14ac:dyDescent="0.25">
      <c r="A10" s="6">
        <v>7</v>
      </c>
      <c r="B10" s="6">
        <v>28</v>
      </c>
      <c r="C10" s="6">
        <v>73</v>
      </c>
      <c r="E10" s="8" t="s">
        <v>96</v>
      </c>
      <c r="F10" s="9">
        <f>_xlfn.NORM.S.INV(1-F6)</f>
        <v>1.6448536269514715</v>
      </c>
    </row>
    <row r="11" spans="1:7" x14ac:dyDescent="0.25">
      <c r="A11" s="6">
        <v>8</v>
      </c>
      <c r="B11" s="6">
        <v>75</v>
      </c>
      <c r="C11" s="6">
        <v>98</v>
      </c>
      <c r="E11" s="8"/>
      <c r="F11" s="9"/>
    </row>
    <row r="12" spans="1:7" x14ac:dyDescent="0.25">
      <c r="A12" s="6">
        <v>9</v>
      </c>
      <c r="B12" s="6">
        <v>34</v>
      </c>
      <c r="C12" s="6">
        <v>56</v>
      </c>
      <c r="E12" s="8" t="s">
        <v>10</v>
      </c>
      <c r="F12" s="2" t="str">
        <f>IF(F8&gt;F10, "Reject H0", "Not reject H0")</f>
        <v>Reject H0</v>
      </c>
    </row>
    <row r="13" spans="1:7" x14ac:dyDescent="0.25">
      <c r="A13" s="6">
        <v>10</v>
      </c>
      <c r="B13" s="6">
        <v>52</v>
      </c>
      <c r="C13" s="6">
        <v>75</v>
      </c>
    </row>
    <row r="14" spans="1:7" x14ac:dyDescent="0.25">
      <c r="E14" s="8" t="s">
        <v>12</v>
      </c>
      <c r="F14" s="9">
        <f>1-_xlfn.NORM.S.DIST(F8,TRUE)</f>
        <v>3.789358485849359E-2</v>
      </c>
      <c r="G1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Example1</vt:lpstr>
      <vt:lpstr>Example2</vt:lpstr>
      <vt:lpstr>Example3</vt:lpstr>
      <vt:lpstr>Example4</vt:lpstr>
      <vt:lpstr>Example5</vt:lpstr>
      <vt:lpstr>Example6</vt:lpstr>
      <vt:lpstr>Example7</vt:lpstr>
      <vt:lpstr>Example8</vt:lpstr>
      <vt:lpstr>Example9</vt:lpstr>
      <vt:lpstr>Example10a</vt:lpstr>
      <vt:lpstr>Example10b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Costa</dc:creator>
  <cp:lastModifiedBy>Ana Cristina Costa</cp:lastModifiedBy>
  <dcterms:created xsi:type="dcterms:W3CDTF">2018-03-23T22:01:35Z</dcterms:created>
  <dcterms:modified xsi:type="dcterms:W3CDTF">2019-06-07T17:43:18Z</dcterms:modified>
</cp:coreProperties>
</file>