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CristinaCosta\AULAS\EstatisticaMEGI\Apontamentos\StatisticalAnalysis2021\LU7-ANOVA\"/>
    </mc:Choice>
  </mc:AlternateContent>
  <xr:revisionPtr revIDLastSave="0" documentId="13_ncr:1_{62417D70-A94B-49F4-861F-9A7FA9D83EE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erc7.1" sheetId="7" r:id="rId1"/>
    <sheet name="Exerc7.2" sheetId="8" r:id="rId2"/>
    <sheet name="Exerc7.3" sheetId="9" r:id="rId3"/>
    <sheet name="Exerc7.4" sheetId="10" r:id="rId4"/>
    <sheet name="Exerc7.5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D7" i="11" s="1"/>
  <c r="E2" i="11"/>
  <c r="B9" i="11" s="1"/>
  <c r="B8" i="11" l="1"/>
  <c r="D8" i="11" s="1"/>
  <c r="E7" i="11" s="1"/>
  <c r="B15" i="11"/>
  <c r="C16" i="11" s="1"/>
  <c r="B20" i="11"/>
  <c r="C21" i="11" s="1"/>
  <c r="F7" i="11"/>
  <c r="I35" i="10"/>
  <c r="K35" i="10" s="1"/>
  <c r="I34" i="10"/>
  <c r="K34" i="10" s="1"/>
  <c r="I33" i="10"/>
  <c r="K33" i="10" s="1"/>
  <c r="I32" i="10"/>
  <c r="K32" i="10" s="1"/>
  <c r="I31" i="10"/>
  <c r="K31" i="10" s="1"/>
  <c r="I30" i="10"/>
  <c r="K30" i="10" s="1"/>
  <c r="N13" i="10"/>
  <c r="H23" i="10"/>
  <c r="H20" i="10"/>
  <c r="H19" i="10"/>
  <c r="N13" i="9"/>
  <c r="K32" i="9"/>
  <c r="K36" i="9"/>
  <c r="I36" i="9"/>
  <c r="I35" i="9"/>
  <c r="K35" i="9" s="1"/>
  <c r="I34" i="9"/>
  <c r="K34" i="9" s="1"/>
  <c r="I33" i="9"/>
  <c r="K33" i="9" s="1"/>
  <c r="I32" i="9"/>
  <c r="I31" i="9"/>
  <c r="K31" i="9" s="1"/>
  <c r="B25" i="11" l="1"/>
  <c r="C26" i="11" s="1"/>
  <c r="G7" i="11"/>
  <c r="H22" i="10"/>
  <c r="H24" i="10" s="1"/>
  <c r="H24" i="9" l="1"/>
  <c r="H21" i="9"/>
  <c r="E10" i="9"/>
  <c r="D10" i="9"/>
  <c r="C10" i="9"/>
  <c r="B10" i="9"/>
  <c r="E9" i="9"/>
  <c r="D9" i="9"/>
  <c r="C9" i="9"/>
  <c r="B9" i="9"/>
  <c r="B11" i="8"/>
  <c r="B9" i="8"/>
  <c r="B4" i="7"/>
  <c r="C3" i="7"/>
  <c r="D3" i="7" s="1"/>
  <c r="F2" i="7"/>
  <c r="D2" i="7"/>
  <c r="E2" i="7" l="1"/>
  <c r="G2" i="7" s="1"/>
  <c r="H20" i="9"/>
  <c r="H23" i="9" s="1"/>
  <c r="H25" i="9" s="1"/>
  <c r="B10" i="8"/>
  <c r="F9" i="8" s="1"/>
  <c r="C9" i="8"/>
  <c r="C10" i="8" s="1"/>
  <c r="D10" i="8" s="1"/>
  <c r="E9" i="8" s="1"/>
  <c r="G9" i="8" l="1"/>
</calcChain>
</file>

<file path=xl/sharedStrings.xml><?xml version="1.0" encoding="utf-8"?>
<sst xmlns="http://schemas.openxmlformats.org/spreadsheetml/2006/main" count="230" uniqueCount="83">
  <si>
    <t>A</t>
  </si>
  <si>
    <t>B</t>
  </si>
  <si>
    <t>C</t>
  </si>
  <si>
    <t>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</si>
  <si>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</si>
  <si>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</si>
  <si>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</si>
  <si>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</si>
  <si>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</si>
  <si>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</si>
  <si>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</si>
  <si>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</si>
  <si>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</si>
  <si>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</si>
  <si>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</si>
  <si>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</si>
  <si>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</si>
  <si>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</si>
  <si>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</si>
  <si>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</si>
  <si>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</si>
  <si>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</si>
  <si>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Bartlett's test</t>
  </si>
  <si>
    <t>p-value</t>
  </si>
  <si>
    <t>alpha</t>
  </si>
  <si>
    <t>TUKEY HSD/KRAMER</t>
  </si>
  <si>
    <t>mean</t>
  </si>
  <si>
    <t>n</t>
  </si>
  <si>
    <t>ss</t>
  </si>
  <si>
    <t>q-crit</t>
  </si>
  <si>
    <t>Q TEST</t>
  </si>
  <si>
    <t>group 1</t>
  </si>
  <si>
    <t>group 2</t>
  </si>
  <si>
    <t>std err</t>
  </si>
  <si>
    <t>q-stat</t>
  </si>
  <si>
    <t>lower</t>
  </si>
  <si>
    <t>upper</t>
  </si>
  <si>
    <t>x-crit</t>
  </si>
  <si>
    <t>Cohen d</t>
  </si>
  <si>
    <t>City A</t>
  </si>
  <si>
    <t>City B</t>
  </si>
  <si>
    <t>City C</t>
  </si>
  <si>
    <t>Fcrit</t>
  </si>
  <si>
    <t>Source of variation</t>
  </si>
  <si>
    <t>Treatments (between)</t>
  </si>
  <si>
    <t>Error (within)</t>
  </si>
  <si>
    <t>Degrees of freedom</t>
  </si>
  <si>
    <t>Sum of squares</t>
  </si>
  <si>
    <t>Mean squares</t>
  </si>
  <si>
    <t>Decision</t>
  </si>
  <si>
    <t>Sample size</t>
  </si>
  <si>
    <t>Sample mean</t>
  </si>
  <si>
    <t>Sample variance</t>
  </si>
  <si>
    <t>City D</t>
  </si>
  <si>
    <t>Qobs</t>
  </si>
  <si>
    <t>Qcrit</t>
  </si>
  <si>
    <t>Pvalue</t>
  </si>
  <si>
    <t>Quotations of different action groups</t>
  </si>
  <si>
    <t>Observations</t>
  </si>
  <si>
    <t>Sample means</t>
  </si>
  <si>
    <t>Sample variances</t>
  </si>
  <si>
    <t>Sum of numerator</t>
  </si>
  <si>
    <t>Sum of denominador</t>
  </si>
  <si>
    <t>Group 1</t>
  </si>
  <si>
    <t>Group 2</t>
  </si>
  <si>
    <t>Group 3</t>
  </si>
  <si>
    <t>Group 4</t>
  </si>
  <si>
    <t>Wobs</t>
  </si>
  <si>
    <t>Wcrit (table)</t>
  </si>
  <si>
    <t>Mean_i</t>
  </si>
  <si>
    <t>Mean_j</t>
  </si>
  <si>
    <t>City</t>
  </si>
  <si>
    <t>Housing prices</t>
  </si>
  <si>
    <t>Assume Normality</t>
  </si>
  <si>
    <t>Expresso (1)</t>
  </si>
  <si>
    <t>Independente (2)</t>
  </si>
  <si>
    <t>Semanário (3)</t>
  </si>
  <si>
    <t>H0: mu1 = mu2</t>
  </si>
  <si>
    <t>q(3; 17;0.95)</t>
  </si>
  <si>
    <t>H0: mu1 = mu3</t>
  </si>
  <si>
    <t>H0: mu2= mu3</t>
  </si>
  <si>
    <t>Tukey-Kramer</t>
  </si>
  <si>
    <t>(table)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</si>
</sst>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sz val="10"/>
      <color rgb="FFC00000"/>
      <name val="Arial"/>
      <family val="2"/>
    </font>
    <font>
      <i/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2" fillId="0" borderId="5" xfId="0" applyFont="1" applyBorder="1" applyAlignment="1">
      <alignment horizontal="center"/>
    </xf>
    <xf numFmtId="0" fontId="0" fillId="0" borderId="0" xfId="0" applyBorder="1"/>
    <xf numFmtId="0" fontId="4" fillId="0" borderId="0" xfId="1" applyFont="1" applyAlignment="1">
      <alignment horizontal="center"/>
    </xf>
    <xf numFmtId="0" fontId="3" fillId="0" borderId="0" xfId="1"/>
    <xf numFmtId="0" fontId="5" fillId="0" borderId="0" xfId="1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0" xfId="1" applyAlignment="1">
      <alignment vertical="center"/>
    </xf>
    <xf numFmtId="0" fontId="5" fillId="0" borderId="0" xfId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6" fillId="0" borderId="0" xfId="1" applyFont="1"/>
    <xf numFmtId="0" fontId="7" fillId="0" borderId="0" xfId="1" applyFont="1"/>
    <xf numFmtId="0" fontId="3" fillId="0" borderId="0" xfId="1" applyFont="1"/>
    <xf numFmtId="164" fontId="6" fillId="0" borderId="0" xfId="1" applyNumberFormat="1" applyFont="1" applyAlignment="1">
      <alignment vertical="center"/>
    </xf>
    <xf numFmtId="0" fontId="8" fillId="0" borderId="0" xfId="1" applyFont="1"/>
    <xf numFmtId="165" fontId="8" fillId="0" borderId="0" xfId="1" applyNumberFormat="1" applyFont="1"/>
    <xf numFmtId="0" fontId="3" fillId="0" borderId="6" xfId="1" applyBorder="1"/>
    <xf numFmtId="0" fontId="9" fillId="0" borderId="2" xfId="1" applyFont="1" applyFill="1" applyBorder="1" applyAlignment="1">
      <alignment horizontal="center"/>
    </xf>
    <xf numFmtId="0" fontId="3" fillId="0" borderId="0" xfId="1" applyFill="1" applyBorder="1" applyAlignment="1"/>
    <xf numFmtId="0" fontId="3" fillId="0" borderId="1" xfId="1" applyFill="1" applyBorder="1" applyAlignment="1"/>
    <xf numFmtId="164" fontId="3" fillId="0" borderId="0" xfId="1" applyNumberFormat="1" applyFill="1" applyBorder="1" applyAlignment="1"/>
    <xf numFmtId="0" fontId="5" fillId="0" borderId="0" xfId="1" applyFont="1" applyFill="1" applyBorder="1" applyAlignment="1"/>
    <xf numFmtId="0" fontId="10" fillId="0" borderId="0" xfId="1" applyFont="1"/>
    <xf numFmtId="164" fontId="3" fillId="0" borderId="0" xfId="1" applyNumberFormat="1"/>
    <xf numFmtId="0" fontId="9" fillId="0" borderId="5" xfId="1" applyFont="1" applyBorder="1" applyAlignment="1">
      <alignment horizontal="center"/>
    </xf>
    <xf numFmtId="0" fontId="3" fillId="0" borderId="4" xfId="1" applyBorder="1"/>
    <xf numFmtId="0" fontId="3" fillId="0" borderId="0" xfId="1" applyBorder="1"/>
    <xf numFmtId="0" fontId="3" fillId="0" borderId="3" xfId="1" applyBorder="1"/>
    <xf numFmtId="0" fontId="9" fillId="0" borderId="5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1" fillId="0" borderId="0" xfId="0" applyFont="1" applyBorder="1"/>
    <xf numFmtId="164" fontId="7" fillId="0" borderId="0" xfId="1" applyNumberFormat="1" applyFont="1"/>
    <xf numFmtId="0" fontId="7" fillId="0" borderId="0" xfId="1" applyFont="1" applyBorder="1"/>
    <xf numFmtId="0" fontId="4" fillId="2" borderId="6" xfId="1" applyFont="1" applyFill="1" applyBorder="1"/>
    <xf numFmtId="0" fontId="4" fillId="2" borderId="6" xfId="1" applyNumberFormat="1" applyFont="1" applyFill="1" applyBorder="1"/>
    <xf numFmtId="0" fontId="3" fillId="0" borderId="0" xfId="1" applyFont="1" applyAlignment="1">
      <alignment vertical="center"/>
    </xf>
    <xf numFmtId="0" fontId="4" fillId="0" borderId="6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/>
    </xf>
    <xf numFmtId="0" fontId="4" fillId="3" borderId="6" xfId="1" applyFont="1" applyFill="1" applyBorder="1"/>
    <xf numFmtId="0" fontId="4" fillId="2" borderId="6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164" fontId="7" fillId="0" borderId="0" xfId="1" applyNumberFormat="1" applyFont="1" applyBorder="1"/>
    <xf numFmtId="0" fontId="11" fillId="0" borderId="4" xfId="1" applyFont="1" applyBorder="1"/>
    <xf numFmtId="0" fontId="12" fillId="0" borderId="5" xfId="1" applyFont="1" applyBorder="1" applyAlignment="1">
      <alignment horizontal="center"/>
    </xf>
    <xf numFmtId="0" fontId="11" fillId="0" borderId="0" xfId="1" applyFont="1" applyBorder="1"/>
    <xf numFmtId="0" fontId="11" fillId="0" borderId="3" xfId="1" applyFont="1" applyBorder="1"/>
    <xf numFmtId="0" fontId="12" fillId="0" borderId="5" xfId="1" applyFont="1" applyBorder="1" applyAlignment="1">
      <alignment horizontal="center" vertical="center"/>
    </xf>
    <xf numFmtId="0" fontId="11" fillId="0" borderId="4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4" fillId="0" borderId="0" xfId="1" applyFont="1" applyAlignment="1">
      <alignment horizontal="right"/>
    </xf>
    <xf numFmtId="2" fontId="6" fillId="0" borderId="0" xfId="1" applyNumberFormat="1" applyFont="1"/>
    <xf numFmtId="164" fontId="6" fillId="0" borderId="0" xfId="1" applyNumberFormat="1" applyFont="1"/>
    <xf numFmtId="2" fontId="5" fillId="0" borderId="0" xfId="1" applyNumberFormat="1" applyFont="1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4" fillId="3" borderId="6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 readingOrder="2"/>
    </xf>
  </cellXfs>
  <cellStyles count="2">
    <cellStyle name="Normal" xfId="0" builtinId="0"/>
    <cellStyle name="Normal 2" xfId="1" xr:uid="{9EA7AD90-67C2-4B08-BC4B-3C37ED0B44E1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17</xdr:row>
      <xdr:rowOff>66675</xdr:rowOff>
    </xdr:from>
    <xdr:to>
      <xdr:col>5</xdr:col>
      <xdr:colOff>219075</xdr:colOff>
      <xdr:row>22</xdr:row>
      <xdr:rowOff>2646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238F07-C360-4E3D-BF2C-A62CF0A4F1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710"/>
        <a:stretch/>
      </xdr:blipFill>
      <xdr:spPr bwMode="auto">
        <a:xfrm>
          <a:off x="1362075" y="2914650"/>
          <a:ext cx="2638425" cy="888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5</xdr:col>
      <xdr:colOff>542925</xdr:colOff>
      <xdr:row>35</xdr:row>
      <xdr:rowOff>115608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17C26E-73F5-4007-BF69-1071B4806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33975"/>
          <a:ext cx="4324350" cy="13919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5</xdr:col>
      <xdr:colOff>200025</xdr:colOff>
      <xdr:row>20</xdr:row>
      <xdr:rowOff>145521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65C7A-5621-46F0-AC73-97ECC29960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710"/>
        <a:stretch/>
      </xdr:blipFill>
      <xdr:spPr bwMode="auto">
        <a:xfrm>
          <a:off x="1171575" y="2809875"/>
          <a:ext cx="2638425" cy="888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714375</xdr:colOff>
      <xdr:row>34</xdr:row>
      <xdr:rowOff>115608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038E10-7CEB-4FB3-B78C-458079D17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76825"/>
          <a:ext cx="4324350" cy="1391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266699</xdr:colOff>
      <xdr:row>12</xdr:row>
      <xdr:rowOff>76199</xdr:rowOff>
    </xdr:from>
    <xdr:to>
      <xdr:col>10</xdr:col>
      <xdr:colOff>314324</xdr:colOff>
      <xdr:row>21</xdr:row>
      <xdr:rowOff>154933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C7F1FC-4CE9-4BED-8408-20291FA7B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4" y="2181224"/>
          <a:ext cx="4772025" cy="1536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F896-D6CB-40A1-A34A-EF72E6D12872}">
  <dimension ref="A1:G4"/>
  <sheetViews>
    <sheetView tabSelected="1" workbookViewId="0"/>
  </sheetViews>
  <sheetFormatPr defaultRowHeight="12.75" x14ac:dyDescent="0.25"/>
  <cols>
    <col min="1" max="1" width="20.140625" style="9" bestFit="1" customWidth="1"/>
    <col min="2" max="2" width="18.7109375" style="9" bestFit="1" customWidth="1"/>
    <col min="3" max="3" width="19.5703125" style="9" bestFit="1" customWidth="1"/>
    <col min="4" max="4" width="18.85546875" style="9" bestFit="1" customWidth="1"/>
    <col min="5" max="6" width="9.140625" style="9"/>
    <col min="7" max="7" width="11.140625" style="9" customWidth="1"/>
    <col min="8" max="256" width="9.140625" style="9"/>
    <col min="257" max="257" width="20.140625" style="9" bestFit="1" customWidth="1"/>
    <col min="258" max="258" width="18.7109375" style="9" bestFit="1" customWidth="1"/>
    <col min="259" max="259" width="19.5703125" style="9" bestFit="1" customWidth="1"/>
    <col min="260" max="260" width="18.85546875" style="9" bestFit="1" customWidth="1"/>
    <col min="261" max="512" width="9.140625" style="9"/>
    <col min="513" max="513" width="20.140625" style="9" bestFit="1" customWidth="1"/>
    <col min="514" max="514" width="18.7109375" style="9" bestFit="1" customWidth="1"/>
    <col min="515" max="515" width="19.5703125" style="9" bestFit="1" customWidth="1"/>
    <col min="516" max="516" width="18.85546875" style="9" bestFit="1" customWidth="1"/>
    <col min="517" max="768" width="9.140625" style="9"/>
    <col min="769" max="769" width="20.140625" style="9" bestFit="1" customWidth="1"/>
    <col min="770" max="770" width="18.7109375" style="9" bestFit="1" customWidth="1"/>
    <col min="771" max="771" width="19.5703125" style="9" bestFit="1" customWidth="1"/>
    <col min="772" max="772" width="18.85546875" style="9" bestFit="1" customWidth="1"/>
    <col min="773" max="1024" width="9.140625" style="9"/>
    <col min="1025" max="1025" width="20.140625" style="9" bestFit="1" customWidth="1"/>
    <col min="1026" max="1026" width="18.7109375" style="9" bestFit="1" customWidth="1"/>
    <col min="1027" max="1027" width="19.5703125" style="9" bestFit="1" customWidth="1"/>
    <col min="1028" max="1028" width="18.85546875" style="9" bestFit="1" customWidth="1"/>
    <col min="1029" max="1280" width="9.140625" style="9"/>
    <col min="1281" max="1281" width="20.140625" style="9" bestFit="1" customWidth="1"/>
    <col min="1282" max="1282" width="18.7109375" style="9" bestFit="1" customWidth="1"/>
    <col min="1283" max="1283" width="19.5703125" style="9" bestFit="1" customWidth="1"/>
    <col min="1284" max="1284" width="18.85546875" style="9" bestFit="1" customWidth="1"/>
    <col min="1285" max="1536" width="9.140625" style="9"/>
    <col min="1537" max="1537" width="20.140625" style="9" bestFit="1" customWidth="1"/>
    <col min="1538" max="1538" width="18.7109375" style="9" bestFit="1" customWidth="1"/>
    <col min="1539" max="1539" width="19.5703125" style="9" bestFit="1" customWidth="1"/>
    <col min="1540" max="1540" width="18.85546875" style="9" bestFit="1" customWidth="1"/>
    <col min="1541" max="1792" width="9.140625" style="9"/>
    <col min="1793" max="1793" width="20.140625" style="9" bestFit="1" customWidth="1"/>
    <col min="1794" max="1794" width="18.7109375" style="9" bestFit="1" customWidth="1"/>
    <col min="1795" max="1795" width="19.5703125" style="9" bestFit="1" customWidth="1"/>
    <col min="1796" max="1796" width="18.85546875" style="9" bestFit="1" customWidth="1"/>
    <col min="1797" max="2048" width="9.140625" style="9"/>
    <col min="2049" max="2049" width="20.140625" style="9" bestFit="1" customWidth="1"/>
    <col min="2050" max="2050" width="18.7109375" style="9" bestFit="1" customWidth="1"/>
    <col min="2051" max="2051" width="19.5703125" style="9" bestFit="1" customWidth="1"/>
    <col min="2052" max="2052" width="18.85546875" style="9" bestFit="1" customWidth="1"/>
    <col min="2053" max="2304" width="9.140625" style="9"/>
    <col min="2305" max="2305" width="20.140625" style="9" bestFit="1" customWidth="1"/>
    <col min="2306" max="2306" width="18.7109375" style="9" bestFit="1" customWidth="1"/>
    <col min="2307" max="2307" width="19.5703125" style="9" bestFit="1" customWidth="1"/>
    <col min="2308" max="2308" width="18.85546875" style="9" bestFit="1" customWidth="1"/>
    <col min="2309" max="2560" width="9.140625" style="9"/>
    <col min="2561" max="2561" width="20.140625" style="9" bestFit="1" customWidth="1"/>
    <col min="2562" max="2562" width="18.7109375" style="9" bestFit="1" customWidth="1"/>
    <col min="2563" max="2563" width="19.5703125" style="9" bestFit="1" customWidth="1"/>
    <col min="2564" max="2564" width="18.85546875" style="9" bestFit="1" customWidth="1"/>
    <col min="2565" max="2816" width="9.140625" style="9"/>
    <col min="2817" max="2817" width="20.140625" style="9" bestFit="1" customWidth="1"/>
    <col min="2818" max="2818" width="18.7109375" style="9" bestFit="1" customWidth="1"/>
    <col min="2819" max="2819" width="19.5703125" style="9" bestFit="1" customWidth="1"/>
    <col min="2820" max="2820" width="18.85546875" style="9" bestFit="1" customWidth="1"/>
    <col min="2821" max="3072" width="9.140625" style="9"/>
    <col min="3073" max="3073" width="20.140625" style="9" bestFit="1" customWidth="1"/>
    <col min="3074" max="3074" width="18.7109375" style="9" bestFit="1" customWidth="1"/>
    <col min="3075" max="3075" width="19.5703125" style="9" bestFit="1" customWidth="1"/>
    <col min="3076" max="3076" width="18.85546875" style="9" bestFit="1" customWidth="1"/>
    <col min="3077" max="3328" width="9.140625" style="9"/>
    <col min="3329" max="3329" width="20.140625" style="9" bestFit="1" customWidth="1"/>
    <col min="3330" max="3330" width="18.7109375" style="9" bestFit="1" customWidth="1"/>
    <col min="3331" max="3331" width="19.5703125" style="9" bestFit="1" customWidth="1"/>
    <col min="3332" max="3332" width="18.85546875" style="9" bestFit="1" customWidth="1"/>
    <col min="3333" max="3584" width="9.140625" style="9"/>
    <col min="3585" max="3585" width="20.140625" style="9" bestFit="1" customWidth="1"/>
    <col min="3586" max="3586" width="18.7109375" style="9" bestFit="1" customWidth="1"/>
    <col min="3587" max="3587" width="19.5703125" style="9" bestFit="1" customWidth="1"/>
    <col min="3588" max="3588" width="18.85546875" style="9" bestFit="1" customWidth="1"/>
    <col min="3589" max="3840" width="9.140625" style="9"/>
    <col min="3841" max="3841" width="20.140625" style="9" bestFit="1" customWidth="1"/>
    <col min="3842" max="3842" width="18.7109375" style="9" bestFit="1" customWidth="1"/>
    <col min="3843" max="3843" width="19.5703125" style="9" bestFit="1" customWidth="1"/>
    <col min="3844" max="3844" width="18.85546875" style="9" bestFit="1" customWidth="1"/>
    <col min="3845" max="4096" width="9.140625" style="9"/>
    <col min="4097" max="4097" width="20.140625" style="9" bestFit="1" customWidth="1"/>
    <col min="4098" max="4098" width="18.7109375" style="9" bestFit="1" customWidth="1"/>
    <col min="4099" max="4099" width="19.5703125" style="9" bestFit="1" customWidth="1"/>
    <col min="4100" max="4100" width="18.85546875" style="9" bestFit="1" customWidth="1"/>
    <col min="4101" max="4352" width="9.140625" style="9"/>
    <col min="4353" max="4353" width="20.140625" style="9" bestFit="1" customWidth="1"/>
    <col min="4354" max="4354" width="18.7109375" style="9" bestFit="1" customWidth="1"/>
    <col min="4355" max="4355" width="19.5703125" style="9" bestFit="1" customWidth="1"/>
    <col min="4356" max="4356" width="18.85546875" style="9" bestFit="1" customWidth="1"/>
    <col min="4357" max="4608" width="9.140625" style="9"/>
    <col min="4609" max="4609" width="20.140625" style="9" bestFit="1" customWidth="1"/>
    <col min="4610" max="4610" width="18.7109375" style="9" bestFit="1" customWidth="1"/>
    <col min="4611" max="4611" width="19.5703125" style="9" bestFit="1" customWidth="1"/>
    <col min="4612" max="4612" width="18.85546875" style="9" bestFit="1" customWidth="1"/>
    <col min="4613" max="4864" width="9.140625" style="9"/>
    <col min="4865" max="4865" width="20.140625" style="9" bestFit="1" customWidth="1"/>
    <col min="4866" max="4866" width="18.7109375" style="9" bestFit="1" customWidth="1"/>
    <col min="4867" max="4867" width="19.5703125" style="9" bestFit="1" customWidth="1"/>
    <col min="4868" max="4868" width="18.85546875" style="9" bestFit="1" customWidth="1"/>
    <col min="4869" max="5120" width="9.140625" style="9"/>
    <col min="5121" max="5121" width="20.140625" style="9" bestFit="1" customWidth="1"/>
    <col min="5122" max="5122" width="18.7109375" style="9" bestFit="1" customWidth="1"/>
    <col min="5123" max="5123" width="19.5703125" style="9" bestFit="1" customWidth="1"/>
    <col min="5124" max="5124" width="18.85546875" style="9" bestFit="1" customWidth="1"/>
    <col min="5125" max="5376" width="9.140625" style="9"/>
    <col min="5377" max="5377" width="20.140625" style="9" bestFit="1" customWidth="1"/>
    <col min="5378" max="5378" width="18.7109375" style="9" bestFit="1" customWidth="1"/>
    <col min="5379" max="5379" width="19.5703125" style="9" bestFit="1" customWidth="1"/>
    <col min="5380" max="5380" width="18.85546875" style="9" bestFit="1" customWidth="1"/>
    <col min="5381" max="5632" width="9.140625" style="9"/>
    <col min="5633" max="5633" width="20.140625" style="9" bestFit="1" customWidth="1"/>
    <col min="5634" max="5634" width="18.7109375" style="9" bestFit="1" customWidth="1"/>
    <col min="5635" max="5635" width="19.5703125" style="9" bestFit="1" customWidth="1"/>
    <col min="5636" max="5636" width="18.85546875" style="9" bestFit="1" customWidth="1"/>
    <col min="5637" max="5888" width="9.140625" style="9"/>
    <col min="5889" max="5889" width="20.140625" style="9" bestFit="1" customWidth="1"/>
    <col min="5890" max="5890" width="18.7109375" style="9" bestFit="1" customWidth="1"/>
    <col min="5891" max="5891" width="19.5703125" style="9" bestFit="1" customWidth="1"/>
    <col min="5892" max="5892" width="18.85546875" style="9" bestFit="1" customWidth="1"/>
    <col min="5893" max="6144" width="9.140625" style="9"/>
    <col min="6145" max="6145" width="20.140625" style="9" bestFit="1" customWidth="1"/>
    <col min="6146" max="6146" width="18.7109375" style="9" bestFit="1" customWidth="1"/>
    <col min="6147" max="6147" width="19.5703125" style="9" bestFit="1" customWidth="1"/>
    <col min="6148" max="6148" width="18.85546875" style="9" bestFit="1" customWidth="1"/>
    <col min="6149" max="6400" width="9.140625" style="9"/>
    <col min="6401" max="6401" width="20.140625" style="9" bestFit="1" customWidth="1"/>
    <col min="6402" max="6402" width="18.7109375" style="9" bestFit="1" customWidth="1"/>
    <col min="6403" max="6403" width="19.5703125" style="9" bestFit="1" customWidth="1"/>
    <col min="6404" max="6404" width="18.85546875" style="9" bestFit="1" customWidth="1"/>
    <col min="6405" max="6656" width="9.140625" style="9"/>
    <col min="6657" max="6657" width="20.140625" style="9" bestFit="1" customWidth="1"/>
    <col min="6658" max="6658" width="18.7109375" style="9" bestFit="1" customWidth="1"/>
    <col min="6659" max="6659" width="19.5703125" style="9" bestFit="1" customWidth="1"/>
    <col min="6660" max="6660" width="18.85546875" style="9" bestFit="1" customWidth="1"/>
    <col min="6661" max="6912" width="9.140625" style="9"/>
    <col min="6913" max="6913" width="20.140625" style="9" bestFit="1" customWidth="1"/>
    <col min="6914" max="6914" width="18.7109375" style="9" bestFit="1" customWidth="1"/>
    <col min="6915" max="6915" width="19.5703125" style="9" bestFit="1" customWidth="1"/>
    <col min="6916" max="6916" width="18.85546875" style="9" bestFit="1" customWidth="1"/>
    <col min="6917" max="7168" width="9.140625" style="9"/>
    <col min="7169" max="7169" width="20.140625" style="9" bestFit="1" customWidth="1"/>
    <col min="7170" max="7170" width="18.7109375" style="9" bestFit="1" customWidth="1"/>
    <col min="7171" max="7171" width="19.5703125" style="9" bestFit="1" customWidth="1"/>
    <col min="7172" max="7172" width="18.85546875" style="9" bestFit="1" customWidth="1"/>
    <col min="7173" max="7424" width="9.140625" style="9"/>
    <col min="7425" max="7425" width="20.140625" style="9" bestFit="1" customWidth="1"/>
    <col min="7426" max="7426" width="18.7109375" style="9" bestFit="1" customWidth="1"/>
    <col min="7427" max="7427" width="19.5703125" style="9" bestFit="1" customWidth="1"/>
    <col min="7428" max="7428" width="18.85546875" style="9" bestFit="1" customWidth="1"/>
    <col min="7429" max="7680" width="9.140625" style="9"/>
    <col min="7681" max="7681" width="20.140625" style="9" bestFit="1" customWidth="1"/>
    <col min="7682" max="7682" width="18.7109375" style="9" bestFit="1" customWidth="1"/>
    <col min="7683" max="7683" width="19.5703125" style="9" bestFit="1" customWidth="1"/>
    <col min="7684" max="7684" width="18.85546875" style="9" bestFit="1" customWidth="1"/>
    <col min="7685" max="7936" width="9.140625" style="9"/>
    <col min="7937" max="7937" width="20.140625" style="9" bestFit="1" customWidth="1"/>
    <col min="7938" max="7938" width="18.7109375" style="9" bestFit="1" customWidth="1"/>
    <col min="7939" max="7939" width="19.5703125" style="9" bestFit="1" customWidth="1"/>
    <col min="7940" max="7940" width="18.85546875" style="9" bestFit="1" customWidth="1"/>
    <col min="7941" max="8192" width="9.140625" style="9"/>
    <col min="8193" max="8193" width="20.140625" style="9" bestFit="1" customWidth="1"/>
    <col min="8194" max="8194" width="18.7109375" style="9" bestFit="1" customWidth="1"/>
    <col min="8195" max="8195" width="19.5703125" style="9" bestFit="1" customWidth="1"/>
    <col min="8196" max="8196" width="18.85546875" style="9" bestFit="1" customWidth="1"/>
    <col min="8197" max="8448" width="9.140625" style="9"/>
    <col min="8449" max="8449" width="20.140625" style="9" bestFit="1" customWidth="1"/>
    <col min="8450" max="8450" width="18.7109375" style="9" bestFit="1" customWidth="1"/>
    <col min="8451" max="8451" width="19.5703125" style="9" bestFit="1" customWidth="1"/>
    <col min="8452" max="8452" width="18.85546875" style="9" bestFit="1" customWidth="1"/>
    <col min="8453" max="8704" width="9.140625" style="9"/>
    <col min="8705" max="8705" width="20.140625" style="9" bestFit="1" customWidth="1"/>
    <col min="8706" max="8706" width="18.7109375" style="9" bestFit="1" customWidth="1"/>
    <col min="8707" max="8707" width="19.5703125" style="9" bestFit="1" customWidth="1"/>
    <col min="8708" max="8708" width="18.85546875" style="9" bestFit="1" customWidth="1"/>
    <col min="8709" max="8960" width="9.140625" style="9"/>
    <col min="8961" max="8961" width="20.140625" style="9" bestFit="1" customWidth="1"/>
    <col min="8962" max="8962" width="18.7109375" style="9" bestFit="1" customWidth="1"/>
    <col min="8963" max="8963" width="19.5703125" style="9" bestFit="1" customWidth="1"/>
    <col min="8964" max="8964" width="18.85546875" style="9" bestFit="1" customWidth="1"/>
    <col min="8965" max="9216" width="9.140625" style="9"/>
    <col min="9217" max="9217" width="20.140625" style="9" bestFit="1" customWidth="1"/>
    <col min="9218" max="9218" width="18.7109375" style="9" bestFit="1" customWidth="1"/>
    <col min="9219" max="9219" width="19.5703125" style="9" bestFit="1" customWidth="1"/>
    <col min="9220" max="9220" width="18.85546875" style="9" bestFit="1" customWidth="1"/>
    <col min="9221" max="9472" width="9.140625" style="9"/>
    <col min="9473" max="9473" width="20.140625" style="9" bestFit="1" customWidth="1"/>
    <col min="9474" max="9474" width="18.7109375" style="9" bestFit="1" customWidth="1"/>
    <col min="9475" max="9475" width="19.5703125" style="9" bestFit="1" customWidth="1"/>
    <col min="9476" max="9476" width="18.85546875" style="9" bestFit="1" customWidth="1"/>
    <col min="9477" max="9728" width="9.140625" style="9"/>
    <col min="9729" max="9729" width="20.140625" style="9" bestFit="1" customWidth="1"/>
    <col min="9730" max="9730" width="18.7109375" style="9" bestFit="1" customWidth="1"/>
    <col min="9731" max="9731" width="19.5703125" style="9" bestFit="1" customWidth="1"/>
    <col min="9732" max="9732" width="18.85546875" style="9" bestFit="1" customWidth="1"/>
    <col min="9733" max="9984" width="9.140625" style="9"/>
    <col min="9985" max="9985" width="20.140625" style="9" bestFit="1" customWidth="1"/>
    <col min="9986" max="9986" width="18.7109375" style="9" bestFit="1" customWidth="1"/>
    <col min="9987" max="9987" width="19.5703125" style="9" bestFit="1" customWidth="1"/>
    <col min="9988" max="9988" width="18.85546875" style="9" bestFit="1" customWidth="1"/>
    <col min="9989" max="10240" width="9.140625" style="9"/>
    <col min="10241" max="10241" width="20.140625" style="9" bestFit="1" customWidth="1"/>
    <col min="10242" max="10242" width="18.7109375" style="9" bestFit="1" customWidth="1"/>
    <col min="10243" max="10243" width="19.5703125" style="9" bestFit="1" customWidth="1"/>
    <col min="10244" max="10244" width="18.85546875" style="9" bestFit="1" customWidth="1"/>
    <col min="10245" max="10496" width="9.140625" style="9"/>
    <col min="10497" max="10497" width="20.140625" style="9" bestFit="1" customWidth="1"/>
    <col min="10498" max="10498" width="18.7109375" style="9" bestFit="1" customWidth="1"/>
    <col min="10499" max="10499" width="19.5703125" style="9" bestFit="1" customWidth="1"/>
    <col min="10500" max="10500" width="18.85546875" style="9" bestFit="1" customWidth="1"/>
    <col min="10501" max="10752" width="9.140625" style="9"/>
    <col min="10753" max="10753" width="20.140625" style="9" bestFit="1" customWidth="1"/>
    <col min="10754" max="10754" width="18.7109375" style="9" bestFit="1" customWidth="1"/>
    <col min="10755" max="10755" width="19.5703125" style="9" bestFit="1" customWidth="1"/>
    <col min="10756" max="10756" width="18.85546875" style="9" bestFit="1" customWidth="1"/>
    <col min="10757" max="11008" width="9.140625" style="9"/>
    <col min="11009" max="11009" width="20.140625" style="9" bestFit="1" customWidth="1"/>
    <col min="11010" max="11010" width="18.7109375" style="9" bestFit="1" customWidth="1"/>
    <col min="11011" max="11011" width="19.5703125" style="9" bestFit="1" customWidth="1"/>
    <col min="11012" max="11012" width="18.85546875" style="9" bestFit="1" customWidth="1"/>
    <col min="11013" max="11264" width="9.140625" style="9"/>
    <col min="11265" max="11265" width="20.140625" style="9" bestFit="1" customWidth="1"/>
    <col min="11266" max="11266" width="18.7109375" style="9" bestFit="1" customWidth="1"/>
    <col min="11267" max="11267" width="19.5703125" style="9" bestFit="1" customWidth="1"/>
    <col min="11268" max="11268" width="18.85546875" style="9" bestFit="1" customWidth="1"/>
    <col min="11269" max="11520" width="9.140625" style="9"/>
    <col min="11521" max="11521" width="20.140625" style="9" bestFit="1" customWidth="1"/>
    <col min="11522" max="11522" width="18.7109375" style="9" bestFit="1" customWidth="1"/>
    <col min="11523" max="11523" width="19.5703125" style="9" bestFit="1" customWidth="1"/>
    <col min="11524" max="11524" width="18.85546875" style="9" bestFit="1" customWidth="1"/>
    <col min="11525" max="11776" width="9.140625" style="9"/>
    <col min="11777" max="11777" width="20.140625" style="9" bestFit="1" customWidth="1"/>
    <col min="11778" max="11778" width="18.7109375" style="9" bestFit="1" customWidth="1"/>
    <col min="11779" max="11779" width="19.5703125" style="9" bestFit="1" customWidth="1"/>
    <col min="11780" max="11780" width="18.85546875" style="9" bestFit="1" customWidth="1"/>
    <col min="11781" max="12032" width="9.140625" style="9"/>
    <col min="12033" max="12033" width="20.140625" style="9" bestFit="1" customWidth="1"/>
    <col min="12034" max="12034" width="18.7109375" style="9" bestFit="1" customWidth="1"/>
    <col min="12035" max="12035" width="19.5703125" style="9" bestFit="1" customWidth="1"/>
    <col min="12036" max="12036" width="18.85546875" style="9" bestFit="1" customWidth="1"/>
    <col min="12037" max="12288" width="9.140625" style="9"/>
    <col min="12289" max="12289" width="20.140625" style="9" bestFit="1" customWidth="1"/>
    <col min="12290" max="12290" width="18.7109375" style="9" bestFit="1" customWidth="1"/>
    <col min="12291" max="12291" width="19.5703125" style="9" bestFit="1" customWidth="1"/>
    <col min="12292" max="12292" width="18.85546875" style="9" bestFit="1" customWidth="1"/>
    <col min="12293" max="12544" width="9.140625" style="9"/>
    <col min="12545" max="12545" width="20.140625" style="9" bestFit="1" customWidth="1"/>
    <col min="12546" max="12546" width="18.7109375" style="9" bestFit="1" customWidth="1"/>
    <col min="12547" max="12547" width="19.5703125" style="9" bestFit="1" customWidth="1"/>
    <col min="12548" max="12548" width="18.85546875" style="9" bestFit="1" customWidth="1"/>
    <col min="12549" max="12800" width="9.140625" style="9"/>
    <col min="12801" max="12801" width="20.140625" style="9" bestFit="1" customWidth="1"/>
    <col min="12802" max="12802" width="18.7109375" style="9" bestFit="1" customWidth="1"/>
    <col min="12803" max="12803" width="19.5703125" style="9" bestFit="1" customWidth="1"/>
    <col min="12804" max="12804" width="18.85546875" style="9" bestFit="1" customWidth="1"/>
    <col min="12805" max="13056" width="9.140625" style="9"/>
    <col min="13057" max="13057" width="20.140625" style="9" bestFit="1" customWidth="1"/>
    <col min="13058" max="13058" width="18.7109375" style="9" bestFit="1" customWidth="1"/>
    <col min="13059" max="13059" width="19.5703125" style="9" bestFit="1" customWidth="1"/>
    <col min="13060" max="13060" width="18.85546875" style="9" bestFit="1" customWidth="1"/>
    <col min="13061" max="13312" width="9.140625" style="9"/>
    <col min="13313" max="13313" width="20.140625" style="9" bestFit="1" customWidth="1"/>
    <col min="13314" max="13314" width="18.7109375" style="9" bestFit="1" customWidth="1"/>
    <col min="13315" max="13315" width="19.5703125" style="9" bestFit="1" customWidth="1"/>
    <col min="13316" max="13316" width="18.85546875" style="9" bestFit="1" customWidth="1"/>
    <col min="13317" max="13568" width="9.140625" style="9"/>
    <col min="13569" max="13569" width="20.140625" style="9" bestFit="1" customWidth="1"/>
    <col min="13570" max="13570" width="18.7109375" style="9" bestFit="1" customWidth="1"/>
    <col min="13571" max="13571" width="19.5703125" style="9" bestFit="1" customWidth="1"/>
    <col min="13572" max="13572" width="18.85546875" style="9" bestFit="1" customWidth="1"/>
    <col min="13573" max="13824" width="9.140625" style="9"/>
    <col min="13825" max="13825" width="20.140625" style="9" bestFit="1" customWidth="1"/>
    <col min="13826" max="13826" width="18.7109375" style="9" bestFit="1" customWidth="1"/>
    <col min="13827" max="13827" width="19.5703125" style="9" bestFit="1" customWidth="1"/>
    <col min="13828" max="13828" width="18.85546875" style="9" bestFit="1" customWidth="1"/>
    <col min="13829" max="14080" width="9.140625" style="9"/>
    <col min="14081" max="14081" width="20.140625" style="9" bestFit="1" customWidth="1"/>
    <col min="14082" max="14082" width="18.7109375" style="9" bestFit="1" customWidth="1"/>
    <col min="14083" max="14083" width="19.5703125" style="9" bestFit="1" customWidth="1"/>
    <col min="14084" max="14084" width="18.85546875" style="9" bestFit="1" customWidth="1"/>
    <col min="14085" max="14336" width="9.140625" style="9"/>
    <col min="14337" max="14337" width="20.140625" style="9" bestFit="1" customWidth="1"/>
    <col min="14338" max="14338" width="18.7109375" style="9" bestFit="1" customWidth="1"/>
    <col min="14339" max="14339" width="19.5703125" style="9" bestFit="1" customWidth="1"/>
    <col min="14340" max="14340" width="18.85546875" style="9" bestFit="1" customWidth="1"/>
    <col min="14341" max="14592" width="9.140625" style="9"/>
    <col min="14593" max="14593" width="20.140625" style="9" bestFit="1" customWidth="1"/>
    <col min="14594" max="14594" width="18.7109375" style="9" bestFit="1" customWidth="1"/>
    <col min="14595" max="14595" width="19.5703125" style="9" bestFit="1" customWidth="1"/>
    <col min="14596" max="14596" width="18.85546875" style="9" bestFit="1" customWidth="1"/>
    <col min="14597" max="14848" width="9.140625" style="9"/>
    <col min="14849" max="14849" width="20.140625" style="9" bestFit="1" customWidth="1"/>
    <col min="14850" max="14850" width="18.7109375" style="9" bestFit="1" customWidth="1"/>
    <col min="14851" max="14851" width="19.5703125" style="9" bestFit="1" customWidth="1"/>
    <col min="14852" max="14852" width="18.85546875" style="9" bestFit="1" customWidth="1"/>
    <col min="14853" max="15104" width="9.140625" style="9"/>
    <col min="15105" max="15105" width="20.140625" style="9" bestFit="1" customWidth="1"/>
    <col min="15106" max="15106" width="18.7109375" style="9" bestFit="1" customWidth="1"/>
    <col min="15107" max="15107" width="19.5703125" style="9" bestFit="1" customWidth="1"/>
    <col min="15108" max="15108" width="18.85546875" style="9" bestFit="1" customWidth="1"/>
    <col min="15109" max="15360" width="9.140625" style="9"/>
    <col min="15361" max="15361" width="20.140625" style="9" bestFit="1" customWidth="1"/>
    <col min="15362" max="15362" width="18.7109375" style="9" bestFit="1" customWidth="1"/>
    <col min="15363" max="15363" width="19.5703125" style="9" bestFit="1" customWidth="1"/>
    <col min="15364" max="15364" width="18.85546875" style="9" bestFit="1" customWidth="1"/>
    <col min="15365" max="15616" width="9.140625" style="9"/>
    <col min="15617" max="15617" width="20.140625" style="9" bestFit="1" customWidth="1"/>
    <col min="15618" max="15618" width="18.7109375" style="9" bestFit="1" customWidth="1"/>
    <col min="15619" max="15619" width="19.5703125" style="9" bestFit="1" customWidth="1"/>
    <col min="15620" max="15620" width="18.85546875" style="9" bestFit="1" customWidth="1"/>
    <col min="15621" max="15872" width="9.140625" style="9"/>
    <col min="15873" max="15873" width="20.140625" style="9" bestFit="1" customWidth="1"/>
    <col min="15874" max="15874" width="18.7109375" style="9" bestFit="1" customWidth="1"/>
    <col min="15875" max="15875" width="19.5703125" style="9" bestFit="1" customWidth="1"/>
    <col min="15876" max="15876" width="18.85546875" style="9" bestFit="1" customWidth="1"/>
    <col min="15877" max="16128" width="9.140625" style="9"/>
    <col min="16129" max="16129" width="20.140625" style="9" bestFit="1" customWidth="1"/>
    <col min="16130" max="16130" width="18.7109375" style="9" bestFit="1" customWidth="1"/>
    <col min="16131" max="16131" width="19.5703125" style="9" bestFit="1" customWidth="1"/>
    <col min="16132" max="16132" width="18.85546875" style="9" bestFit="1" customWidth="1"/>
    <col min="16133" max="16384" width="9.140625" style="9"/>
  </cols>
  <sheetData>
    <row r="1" spans="1:7" x14ac:dyDescent="0.25">
      <c r="A1" s="7" t="s">
        <v>43</v>
      </c>
      <c r="B1" s="7" t="s">
        <v>46</v>
      </c>
      <c r="C1" s="7" t="s">
        <v>47</v>
      </c>
      <c r="D1" s="7" t="s">
        <v>48</v>
      </c>
      <c r="E1" s="7" t="s">
        <v>16</v>
      </c>
      <c r="F1" s="7" t="s">
        <v>42</v>
      </c>
      <c r="G1" s="8" t="s">
        <v>49</v>
      </c>
    </row>
    <row r="2" spans="1:7" x14ac:dyDescent="0.25">
      <c r="A2" s="9" t="s">
        <v>44</v>
      </c>
      <c r="B2" s="9">
        <v>3</v>
      </c>
      <c r="C2" s="9">
        <v>6.1589999999999998</v>
      </c>
      <c r="D2" s="10">
        <f>C2/B2</f>
        <v>2.0529999999999999</v>
      </c>
      <c r="E2" s="11">
        <f>D2/D3</f>
        <v>3.9254302103250476</v>
      </c>
      <c r="F2" s="11">
        <f>FINV(0.05,B2,B3)</f>
        <v>3.0983912121407795</v>
      </c>
      <c r="G2" s="11" t="str">
        <f>IF(E2&gt;=F2, "Reject H0", "Do not reject H0")</f>
        <v>Reject H0</v>
      </c>
    </row>
    <row r="3" spans="1:7" x14ac:dyDescent="0.25">
      <c r="A3" s="9" t="s">
        <v>45</v>
      </c>
      <c r="B3" s="9">
        <v>20</v>
      </c>
      <c r="C3" s="10">
        <f>C4-C2</f>
        <v>10.46</v>
      </c>
      <c r="D3" s="10">
        <f>C3/B3</f>
        <v>0.52300000000000002</v>
      </c>
      <c r="E3" s="10"/>
    </row>
    <row r="4" spans="1:7" x14ac:dyDescent="0.25">
      <c r="A4" s="9" t="s">
        <v>21</v>
      </c>
      <c r="B4" s="10">
        <f>SUM(B2:B3)</f>
        <v>23</v>
      </c>
      <c r="C4" s="9">
        <v>16.619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4A10-3582-4085-9912-FB0861668CC7}">
  <dimension ref="A1:G11"/>
  <sheetViews>
    <sheetView workbookViewId="0"/>
  </sheetViews>
  <sheetFormatPr defaultRowHeight="12.75" x14ac:dyDescent="0.2"/>
  <cols>
    <col min="1" max="1" width="20.140625" style="4" bestFit="1" customWidth="1"/>
    <col min="2" max="2" width="18.7109375" style="4" bestFit="1" customWidth="1"/>
    <col min="3" max="3" width="19.5703125" style="4" bestFit="1" customWidth="1"/>
    <col min="4" max="4" width="18.85546875" style="4" bestFit="1" customWidth="1"/>
    <col min="5" max="5" width="11.140625" style="4" customWidth="1"/>
    <col min="6" max="6" width="9.140625" style="4"/>
    <col min="7" max="7" width="9.5703125" style="4" bestFit="1" customWidth="1"/>
    <col min="8" max="256" width="9.140625" style="4"/>
    <col min="257" max="257" width="20.140625" style="4" bestFit="1" customWidth="1"/>
    <col min="258" max="258" width="18.7109375" style="4" bestFit="1" customWidth="1"/>
    <col min="259" max="259" width="19.5703125" style="4" bestFit="1" customWidth="1"/>
    <col min="260" max="260" width="18.85546875" style="4" bestFit="1" customWidth="1"/>
    <col min="261" max="512" width="9.140625" style="4"/>
    <col min="513" max="513" width="20.140625" style="4" bestFit="1" customWidth="1"/>
    <col min="514" max="514" width="18.7109375" style="4" bestFit="1" customWidth="1"/>
    <col min="515" max="515" width="19.5703125" style="4" bestFit="1" customWidth="1"/>
    <col min="516" max="516" width="18.85546875" style="4" bestFit="1" customWidth="1"/>
    <col min="517" max="768" width="9.140625" style="4"/>
    <col min="769" max="769" width="20.140625" style="4" bestFit="1" customWidth="1"/>
    <col min="770" max="770" width="18.7109375" style="4" bestFit="1" customWidth="1"/>
    <col min="771" max="771" width="19.5703125" style="4" bestFit="1" customWidth="1"/>
    <col min="772" max="772" width="18.85546875" style="4" bestFit="1" customWidth="1"/>
    <col min="773" max="1024" width="9.140625" style="4"/>
    <col min="1025" max="1025" width="20.140625" style="4" bestFit="1" customWidth="1"/>
    <col min="1026" max="1026" width="18.7109375" style="4" bestFit="1" customWidth="1"/>
    <col min="1027" max="1027" width="19.5703125" style="4" bestFit="1" customWidth="1"/>
    <col min="1028" max="1028" width="18.85546875" style="4" bestFit="1" customWidth="1"/>
    <col min="1029" max="1280" width="9.140625" style="4"/>
    <col min="1281" max="1281" width="20.140625" style="4" bestFit="1" customWidth="1"/>
    <col min="1282" max="1282" width="18.7109375" style="4" bestFit="1" customWidth="1"/>
    <col min="1283" max="1283" width="19.5703125" style="4" bestFit="1" customWidth="1"/>
    <col min="1284" max="1284" width="18.85546875" style="4" bestFit="1" customWidth="1"/>
    <col min="1285" max="1536" width="9.140625" style="4"/>
    <col min="1537" max="1537" width="20.140625" style="4" bestFit="1" customWidth="1"/>
    <col min="1538" max="1538" width="18.7109375" style="4" bestFit="1" customWidth="1"/>
    <col min="1539" max="1539" width="19.5703125" style="4" bestFit="1" customWidth="1"/>
    <col min="1540" max="1540" width="18.85546875" style="4" bestFit="1" customWidth="1"/>
    <col min="1541" max="1792" width="9.140625" style="4"/>
    <col min="1793" max="1793" width="20.140625" style="4" bestFit="1" customWidth="1"/>
    <col min="1794" max="1794" width="18.7109375" style="4" bestFit="1" customWidth="1"/>
    <col min="1795" max="1795" width="19.5703125" style="4" bestFit="1" customWidth="1"/>
    <col min="1796" max="1796" width="18.85546875" style="4" bestFit="1" customWidth="1"/>
    <col min="1797" max="2048" width="9.140625" style="4"/>
    <col min="2049" max="2049" width="20.140625" style="4" bestFit="1" customWidth="1"/>
    <col min="2050" max="2050" width="18.7109375" style="4" bestFit="1" customWidth="1"/>
    <col min="2051" max="2051" width="19.5703125" style="4" bestFit="1" customWidth="1"/>
    <col min="2052" max="2052" width="18.85546875" style="4" bestFit="1" customWidth="1"/>
    <col min="2053" max="2304" width="9.140625" style="4"/>
    <col min="2305" max="2305" width="20.140625" style="4" bestFit="1" customWidth="1"/>
    <col min="2306" max="2306" width="18.7109375" style="4" bestFit="1" customWidth="1"/>
    <col min="2307" max="2307" width="19.5703125" style="4" bestFit="1" customWidth="1"/>
    <col min="2308" max="2308" width="18.85546875" style="4" bestFit="1" customWidth="1"/>
    <col min="2309" max="2560" width="9.140625" style="4"/>
    <col min="2561" max="2561" width="20.140625" style="4" bestFit="1" customWidth="1"/>
    <col min="2562" max="2562" width="18.7109375" style="4" bestFit="1" customWidth="1"/>
    <col min="2563" max="2563" width="19.5703125" style="4" bestFit="1" customWidth="1"/>
    <col min="2564" max="2564" width="18.85546875" style="4" bestFit="1" customWidth="1"/>
    <col min="2565" max="2816" width="9.140625" style="4"/>
    <col min="2817" max="2817" width="20.140625" style="4" bestFit="1" customWidth="1"/>
    <col min="2818" max="2818" width="18.7109375" style="4" bestFit="1" customWidth="1"/>
    <col min="2819" max="2819" width="19.5703125" style="4" bestFit="1" customWidth="1"/>
    <col min="2820" max="2820" width="18.85546875" style="4" bestFit="1" customWidth="1"/>
    <col min="2821" max="3072" width="9.140625" style="4"/>
    <col min="3073" max="3073" width="20.140625" style="4" bestFit="1" customWidth="1"/>
    <col min="3074" max="3074" width="18.7109375" style="4" bestFit="1" customWidth="1"/>
    <col min="3075" max="3075" width="19.5703125" style="4" bestFit="1" customWidth="1"/>
    <col min="3076" max="3076" width="18.85546875" style="4" bestFit="1" customWidth="1"/>
    <col min="3077" max="3328" width="9.140625" style="4"/>
    <col min="3329" max="3329" width="20.140625" style="4" bestFit="1" customWidth="1"/>
    <col min="3330" max="3330" width="18.7109375" style="4" bestFit="1" customWidth="1"/>
    <col min="3331" max="3331" width="19.5703125" style="4" bestFit="1" customWidth="1"/>
    <col min="3332" max="3332" width="18.85546875" style="4" bestFit="1" customWidth="1"/>
    <col min="3333" max="3584" width="9.140625" style="4"/>
    <col min="3585" max="3585" width="20.140625" style="4" bestFit="1" customWidth="1"/>
    <col min="3586" max="3586" width="18.7109375" style="4" bestFit="1" customWidth="1"/>
    <col min="3587" max="3587" width="19.5703125" style="4" bestFit="1" customWidth="1"/>
    <col min="3588" max="3588" width="18.85546875" style="4" bestFit="1" customWidth="1"/>
    <col min="3589" max="3840" width="9.140625" style="4"/>
    <col min="3841" max="3841" width="20.140625" style="4" bestFit="1" customWidth="1"/>
    <col min="3842" max="3842" width="18.7109375" style="4" bestFit="1" customWidth="1"/>
    <col min="3843" max="3843" width="19.5703125" style="4" bestFit="1" customWidth="1"/>
    <col min="3844" max="3844" width="18.85546875" style="4" bestFit="1" customWidth="1"/>
    <col min="3845" max="4096" width="9.140625" style="4"/>
    <col min="4097" max="4097" width="20.140625" style="4" bestFit="1" customWidth="1"/>
    <col min="4098" max="4098" width="18.7109375" style="4" bestFit="1" customWidth="1"/>
    <col min="4099" max="4099" width="19.5703125" style="4" bestFit="1" customWidth="1"/>
    <col min="4100" max="4100" width="18.85546875" style="4" bestFit="1" customWidth="1"/>
    <col min="4101" max="4352" width="9.140625" style="4"/>
    <col min="4353" max="4353" width="20.140625" style="4" bestFit="1" customWidth="1"/>
    <col min="4354" max="4354" width="18.7109375" style="4" bestFit="1" customWidth="1"/>
    <col min="4355" max="4355" width="19.5703125" style="4" bestFit="1" customWidth="1"/>
    <col min="4356" max="4356" width="18.85546875" style="4" bestFit="1" customWidth="1"/>
    <col min="4357" max="4608" width="9.140625" style="4"/>
    <col min="4609" max="4609" width="20.140625" style="4" bestFit="1" customWidth="1"/>
    <col min="4610" max="4610" width="18.7109375" style="4" bestFit="1" customWidth="1"/>
    <col min="4611" max="4611" width="19.5703125" style="4" bestFit="1" customWidth="1"/>
    <col min="4612" max="4612" width="18.85546875" style="4" bestFit="1" customWidth="1"/>
    <col min="4613" max="4864" width="9.140625" style="4"/>
    <col min="4865" max="4865" width="20.140625" style="4" bestFit="1" customWidth="1"/>
    <col min="4866" max="4866" width="18.7109375" style="4" bestFit="1" customWidth="1"/>
    <col min="4867" max="4867" width="19.5703125" style="4" bestFit="1" customWidth="1"/>
    <col min="4868" max="4868" width="18.85546875" style="4" bestFit="1" customWidth="1"/>
    <col min="4869" max="5120" width="9.140625" style="4"/>
    <col min="5121" max="5121" width="20.140625" style="4" bestFit="1" customWidth="1"/>
    <col min="5122" max="5122" width="18.7109375" style="4" bestFit="1" customWidth="1"/>
    <col min="5123" max="5123" width="19.5703125" style="4" bestFit="1" customWidth="1"/>
    <col min="5124" max="5124" width="18.85546875" style="4" bestFit="1" customWidth="1"/>
    <col min="5125" max="5376" width="9.140625" style="4"/>
    <col min="5377" max="5377" width="20.140625" style="4" bestFit="1" customWidth="1"/>
    <col min="5378" max="5378" width="18.7109375" style="4" bestFit="1" customWidth="1"/>
    <col min="5379" max="5379" width="19.5703125" style="4" bestFit="1" customWidth="1"/>
    <col min="5380" max="5380" width="18.85546875" style="4" bestFit="1" customWidth="1"/>
    <col min="5381" max="5632" width="9.140625" style="4"/>
    <col min="5633" max="5633" width="20.140625" style="4" bestFit="1" customWidth="1"/>
    <col min="5634" max="5634" width="18.7109375" style="4" bestFit="1" customWidth="1"/>
    <col min="5635" max="5635" width="19.5703125" style="4" bestFit="1" customWidth="1"/>
    <col min="5636" max="5636" width="18.85546875" style="4" bestFit="1" customWidth="1"/>
    <col min="5637" max="5888" width="9.140625" style="4"/>
    <col min="5889" max="5889" width="20.140625" style="4" bestFit="1" customWidth="1"/>
    <col min="5890" max="5890" width="18.7109375" style="4" bestFit="1" customWidth="1"/>
    <col min="5891" max="5891" width="19.5703125" style="4" bestFit="1" customWidth="1"/>
    <col min="5892" max="5892" width="18.85546875" style="4" bestFit="1" customWidth="1"/>
    <col min="5893" max="6144" width="9.140625" style="4"/>
    <col min="6145" max="6145" width="20.140625" style="4" bestFit="1" customWidth="1"/>
    <col min="6146" max="6146" width="18.7109375" style="4" bestFit="1" customWidth="1"/>
    <col min="6147" max="6147" width="19.5703125" style="4" bestFit="1" customWidth="1"/>
    <col min="6148" max="6148" width="18.85546875" style="4" bestFit="1" customWidth="1"/>
    <col min="6149" max="6400" width="9.140625" style="4"/>
    <col min="6401" max="6401" width="20.140625" style="4" bestFit="1" customWidth="1"/>
    <col min="6402" max="6402" width="18.7109375" style="4" bestFit="1" customWidth="1"/>
    <col min="6403" max="6403" width="19.5703125" style="4" bestFit="1" customWidth="1"/>
    <col min="6404" max="6404" width="18.85546875" style="4" bestFit="1" customWidth="1"/>
    <col min="6405" max="6656" width="9.140625" style="4"/>
    <col min="6657" max="6657" width="20.140625" style="4" bestFit="1" customWidth="1"/>
    <col min="6658" max="6658" width="18.7109375" style="4" bestFit="1" customWidth="1"/>
    <col min="6659" max="6659" width="19.5703125" style="4" bestFit="1" customWidth="1"/>
    <col min="6660" max="6660" width="18.85546875" style="4" bestFit="1" customWidth="1"/>
    <col min="6661" max="6912" width="9.140625" style="4"/>
    <col min="6913" max="6913" width="20.140625" style="4" bestFit="1" customWidth="1"/>
    <col min="6914" max="6914" width="18.7109375" style="4" bestFit="1" customWidth="1"/>
    <col min="6915" max="6915" width="19.5703125" style="4" bestFit="1" customWidth="1"/>
    <col min="6916" max="6916" width="18.85546875" style="4" bestFit="1" customWidth="1"/>
    <col min="6917" max="7168" width="9.140625" style="4"/>
    <col min="7169" max="7169" width="20.140625" style="4" bestFit="1" customWidth="1"/>
    <col min="7170" max="7170" width="18.7109375" style="4" bestFit="1" customWidth="1"/>
    <col min="7171" max="7171" width="19.5703125" style="4" bestFit="1" customWidth="1"/>
    <col min="7172" max="7172" width="18.85546875" style="4" bestFit="1" customWidth="1"/>
    <col min="7173" max="7424" width="9.140625" style="4"/>
    <col min="7425" max="7425" width="20.140625" style="4" bestFit="1" customWidth="1"/>
    <col min="7426" max="7426" width="18.7109375" style="4" bestFit="1" customWidth="1"/>
    <col min="7427" max="7427" width="19.5703125" style="4" bestFit="1" customWidth="1"/>
    <col min="7428" max="7428" width="18.85546875" style="4" bestFit="1" customWidth="1"/>
    <col min="7429" max="7680" width="9.140625" style="4"/>
    <col min="7681" max="7681" width="20.140625" style="4" bestFit="1" customWidth="1"/>
    <col min="7682" max="7682" width="18.7109375" style="4" bestFit="1" customWidth="1"/>
    <col min="7683" max="7683" width="19.5703125" style="4" bestFit="1" customWidth="1"/>
    <col min="7684" max="7684" width="18.85546875" style="4" bestFit="1" customWidth="1"/>
    <col min="7685" max="7936" width="9.140625" style="4"/>
    <col min="7937" max="7937" width="20.140625" style="4" bestFit="1" customWidth="1"/>
    <col min="7938" max="7938" width="18.7109375" style="4" bestFit="1" customWidth="1"/>
    <col min="7939" max="7939" width="19.5703125" style="4" bestFit="1" customWidth="1"/>
    <col min="7940" max="7940" width="18.85546875" style="4" bestFit="1" customWidth="1"/>
    <col min="7941" max="8192" width="9.140625" style="4"/>
    <col min="8193" max="8193" width="20.140625" style="4" bestFit="1" customWidth="1"/>
    <col min="8194" max="8194" width="18.7109375" style="4" bestFit="1" customWidth="1"/>
    <col min="8195" max="8195" width="19.5703125" style="4" bestFit="1" customWidth="1"/>
    <col min="8196" max="8196" width="18.85546875" style="4" bestFit="1" customWidth="1"/>
    <col min="8197" max="8448" width="9.140625" style="4"/>
    <col min="8449" max="8449" width="20.140625" style="4" bestFit="1" customWidth="1"/>
    <col min="8450" max="8450" width="18.7109375" style="4" bestFit="1" customWidth="1"/>
    <col min="8451" max="8451" width="19.5703125" style="4" bestFit="1" customWidth="1"/>
    <col min="8452" max="8452" width="18.85546875" style="4" bestFit="1" customWidth="1"/>
    <col min="8453" max="8704" width="9.140625" style="4"/>
    <col min="8705" max="8705" width="20.140625" style="4" bestFit="1" customWidth="1"/>
    <col min="8706" max="8706" width="18.7109375" style="4" bestFit="1" customWidth="1"/>
    <col min="8707" max="8707" width="19.5703125" style="4" bestFit="1" customWidth="1"/>
    <col min="8708" max="8708" width="18.85546875" style="4" bestFit="1" customWidth="1"/>
    <col min="8709" max="8960" width="9.140625" style="4"/>
    <col min="8961" max="8961" width="20.140625" style="4" bestFit="1" customWidth="1"/>
    <col min="8962" max="8962" width="18.7109375" style="4" bestFit="1" customWidth="1"/>
    <col min="8963" max="8963" width="19.5703125" style="4" bestFit="1" customWidth="1"/>
    <col min="8964" max="8964" width="18.85546875" style="4" bestFit="1" customWidth="1"/>
    <col min="8965" max="9216" width="9.140625" style="4"/>
    <col min="9217" max="9217" width="20.140625" style="4" bestFit="1" customWidth="1"/>
    <col min="9218" max="9218" width="18.7109375" style="4" bestFit="1" customWidth="1"/>
    <col min="9219" max="9219" width="19.5703125" style="4" bestFit="1" customWidth="1"/>
    <col min="9220" max="9220" width="18.85546875" style="4" bestFit="1" customWidth="1"/>
    <col min="9221" max="9472" width="9.140625" style="4"/>
    <col min="9473" max="9473" width="20.140625" style="4" bestFit="1" customWidth="1"/>
    <col min="9474" max="9474" width="18.7109375" style="4" bestFit="1" customWidth="1"/>
    <col min="9475" max="9475" width="19.5703125" style="4" bestFit="1" customWidth="1"/>
    <col min="9476" max="9476" width="18.85546875" style="4" bestFit="1" customWidth="1"/>
    <col min="9477" max="9728" width="9.140625" style="4"/>
    <col min="9729" max="9729" width="20.140625" style="4" bestFit="1" customWidth="1"/>
    <col min="9730" max="9730" width="18.7109375" style="4" bestFit="1" customWidth="1"/>
    <col min="9731" max="9731" width="19.5703125" style="4" bestFit="1" customWidth="1"/>
    <col min="9732" max="9732" width="18.85546875" style="4" bestFit="1" customWidth="1"/>
    <col min="9733" max="9984" width="9.140625" style="4"/>
    <col min="9985" max="9985" width="20.140625" style="4" bestFit="1" customWidth="1"/>
    <col min="9986" max="9986" width="18.7109375" style="4" bestFit="1" customWidth="1"/>
    <col min="9987" max="9987" width="19.5703125" style="4" bestFit="1" customWidth="1"/>
    <col min="9988" max="9988" width="18.85546875" style="4" bestFit="1" customWidth="1"/>
    <col min="9989" max="10240" width="9.140625" style="4"/>
    <col min="10241" max="10241" width="20.140625" style="4" bestFit="1" customWidth="1"/>
    <col min="10242" max="10242" width="18.7109375" style="4" bestFit="1" customWidth="1"/>
    <col min="10243" max="10243" width="19.5703125" style="4" bestFit="1" customWidth="1"/>
    <col min="10244" max="10244" width="18.85546875" style="4" bestFit="1" customWidth="1"/>
    <col min="10245" max="10496" width="9.140625" style="4"/>
    <col min="10497" max="10497" width="20.140625" style="4" bestFit="1" customWidth="1"/>
    <col min="10498" max="10498" width="18.7109375" style="4" bestFit="1" customWidth="1"/>
    <col min="10499" max="10499" width="19.5703125" style="4" bestFit="1" customWidth="1"/>
    <col min="10500" max="10500" width="18.85546875" style="4" bestFit="1" customWidth="1"/>
    <col min="10501" max="10752" width="9.140625" style="4"/>
    <col min="10753" max="10753" width="20.140625" style="4" bestFit="1" customWidth="1"/>
    <col min="10754" max="10754" width="18.7109375" style="4" bestFit="1" customWidth="1"/>
    <col min="10755" max="10755" width="19.5703125" style="4" bestFit="1" customWidth="1"/>
    <col min="10756" max="10756" width="18.85546875" style="4" bestFit="1" customWidth="1"/>
    <col min="10757" max="11008" width="9.140625" style="4"/>
    <col min="11009" max="11009" width="20.140625" style="4" bestFit="1" customWidth="1"/>
    <col min="11010" max="11010" width="18.7109375" style="4" bestFit="1" customWidth="1"/>
    <col min="11011" max="11011" width="19.5703125" style="4" bestFit="1" customWidth="1"/>
    <col min="11012" max="11012" width="18.85546875" style="4" bestFit="1" customWidth="1"/>
    <col min="11013" max="11264" width="9.140625" style="4"/>
    <col min="11265" max="11265" width="20.140625" style="4" bestFit="1" customWidth="1"/>
    <col min="11266" max="11266" width="18.7109375" style="4" bestFit="1" customWidth="1"/>
    <col min="11267" max="11267" width="19.5703125" style="4" bestFit="1" customWidth="1"/>
    <col min="11268" max="11268" width="18.85546875" style="4" bestFit="1" customWidth="1"/>
    <col min="11269" max="11520" width="9.140625" style="4"/>
    <col min="11521" max="11521" width="20.140625" style="4" bestFit="1" customWidth="1"/>
    <col min="11522" max="11522" width="18.7109375" style="4" bestFit="1" customWidth="1"/>
    <col min="11523" max="11523" width="19.5703125" style="4" bestFit="1" customWidth="1"/>
    <col min="11524" max="11524" width="18.85546875" style="4" bestFit="1" customWidth="1"/>
    <col min="11525" max="11776" width="9.140625" style="4"/>
    <col min="11777" max="11777" width="20.140625" style="4" bestFit="1" customWidth="1"/>
    <col min="11778" max="11778" width="18.7109375" style="4" bestFit="1" customWidth="1"/>
    <col min="11779" max="11779" width="19.5703125" style="4" bestFit="1" customWidth="1"/>
    <col min="11780" max="11780" width="18.85546875" style="4" bestFit="1" customWidth="1"/>
    <col min="11781" max="12032" width="9.140625" style="4"/>
    <col min="12033" max="12033" width="20.140625" style="4" bestFit="1" customWidth="1"/>
    <col min="12034" max="12034" width="18.7109375" style="4" bestFit="1" customWidth="1"/>
    <col min="12035" max="12035" width="19.5703125" style="4" bestFit="1" customWidth="1"/>
    <col min="12036" max="12036" width="18.85546875" style="4" bestFit="1" customWidth="1"/>
    <col min="12037" max="12288" width="9.140625" style="4"/>
    <col min="12289" max="12289" width="20.140625" style="4" bestFit="1" customWidth="1"/>
    <col min="12290" max="12290" width="18.7109375" style="4" bestFit="1" customWidth="1"/>
    <col min="12291" max="12291" width="19.5703125" style="4" bestFit="1" customWidth="1"/>
    <col min="12292" max="12292" width="18.85546875" style="4" bestFit="1" customWidth="1"/>
    <col min="12293" max="12544" width="9.140625" style="4"/>
    <col min="12545" max="12545" width="20.140625" style="4" bestFit="1" customWidth="1"/>
    <col min="12546" max="12546" width="18.7109375" style="4" bestFit="1" customWidth="1"/>
    <col min="12547" max="12547" width="19.5703125" style="4" bestFit="1" customWidth="1"/>
    <col min="12548" max="12548" width="18.85546875" style="4" bestFit="1" customWidth="1"/>
    <col min="12549" max="12800" width="9.140625" style="4"/>
    <col min="12801" max="12801" width="20.140625" style="4" bestFit="1" customWidth="1"/>
    <col min="12802" max="12802" width="18.7109375" style="4" bestFit="1" customWidth="1"/>
    <col min="12803" max="12803" width="19.5703125" style="4" bestFit="1" customWidth="1"/>
    <col min="12804" max="12804" width="18.85546875" style="4" bestFit="1" customWidth="1"/>
    <col min="12805" max="13056" width="9.140625" style="4"/>
    <col min="13057" max="13057" width="20.140625" style="4" bestFit="1" customWidth="1"/>
    <col min="13058" max="13058" width="18.7109375" style="4" bestFit="1" customWidth="1"/>
    <col min="13059" max="13059" width="19.5703125" style="4" bestFit="1" customWidth="1"/>
    <col min="13060" max="13060" width="18.85546875" style="4" bestFit="1" customWidth="1"/>
    <col min="13061" max="13312" width="9.140625" style="4"/>
    <col min="13313" max="13313" width="20.140625" style="4" bestFit="1" customWidth="1"/>
    <col min="13314" max="13314" width="18.7109375" style="4" bestFit="1" customWidth="1"/>
    <col min="13315" max="13315" width="19.5703125" style="4" bestFit="1" customWidth="1"/>
    <col min="13316" max="13316" width="18.85546875" style="4" bestFit="1" customWidth="1"/>
    <col min="13317" max="13568" width="9.140625" style="4"/>
    <col min="13569" max="13569" width="20.140625" style="4" bestFit="1" customWidth="1"/>
    <col min="13570" max="13570" width="18.7109375" style="4" bestFit="1" customWidth="1"/>
    <col min="13571" max="13571" width="19.5703125" style="4" bestFit="1" customWidth="1"/>
    <col min="13572" max="13572" width="18.85546875" style="4" bestFit="1" customWidth="1"/>
    <col min="13573" max="13824" width="9.140625" style="4"/>
    <col min="13825" max="13825" width="20.140625" style="4" bestFit="1" customWidth="1"/>
    <col min="13826" max="13826" width="18.7109375" style="4" bestFit="1" customWidth="1"/>
    <col min="13827" max="13827" width="19.5703125" style="4" bestFit="1" customWidth="1"/>
    <col min="13828" max="13828" width="18.85546875" style="4" bestFit="1" customWidth="1"/>
    <col min="13829" max="14080" width="9.140625" style="4"/>
    <col min="14081" max="14081" width="20.140625" style="4" bestFit="1" customWidth="1"/>
    <col min="14082" max="14082" width="18.7109375" style="4" bestFit="1" customWidth="1"/>
    <col min="14083" max="14083" width="19.5703125" style="4" bestFit="1" customWidth="1"/>
    <col min="14084" max="14084" width="18.85546875" style="4" bestFit="1" customWidth="1"/>
    <col min="14085" max="14336" width="9.140625" style="4"/>
    <col min="14337" max="14337" width="20.140625" style="4" bestFit="1" customWidth="1"/>
    <col min="14338" max="14338" width="18.7109375" style="4" bestFit="1" customWidth="1"/>
    <col min="14339" max="14339" width="19.5703125" style="4" bestFit="1" customWidth="1"/>
    <col min="14340" max="14340" width="18.85546875" style="4" bestFit="1" customWidth="1"/>
    <col min="14341" max="14592" width="9.140625" style="4"/>
    <col min="14593" max="14593" width="20.140625" style="4" bestFit="1" customWidth="1"/>
    <col min="14594" max="14594" width="18.7109375" style="4" bestFit="1" customWidth="1"/>
    <col min="14595" max="14595" width="19.5703125" style="4" bestFit="1" customWidth="1"/>
    <col min="14596" max="14596" width="18.85546875" style="4" bestFit="1" customWidth="1"/>
    <col min="14597" max="14848" width="9.140625" style="4"/>
    <col min="14849" max="14849" width="20.140625" style="4" bestFit="1" customWidth="1"/>
    <col min="14850" max="14850" width="18.7109375" style="4" bestFit="1" customWidth="1"/>
    <col min="14851" max="14851" width="19.5703125" style="4" bestFit="1" customWidth="1"/>
    <col min="14852" max="14852" width="18.85546875" style="4" bestFit="1" customWidth="1"/>
    <col min="14853" max="15104" width="9.140625" style="4"/>
    <col min="15105" max="15105" width="20.140625" style="4" bestFit="1" customWidth="1"/>
    <col min="15106" max="15106" width="18.7109375" style="4" bestFit="1" customWidth="1"/>
    <col min="15107" max="15107" width="19.5703125" style="4" bestFit="1" customWidth="1"/>
    <col min="15108" max="15108" width="18.85546875" style="4" bestFit="1" customWidth="1"/>
    <col min="15109" max="15360" width="9.140625" style="4"/>
    <col min="15361" max="15361" width="20.140625" style="4" bestFit="1" customWidth="1"/>
    <col min="15362" max="15362" width="18.7109375" style="4" bestFit="1" customWidth="1"/>
    <col min="15363" max="15363" width="19.5703125" style="4" bestFit="1" customWidth="1"/>
    <col min="15364" max="15364" width="18.85546875" style="4" bestFit="1" customWidth="1"/>
    <col min="15365" max="15616" width="9.140625" style="4"/>
    <col min="15617" max="15617" width="20.140625" style="4" bestFit="1" customWidth="1"/>
    <col min="15618" max="15618" width="18.7109375" style="4" bestFit="1" customWidth="1"/>
    <col min="15619" max="15619" width="19.5703125" style="4" bestFit="1" customWidth="1"/>
    <col min="15620" max="15620" width="18.85546875" style="4" bestFit="1" customWidth="1"/>
    <col min="15621" max="15872" width="9.140625" style="4"/>
    <col min="15873" max="15873" width="20.140625" style="4" bestFit="1" customWidth="1"/>
    <col min="15874" max="15874" width="18.7109375" style="4" bestFit="1" customWidth="1"/>
    <col min="15875" max="15875" width="19.5703125" style="4" bestFit="1" customWidth="1"/>
    <col min="15876" max="15876" width="18.85546875" style="4" bestFit="1" customWidth="1"/>
    <col min="15877" max="16128" width="9.140625" style="4"/>
    <col min="16129" max="16129" width="20.140625" style="4" bestFit="1" customWidth="1"/>
    <col min="16130" max="16130" width="18.7109375" style="4" bestFit="1" customWidth="1"/>
    <col min="16131" max="16131" width="19.5703125" style="4" bestFit="1" customWidth="1"/>
    <col min="16132" max="16132" width="18.85546875" style="4" bestFit="1" customWidth="1"/>
    <col min="16133" max="16384" width="9.140625" style="4"/>
  </cols>
  <sheetData>
    <row r="1" spans="1:7" x14ac:dyDescent="0.2">
      <c r="A1" s="6"/>
      <c r="B1" s="3" t="s">
        <v>39</v>
      </c>
      <c r="C1" s="3" t="s">
        <v>40</v>
      </c>
      <c r="D1" s="3" t="s">
        <v>41</v>
      </c>
      <c r="E1" s="3" t="s">
        <v>53</v>
      </c>
    </row>
    <row r="2" spans="1:7" x14ac:dyDescent="0.2">
      <c r="A2" s="6" t="s">
        <v>50</v>
      </c>
      <c r="B2" s="4">
        <v>6</v>
      </c>
      <c r="C2" s="4">
        <v>8</v>
      </c>
      <c r="D2" s="4">
        <v>7</v>
      </c>
      <c r="E2" s="4">
        <v>7</v>
      </c>
    </row>
    <row r="3" spans="1:7" x14ac:dyDescent="0.2">
      <c r="A3" s="6" t="s">
        <v>51</v>
      </c>
      <c r="B3" s="4">
        <v>19</v>
      </c>
      <c r="C3" s="4">
        <v>18</v>
      </c>
      <c r="D3" s="4">
        <v>22</v>
      </c>
      <c r="E3" s="4">
        <v>21</v>
      </c>
    </row>
    <row r="4" spans="1:7" x14ac:dyDescent="0.2">
      <c r="A4" s="6" t="s">
        <v>52</v>
      </c>
      <c r="B4" s="4">
        <v>1.3</v>
      </c>
      <c r="C4" s="4">
        <v>1.7</v>
      </c>
      <c r="D4" s="4">
        <v>4.3</v>
      </c>
      <c r="E4" s="4">
        <v>2.2999999999999998</v>
      </c>
    </row>
    <row r="8" spans="1:7" x14ac:dyDescent="0.2">
      <c r="A8" s="7" t="s">
        <v>43</v>
      </c>
      <c r="B8" s="7" t="s">
        <v>46</v>
      </c>
      <c r="C8" s="7" t="s">
        <v>47</v>
      </c>
      <c r="D8" s="7" t="s">
        <v>48</v>
      </c>
      <c r="E8" s="7" t="s">
        <v>16</v>
      </c>
      <c r="F8" s="7" t="s">
        <v>42</v>
      </c>
      <c r="G8" s="8" t="s">
        <v>49</v>
      </c>
    </row>
    <row r="9" spans="1:7" x14ac:dyDescent="0.2">
      <c r="A9" s="9" t="s">
        <v>44</v>
      </c>
      <c r="B9" s="16">
        <f>4-1</f>
        <v>3</v>
      </c>
      <c r="C9" s="16">
        <f>B9*D9</f>
        <v>72.963000000000008</v>
      </c>
      <c r="D9" s="14">
        <v>24.321000000000002</v>
      </c>
      <c r="E9" s="17">
        <f>D9/D10</f>
        <v>10.063688557093846</v>
      </c>
      <c r="F9" s="17">
        <f>FINV(0.05,B9,B10)</f>
        <v>3.0087865704473615</v>
      </c>
      <c r="G9" s="11" t="str">
        <f>IF(E9&gt;=F9, "Reject H0", "Do not reject H0")</f>
        <v>Reject H0</v>
      </c>
    </row>
    <row r="10" spans="1:7" x14ac:dyDescent="0.2">
      <c r="A10" s="9" t="s">
        <v>45</v>
      </c>
      <c r="B10" s="16">
        <f>B11-B9</f>
        <v>24</v>
      </c>
      <c r="C10" s="16">
        <f>C11-C9</f>
        <v>58.000999999999991</v>
      </c>
      <c r="D10" s="17">
        <f>C10/B10</f>
        <v>2.4167083333333328</v>
      </c>
    </row>
    <row r="11" spans="1:7" x14ac:dyDescent="0.2">
      <c r="A11" s="9" t="s">
        <v>21</v>
      </c>
      <c r="B11" s="16">
        <f>SUM(B2:E2)-1</f>
        <v>27</v>
      </c>
      <c r="C11" s="14">
        <v>130.964</v>
      </c>
    </row>
  </sheetData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35C-0984-4FC1-BE58-04233C44CFB5}">
  <dimension ref="A1:P53"/>
  <sheetViews>
    <sheetView workbookViewId="0"/>
  </sheetViews>
  <sheetFormatPr defaultRowHeight="12.75" x14ac:dyDescent="0.2"/>
  <cols>
    <col min="1" max="1" width="20.140625" style="4" bestFit="1" customWidth="1"/>
    <col min="2" max="6" width="9.140625" style="4"/>
    <col min="7" max="7" width="18.42578125" style="4" bestFit="1" customWidth="1"/>
    <col min="8" max="13" width="9.140625" style="4"/>
    <col min="14" max="14" width="12" style="4" bestFit="1" customWidth="1"/>
    <col min="15" max="256" width="9.140625" style="4"/>
    <col min="257" max="257" width="20.140625" style="4" bestFit="1" customWidth="1"/>
    <col min="258" max="262" width="9.140625" style="4"/>
    <col min="263" max="263" width="18.42578125" style="4" bestFit="1" customWidth="1"/>
    <col min="264" max="512" width="9.140625" style="4"/>
    <col min="513" max="513" width="20.140625" style="4" bestFit="1" customWidth="1"/>
    <col min="514" max="518" width="9.140625" style="4"/>
    <col min="519" max="519" width="18.42578125" style="4" bestFit="1" customWidth="1"/>
    <col min="520" max="768" width="9.140625" style="4"/>
    <col min="769" max="769" width="20.140625" style="4" bestFit="1" customWidth="1"/>
    <col min="770" max="774" width="9.140625" style="4"/>
    <col min="775" max="775" width="18.42578125" style="4" bestFit="1" customWidth="1"/>
    <col min="776" max="1024" width="9.140625" style="4"/>
    <col min="1025" max="1025" width="20.140625" style="4" bestFit="1" customWidth="1"/>
    <col min="1026" max="1030" width="9.140625" style="4"/>
    <col min="1031" max="1031" width="18.42578125" style="4" bestFit="1" customWidth="1"/>
    <col min="1032" max="1280" width="9.140625" style="4"/>
    <col min="1281" max="1281" width="20.140625" style="4" bestFit="1" customWidth="1"/>
    <col min="1282" max="1286" width="9.140625" style="4"/>
    <col min="1287" max="1287" width="18.42578125" style="4" bestFit="1" customWidth="1"/>
    <col min="1288" max="1536" width="9.140625" style="4"/>
    <col min="1537" max="1537" width="20.140625" style="4" bestFit="1" customWidth="1"/>
    <col min="1538" max="1542" width="9.140625" style="4"/>
    <col min="1543" max="1543" width="18.42578125" style="4" bestFit="1" customWidth="1"/>
    <col min="1544" max="1792" width="9.140625" style="4"/>
    <col min="1793" max="1793" width="20.140625" style="4" bestFit="1" customWidth="1"/>
    <col min="1794" max="1798" width="9.140625" style="4"/>
    <col min="1799" max="1799" width="18.42578125" style="4" bestFit="1" customWidth="1"/>
    <col min="1800" max="2048" width="9.140625" style="4"/>
    <col min="2049" max="2049" width="20.140625" style="4" bestFit="1" customWidth="1"/>
    <col min="2050" max="2054" width="9.140625" style="4"/>
    <col min="2055" max="2055" width="18.42578125" style="4" bestFit="1" customWidth="1"/>
    <col min="2056" max="2304" width="9.140625" style="4"/>
    <col min="2305" max="2305" width="20.140625" style="4" bestFit="1" customWidth="1"/>
    <col min="2306" max="2310" width="9.140625" style="4"/>
    <col min="2311" max="2311" width="18.42578125" style="4" bestFit="1" customWidth="1"/>
    <col min="2312" max="2560" width="9.140625" style="4"/>
    <col min="2561" max="2561" width="20.140625" style="4" bestFit="1" customWidth="1"/>
    <col min="2562" max="2566" width="9.140625" style="4"/>
    <col min="2567" max="2567" width="18.42578125" style="4" bestFit="1" customWidth="1"/>
    <col min="2568" max="2816" width="9.140625" style="4"/>
    <col min="2817" max="2817" width="20.140625" style="4" bestFit="1" customWidth="1"/>
    <col min="2818" max="2822" width="9.140625" style="4"/>
    <col min="2823" max="2823" width="18.42578125" style="4" bestFit="1" customWidth="1"/>
    <col min="2824" max="3072" width="9.140625" style="4"/>
    <col min="3073" max="3073" width="20.140625" style="4" bestFit="1" customWidth="1"/>
    <col min="3074" max="3078" width="9.140625" style="4"/>
    <col min="3079" max="3079" width="18.42578125" style="4" bestFit="1" customWidth="1"/>
    <col min="3080" max="3328" width="9.140625" style="4"/>
    <col min="3329" max="3329" width="20.140625" style="4" bestFit="1" customWidth="1"/>
    <col min="3330" max="3334" width="9.140625" style="4"/>
    <col min="3335" max="3335" width="18.42578125" style="4" bestFit="1" customWidth="1"/>
    <col min="3336" max="3584" width="9.140625" style="4"/>
    <col min="3585" max="3585" width="20.140625" style="4" bestFit="1" customWidth="1"/>
    <col min="3586" max="3590" width="9.140625" style="4"/>
    <col min="3591" max="3591" width="18.42578125" style="4" bestFit="1" customWidth="1"/>
    <col min="3592" max="3840" width="9.140625" style="4"/>
    <col min="3841" max="3841" width="20.140625" style="4" bestFit="1" customWidth="1"/>
    <col min="3842" max="3846" width="9.140625" style="4"/>
    <col min="3847" max="3847" width="18.42578125" style="4" bestFit="1" customWidth="1"/>
    <col min="3848" max="4096" width="9.140625" style="4"/>
    <col min="4097" max="4097" width="20.140625" style="4" bestFit="1" customWidth="1"/>
    <col min="4098" max="4102" width="9.140625" style="4"/>
    <col min="4103" max="4103" width="18.42578125" style="4" bestFit="1" customWidth="1"/>
    <col min="4104" max="4352" width="9.140625" style="4"/>
    <col min="4353" max="4353" width="20.140625" style="4" bestFit="1" customWidth="1"/>
    <col min="4354" max="4358" width="9.140625" style="4"/>
    <col min="4359" max="4359" width="18.42578125" style="4" bestFit="1" customWidth="1"/>
    <col min="4360" max="4608" width="9.140625" style="4"/>
    <col min="4609" max="4609" width="20.140625" style="4" bestFit="1" customWidth="1"/>
    <col min="4610" max="4614" width="9.140625" style="4"/>
    <col min="4615" max="4615" width="18.42578125" style="4" bestFit="1" customWidth="1"/>
    <col min="4616" max="4864" width="9.140625" style="4"/>
    <col min="4865" max="4865" width="20.140625" style="4" bestFit="1" customWidth="1"/>
    <col min="4866" max="4870" width="9.140625" style="4"/>
    <col min="4871" max="4871" width="18.42578125" style="4" bestFit="1" customWidth="1"/>
    <col min="4872" max="5120" width="9.140625" style="4"/>
    <col min="5121" max="5121" width="20.140625" style="4" bestFit="1" customWidth="1"/>
    <col min="5122" max="5126" width="9.140625" style="4"/>
    <col min="5127" max="5127" width="18.42578125" style="4" bestFit="1" customWidth="1"/>
    <col min="5128" max="5376" width="9.140625" style="4"/>
    <col min="5377" max="5377" width="20.140625" style="4" bestFit="1" customWidth="1"/>
    <col min="5378" max="5382" width="9.140625" style="4"/>
    <col min="5383" max="5383" width="18.42578125" style="4" bestFit="1" customWidth="1"/>
    <col min="5384" max="5632" width="9.140625" style="4"/>
    <col min="5633" max="5633" width="20.140625" style="4" bestFit="1" customWidth="1"/>
    <col min="5634" max="5638" width="9.140625" style="4"/>
    <col min="5639" max="5639" width="18.42578125" style="4" bestFit="1" customWidth="1"/>
    <col min="5640" max="5888" width="9.140625" style="4"/>
    <col min="5889" max="5889" width="20.140625" style="4" bestFit="1" customWidth="1"/>
    <col min="5890" max="5894" width="9.140625" style="4"/>
    <col min="5895" max="5895" width="18.42578125" style="4" bestFit="1" customWidth="1"/>
    <col min="5896" max="6144" width="9.140625" style="4"/>
    <col min="6145" max="6145" width="20.140625" style="4" bestFit="1" customWidth="1"/>
    <col min="6146" max="6150" width="9.140625" style="4"/>
    <col min="6151" max="6151" width="18.42578125" style="4" bestFit="1" customWidth="1"/>
    <col min="6152" max="6400" width="9.140625" style="4"/>
    <col min="6401" max="6401" width="20.140625" style="4" bestFit="1" customWidth="1"/>
    <col min="6402" max="6406" width="9.140625" style="4"/>
    <col min="6407" max="6407" width="18.42578125" style="4" bestFit="1" customWidth="1"/>
    <col min="6408" max="6656" width="9.140625" style="4"/>
    <col min="6657" max="6657" width="20.140625" style="4" bestFit="1" customWidth="1"/>
    <col min="6658" max="6662" width="9.140625" style="4"/>
    <col min="6663" max="6663" width="18.42578125" style="4" bestFit="1" customWidth="1"/>
    <col min="6664" max="6912" width="9.140625" style="4"/>
    <col min="6913" max="6913" width="20.140625" style="4" bestFit="1" customWidth="1"/>
    <col min="6914" max="6918" width="9.140625" style="4"/>
    <col min="6919" max="6919" width="18.42578125" style="4" bestFit="1" customWidth="1"/>
    <col min="6920" max="7168" width="9.140625" style="4"/>
    <col min="7169" max="7169" width="20.140625" style="4" bestFit="1" customWidth="1"/>
    <col min="7170" max="7174" width="9.140625" style="4"/>
    <col min="7175" max="7175" width="18.42578125" style="4" bestFit="1" customWidth="1"/>
    <col min="7176" max="7424" width="9.140625" style="4"/>
    <col min="7425" max="7425" width="20.140625" style="4" bestFit="1" customWidth="1"/>
    <col min="7426" max="7430" width="9.140625" style="4"/>
    <col min="7431" max="7431" width="18.42578125" style="4" bestFit="1" customWidth="1"/>
    <col min="7432" max="7680" width="9.140625" style="4"/>
    <col min="7681" max="7681" width="20.140625" style="4" bestFit="1" customWidth="1"/>
    <col min="7682" max="7686" width="9.140625" style="4"/>
    <col min="7687" max="7687" width="18.42578125" style="4" bestFit="1" customWidth="1"/>
    <col min="7688" max="7936" width="9.140625" style="4"/>
    <col min="7937" max="7937" width="20.140625" style="4" bestFit="1" customWidth="1"/>
    <col min="7938" max="7942" width="9.140625" style="4"/>
    <col min="7943" max="7943" width="18.42578125" style="4" bestFit="1" customWidth="1"/>
    <col min="7944" max="8192" width="9.140625" style="4"/>
    <col min="8193" max="8193" width="20.140625" style="4" bestFit="1" customWidth="1"/>
    <col min="8194" max="8198" width="9.140625" style="4"/>
    <col min="8199" max="8199" width="18.42578125" style="4" bestFit="1" customWidth="1"/>
    <col min="8200" max="8448" width="9.140625" style="4"/>
    <col min="8449" max="8449" width="20.140625" style="4" bestFit="1" customWidth="1"/>
    <col min="8450" max="8454" width="9.140625" style="4"/>
    <col min="8455" max="8455" width="18.42578125" style="4" bestFit="1" customWidth="1"/>
    <col min="8456" max="8704" width="9.140625" style="4"/>
    <col min="8705" max="8705" width="20.140625" style="4" bestFit="1" customWidth="1"/>
    <col min="8706" max="8710" width="9.140625" style="4"/>
    <col min="8711" max="8711" width="18.42578125" style="4" bestFit="1" customWidth="1"/>
    <col min="8712" max="8960" width="9.140625" style="4"/>
    <col min="8961" max="8961" width="20.140625" style="4" bestFit="1" customWidth="1"/>
    <col min="8962" max="8966" width="9.140625" style="4"/>
    <col min="8967" max="8967" width="18.42578125" style="4" bestFit="1" customWidth="1"/>
    <col min="8968" max="9216" width="9.140625" style="4"/>
    <col min="9217" max="9217" width="20.140625" style="4" bestFit="1" customWidth="1"/>
    <col min="9218" max="9222" width="9.140625" style="4"/>
    <col min="9223" max="9223" width="18.42578125" style="4" bestFit="1" customWidth="1"/>
    <col min="9224" max="9472" width="9.140625" style="4"/>
    <col min="9473" max="9473" width="20.140625" style="4" bestFit="1" customWidth="1"/>
    <col min="9474" max="9478" width="9.140625" style="4"/>
    <col min="9479" max="9479" width="18.42578125" style="4" bestFit="1" customWidth="1"/>
    <col min="9480" max="9728" width="9.140625" style="4"/>
    <col min="9729" max="9729" width="20.140625" style="4" bestFit="1" customWidth="1"/>
    <col min="9730" max="9734" width="9.140625" style="4"/>
    <col min="9735" max="9735" width="18.42578125" style="4" bestFit="1" customWidth="1"/>
    <col min="9736" max="9984" width="9.140625" style="4"/>
    <col min="9985" max="9985" width="20.140625" style="4" bestFit="1" customWidth="1"/>
    <col min="9986" max="9990" width="9.140625" style="4"/>
    <col min="9991" max="9991" width="18.42578125" style="4" bestFit="1" customWidth="1"/>
    <col min="9992" max="10240" width="9.140625" style="4"/>
    <col min="10241" max="10241" width="20.140625" style="4" bestFit="1" customWidth="1"/>
    <col min="10242" max="10246" width="9.140625" style="4"/>
    <col min="10247" max="10247" width="18.42578125" style="4" bestFit="1" customWidth="1"/>
    <col min="10248" max="10496" width="9.140625" style="4"/>
    <col min="10497" max="10497" width="20.140625" style="4" bestFit="1" customWidth="1"/>
    <col min="10498" max="10502" width="9.140625" style="4"/>
    <col min="10503" max="10503" width="18.42578125" style="4" bestFit="1" customWidth="1"/>
    <col min="10504" max="10752" width="9.140625" style="4"/>
    <col min="10753" max="10753" width="20.140625" style="4" bestFit="1" customWidth="1"/>
    <col min="10754" max="10758" width="9.140625" style="4"/>
    <col min="10759" max="10759" width="18.42578125" style="4" bestFit="1" customWidth="1"/>
    <col min="10760" max="11008" width="9.140625" style="4"/>
    <col min="11009" max="11009" width="20.140625" style="4" bestFit="1" customWidth="1"/>
    <col min="11010" max="11014" width="9.140625" style="4"/>
    <col min="11015" max="11015" width="18.42578125" style="4" bestFit="1" customWidth="1"/>
    <col min="11016" max="11264" width="9.140625" style="4"/>
    <col min="11265" max="11265" width="20.140625" style="4" bestFit="1" customWidth="1"/>
    <col min="11266" max="11270" width="9.140625" style="4"/>
    <col min="11271" max="11271" width="18.42578125" style="4" bestFit="1" customWidth="1"/>
    <col min="11272" max="11520" width="9.140625" style="4"/>
    <col min="11521" max="11521" width="20.140625" style="4" bestFit="1" customWidth="1"/>
    <col min="11522" max="11526" width="9.140625" style="4"/>
    <col min="11527" max="11527" width="18.42578125" style="4" bestFit="1" customWidth="1"/>
    <col min="11528" max="11776" width="9.140625" style="4"/>
    <col min="11777" max="11777" width="20.140625" style="4" bestFit="1" customWidth="1"/>
    <col min="11778" max="11782" width="9.140625" style="4"/>
    <col min="11783" max="11783" width="18.42578125" style="4" bestFit="1" customWidth="1"/>
    <col min="11784" max="12032" width="9.140625" style="4"/>
    <col min="12033" max="12033" width="20.140625" style="4" bestFit="1" customWidth="1"/>
    <col min="12034" max="12038" width="9.140625" style="4"/>
    <col min="12039" max="12039" width="18.42578125" style="4" bestFit="1" customWidth="1"/>
    <col min="12040" max="12288" width="9.140625" style="4"/>
    <col min="12289" max="12289" width="20.140625" style="4" bestFit="1" customWidth="1"/>
    <col min="12290" max="12294" width="9.140625" style="4"/>
    <col min="12295" max="12295" width="18.42578125" style="4" bestFit="1" customWidth="1"/>
    <col min="12296" max="12544" width="9.140625" style="4"/>
    <col min="12545" max="12545" width="20.140625" style="4" bestFit="1" customWidth="1"/>
    <col min="12546" max="12550" width="9.140625" style="4"/>
    <col min="12551" max="12551" width="18.42578125" style="4" bestFit="1" customWidth="1"/>
    <col min="12552" max="12800" width="9.140625" style="4"/>
    <col min="12801" max="12801" width="20.140625" style="4" bestFit="1" customWidth="1"/>
    <col min="12802" max="12806" width="9.140625" style="4"/>
    <col min="12807" max="12807" width="18.42578125" style="4" bestFit="1" customWidth="1"/>
    <col min="12808" max="13056" width="9.140625" style="4"/>
    <col min="13057" max="13057" width="20.140625" style="4" bestFit="1" customWidth="1"/>
    <col min="13058" max="13062" width="9.140625" style="4"/>
    <col min="13063" max="13063" width="18.42578125" style="4" bestFit="1" customWidth="1"/>
    <col min="13064" max="13312" width="9.140625" style="4"/>
    <col min="13313" max="13313" width="20.140625" style="4" bestFit="1" customWidth="1"/>
    <col min="13314" max="13318" width="9.140625" style="4"/>
    <col min="13319" max="13319" width="18.42578125" style="4" bestFit="1" customWidth="1"/>
    <col min="13320" max="13568" width="9.140625" style="4"/>
    <col min="13569" max="13569" width="20.140625" style="4" bestFit="1" customWidth="1"/>
    <col min="13570" max="13574" width="9.140625" style="4"/>
    <col min="13575" max="13575" width="18.42578125" style="4" bestFit="1" customWidth="1"/>
    <col min="13576" max="13824" width="9.140625" style="4"/>
    <col min="13825" max="13825" width="20.140625" style="4" bestFit="1" customWidth="1"/>
    <col min="13826" max="13830" width="9.140625" style="4"/>
    <col min="13831" max="13831" width="18.42578125" style="4" bestFit="1" customWidth="1"/>
    <col min="13832" max="14080" width="9.140625" style="4"/>
    <col min="14081" max="14081" width="20.140625" style="4" bestFit="1" customWidth="1"/>
    <col min="14082" max="14086" width="9.140625" style="4"/>
    <col min="14087" max="14087" width="18.42578125" style="4" bestFit="1" customWidth="1"/>
    <col min="14088" max="14336" width="9.140625" style="4"/>
    <col min="14337" max="14337" width="20.140625" style="4" bestFit="1" customWidth="1"/>
    <col min="14338" max="14342" width="9.140625" style="4"/>
    <col min="14343" max="14343" width="18.42578125" style="4" bestFit="1" customWidth="1"/>
    <col min="14344" max="14592" width="9.140625" style="4"/>
    <col min="14593" max="14593" width="20.140625" style="4" bestFit="1" customWidth="1"/>
    <col min="14594" max="14598" width="9.140625" style="4"/>
    <col min="14599" max="14599" width="18.42578125" style="4" bestFit="1" customWidth="1"/>
    <col min="14600" max="14848" width="9.140625" style="4"/>
    <col min="14849" max="14849" width="20.140625" style="4" bestFit="1" customWidth="1"/>
    <col min="14850" max="14854" width="9.140625" style="4"/>
    <col min="14855" max="14855" width="18.42578125" style="4" bestFit="1" customWidth="1"/>
    <col min="14856" max="15104" width="9.140625" style="4"/>
    <col min="15105" max="15105" width="20.140625" style="4" bestFit="1" customWidth="1"/>
    <col min="15106" max="15110" width="9.140625" style="4"/>
    <col min="15111" max="15111" width="18.42578125" style="4" bestFit="1" customWidth="1"/>
    <col min="15112" max="15360" width="9.140625" style="4"/>
    <col min="15361" max="15361" width="20.140625" style="4" bestFit="1" customWidth="1"/>
    <col min="15362" max="15366" width="9.140625" style="4"/>
    <col min="15367" max="15367" width="18.42578125" style="4" bestFit="1" customWidth="1"/>
    <col min="15368" max="15616" width="9.140625" style="4"/>
    <col min="15617" max="15617" width="20.140625" style="4" bestFit="1" customWidth="1"/>
    <col min="15618" max="15622" width="9.140625" style="4"/>
    <col min="15623" max="15623" width="18.42578125" style="4" bestFit="1" customWidth="1"/>
    <col min="15624" max="15872" width="9.140625" style="4"/>
    <col min="15873" max="15873" width="20.140625" style="4" bestFit="1" customWidth="1"/>
    <col min="15874" max="15878" width="9.140625" style="4"/>
    <col min="15879" max="15879" width="18.42578125" style="4" bestFit="1" customWidth="1"/>
    <col min="15880" max="16128" width="9.140625" style="4"/>
    <col min="16129" max="16129" width="20.140625" style="4" bestFit="1" customWidth="1"/>
    <col min="16130" max="16134" width="9.140625" style="4"/>
    <col min="16135" max="16135" width="18.42578125" style="4" bestFit="1" customWidth="1"/>
    <col min="16136" max="16384" width="9.140625" style="4"/>
  </cols>
  <sheetData>
    <row r="1" spans="1:14" x14ac:dyDescent="0.2">
      <c r="A1" s="18"/>
      <c r="B1" s="64" t="s">
        <v>57</v>
      </c>
      <c r="C1" s="64"/>
      <c r="D1" s="64"/>
      <c r="E1" s="64"/>
      <c r="G1" s="4" t="s">
        <v>4</v>
      </c>
    </row>
    <row r="2" spans="1:14" x14ac:dyDescent="0.2">
      <c r="A2" s="43" t="s">
        <v>58</v>
      </c>
      <c r="B2" s="42">
        <v>1</v>
      </c>
      <c r="C2" s="42">
        <v>2</v>
      </c>
      <c r="D2" s="42">
        <v>3</v>
      </c>
      <c r="E2" s="42">
        <v>4</v>
      </c>
    </row>
    <row r="3" spans="1:14" ht="13.5" thickBot="1" x14ac:dyDescent="0.25">
      <c r="A3" s="42">
        <v>1</v>
      </c>
      <c r="B3" s="18">
        <v>15.1</v>
      </c>
      <c r="C3" s="18">
        <v>14.9</v>
      </c>
      <c r="D3" s="18">
        <v>15.4</v>
      </c>
      <c r="E3" s="18">
        <v>15.6</v>
      </c>
      <c r="G3" s="4" t="s">
        <v>5</v>
      </c>
    </row>
    <row r="4" spans="1:14" x14ac:dyDescent="0.2">
      <c r="A4" s="42">
        <v>2</v>
      </c>
      <c r="B4" s="18">
        <v>15</v>
      </c>
      <c r="C4" s="18">
        <v>15.2</v>
      </c>
      <c r="D4" s="18">
        <v>15.2</v>
      </c>
      <c r="E4" s="18">
        <v>15.5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</row>
    <row r="5" spans="1:14" x14ac:dyDescent="0.2">
      <c r="A5" s="42">
        <v>3</v>
      </c>
      <c r="B5" s="18">
        <v>14.9</v>
      </c>
      <c r="C5" s="18">
        <v>14.9</v>
      </c>
      <c r="D5" s="18">
        <v>16.100000000000001</v>
      </c>
      <c r="E5" s="18">
        <v>15.8</v>
      </c>
      <c r="G5" s="20">
        <v>1</v>
      </c>
      <c r="H5" s="20">
        <v>6</v>
      </c>
      <c r="I5" s="20">
        <v>91.2</v>
      </c>
      <c r="J5" s="20">
        <v>15.2</v>
      </c>
      <c r="K5" s="20">
        <v>8.8000000000010917E-2</v>
      </c>
    </row>
    <row r="6" spans="1:14" x14ac:dyDescent="0.2">
      <c r="A6" s="42">
        <v>4</v>
      </c>
      <c r="B6" s="18">
        <v>15.7</v>
      </c>
      <c r="C6" s="18">
        <v>14.8</v>
      </c>
      <c r="D6" s="18">
        <v>15.3</v>
      </c>
      <c r="E6" s="18">
        <v>15.3</v>
      </c>
      <c r="G6" s="20">
        <v>2</v>
      </c>
      <c r="H6" s="20">
        <v>6</v>
      </c>
      <c r="I6" s="20">
        <v>90</v>
      </c>
      <c r="J6" s="20">
        <v>15</v>
      </c>
      <c r="K6" s="20">
        <v>4.0000000000054568E-2</v>
      </c>
    </row>
    <row r="7" spans="1:14" x14ac:dyDescent="0.2">
      <c r="A7" s="42">
        <v>5</v>
      </c>
      <c r="B7" s="18">
        <v>15.4</v>
      </c>
      <c r="C7" s="18">
        <v>14.9</v>
      </c>
      <c r="D7" s="18">
        <v>15.2</v>
      </c>
      <c r="E7" s="18">
        <v>15.7</v>
      </c>
      <c r="G7" s="20">
        <v>3</v>
      </c>
      <c r="H7" s="20">
        <v>6</v>
      </c>
      <c r="I7" s="20">
        <v>92.4</v>
      </c>
      <c r="J7" s="20">
        <v>15.4</v>
      </c>
      <c r="K7" s="20">
        <v>0.12400000000002365</v>
      </c>
    </row>
    <row r="8" spans="1:14" ht="13.5" thickBot="1" x14ac:dyDescent="0.25">
      <c r="A8" s="42">
        <v>6</v>
      </c>
      <c r="B8" s="18">
        <v>15.1</v>
      </c>
      <c r="C8" s="18">
        <v>15.3</v>
      </c>
      <c r="D8" s="18">
        <v>15.2</v>
      </c>
      <c r="E8" s="18">
        <v>15.7</v>
      </c>
      <c r="G8" s="21">
        <v>4</v>
      </c>
      <c r="H8" s="21">
        <v>6</v>
      </c>
      <c r="I8" s="21">
        <v>93.6</v>
      </c>
      <c r="J8" s="21">
        <v>15.6</v>
      </c>
      <c r="K8" s="21">
        <v>3.1999999999970899E-2</v>
      </c>
    </row>
    <row r="9" spans="1:14" ht="15" customHeight="1" x14ac:dyDescent="0.2">
      <c r="A9" s="37" t="s">
        <v>59</v>
      </c>
      <c r="B9" s="38">
        <f>AVERAGE(B3:B8)</f>
        <v>15.200000000000001</v>
      </c>
      <c r="C9" s="38">
        <f>AVERAGE(C3:C8)</f>
        <v>15</v>
      </c>
      <c r="D9" s="38">
        <f>AVERAGE(D3:D8)</f>
        <v>15.4</v>
      </c>
      <c r="E9" s="38">
        <f>AVERAGE(E3:E8)</f>
        <v>15.600000000000001</v>
      </c>
    </row>
    <row r="10" spans="1:14" x14ac:dyDescent="0.2">
      <c r="A10" s="37" t="s">
        <v>60</v>
      </c>
      <c r="B10" s="38">
        <f>VAR(B3:B8)</f>
        <v>8.799999999999987E-2</v>
      </c>
      <c r="C10" s="38">
        <f>VAR(C3:C8)</f>
        <v>3.9999999999999925E-2</v>
      </c>
      <c r="D10" s="38">
        <f>VAR(D3:D8)</f>
        <v>0.12400000000000055</v>
      </c>
      <c r="E10" s="38">
        <f>VAR(E3:E8)</f>
        <v>3.199999999999991E-2</v>
      </c>
    </row>
    <row r="11" spans="1:14" ht="13.5" thickBot="1" x14ac:dyDescent="0.25">
      <c r="G11" s="4" t="s">
        <v>11</v>
      </c>
    </row>
    <row r="12" spans="1:14" x14ac:dyDescent="0.2">
      <c r="G12" s="19" t="s">
        <v>12</v>
      </c>
      <c r="H12" s="19" t="s">
        <v>13</v>
      </c>
      <c r="I12" s="19" t="s">
        <v>14</v>
      </c>
      <c r="J12" s="19" t="s">
        <v>15</v>
      </c>
      <c r="K12" s="19" t="s">
        <v>16</v>
      </c>
      <c r="L12" s="19" t="s">
        <v>17</v>
      </c>
      <c r="M12" s="19" t="s">
        <v>18</v>
      </c>
      <c r="N12" s="8" t="s">
        <v>49</v>
      </c>
    </row>
    <row r="13" spans="1:14" x14ac:dyDescent="0.2">
      <c r="A13" s="45" t="s">
        <v>73</v>
      </c>
      <c r="B13" s="14"/>
      <c r="C13" s="14"/>
      <c r="D13" s="14"/>
      <c r="E13" s="14"/>
      <c r="G13" s="20" t="s">
        <v>19</v>
      </c>
      <c r="H13" s="20">
        <v>1.2</v>
      </c>
      <c r="I13" s="20">
        <v>3</v>
      </c>
      <c r="J13" s="20">
        <v>0.39999999999999947</v>
      </c>
      <c r="K13" s="22">
        <v>5.6338028169013956</v>
      </c>
      <c r="L13" s="22">
        <v>5.758533183867375E-3</v>
      </c>
      <c r="M13" s="22">
        <v>3.0983912244394283</v>
      </c>
      <c r="N13" s="15" t="str">
        <f>IF(K13&gt;=M13, "Reject H0", "Do not reject H0")</f>
        <v>Reject H0</v>
      </c>
    </row>
    <row r="14" spans="1:14" x14ac:dyDescent="0.2">
      <c r="B14" s="14"/>
      <c r="C14" s="14"/>
      <c r="D14" s="14"/>
      <c r="E14" s="14"/>
      <c r="G14" s="20" t="s">
        <v>20</v>
      </c>
      <c r="H14" s="20">
        <v>1.42</v>
      </c>
      <c r="I14" s="20">
        <v>20</v>
      </c>
      <c r="J14" s="23">
        <v>7.1000000000000063E-2</v>
      </c>
      <c r="K14" s="20"/>
      <c r="L14" s="20"/>
      <c r="M14" s="20"/>
    </row>
    <row r="15" spans="1:14" ht="13.5" thickBot="1" x14ac:dyDescent="0.25">
      <c r="G15" s="21" t="s">
        <v>21</v>
      </c>
      <c r="H15" s="21">
        <v>2.62</v>
      </c>
      <c r="I15" s="21">
        <v>23</v>
      </c>
      <c r="J15" s="21"/>
      <c r="K15" s="21"/>
      <c r="L15" s="21"/>
      <c r="M15" s="21"/>
    </row>
    <row r="17" spans="1:16" customFormat="1" ht="15" x14ac:dyDescent="0.25"/>
    <row r="18" spans="1:16" ht="15" x14ac:dyDescent="0.25">
      <c r="A18"/>
      <c r="B18"/>
      <c r="C18"/>
      <c r="D18"/>
      <c r="E18"/>
      <c r="F18"/>
      <c r="G18" s="24" t="s">
        <v>22</v>
      </c>
    </row>
    <row r="19" spans="1:16" ht="15" x14ac:dyDescent="0.25">
      <c r="A19"/>
      <c r="B19"/>
      <c r="C19"/>
      <c r="D19"/>
      <c r="E19"/>
      <c r="F19"/>
    </row>
    <row r="20" spans="1:16" ht="15" x14ac:dyDescent="0.25">
      <c r="A20"/>
      <c r="B20"/>
      <c r="C20"/>
      <c r="D20"/>
      <c r="E20"/>
      <c r="F20"/>
      <c r="G20" s="4" t="s">
        <v>61</v>
      </c>
      <c r="H20" s="4">
        <f>5*(LN(B10)+LN(C10)+LN(D10)+LN(E10))</f>
        <v>-55.893936894658218</v>
      </c>
    </row>
    <row r="21" spans="1:16" ht="15" x14ac:dyDescent="0.25">
      <c r="A21"/>
      <c r="B21"/>
      <c r="C21"/>
      <c r="D21"/>
      <c r="E21"/>
      <c r="F21"/>
      <c r="G21" s="4" t="s">
        <v>62</v>
      </c>
      <c r="H21" s="4">
        <f>4*(1/5)</f>
        <v>0.8</v>
      </c>
    </row>
    <row r="22" spans="1:16" ht="15" x14ac:dyDescent="0.25">
      <c r="A22"/>
      <c r="B22"/>
      <c r="C22"/>
      <c r="D22"/>
      <c r="E22"/>
      <c r="F22"/>
    </row>
    <row r="23" spans="1:16" ht="15" x14ac:dyDescent="0.25">
      <c r="A23"/>
      <c r="B23"/>
      <c r="C23"/>
      <c r="D23"/>
      <c r="E23"/>
      <c r="F23"/>
      <c r="G23" s="16" t="s">
        <v>54</v>
      </c>
      <c r="H23" s="35">
        <f>(I14*LN(J14)-H20)/(1+(1/(3*I13))*(H21-(1/I14)))</f>
        <v>2.7622420207770477</v>
      </c>
    </row>
    <row r="24" spans="1:16" ht="15" x14ac:dyDescent="0.25">
      <c r="A24"/>
      <c r="B24"/>
      <c r="C24"/>
      <c r="D24"/>
      <c r="E24"/>
      <c r="F24"/>
      <c r="G24" s="16" t="s">
        <v>55</v>
      </c>
      <c r="H24" s="35">
        <f>CHIINV(0.05,I13)</f>
        <v>7.8147279032511792</v>
      </c>
    </row>
    <row r="25" spans="1:16" ht="15" x14ac:dyDescent="0.25">
      <c r="A25"/>
      <c r="B25"/>
      <c r="C25"/>
      <c r="D25"/>
      <c r="E25"/>
      <c r="F25"/>
      <c r="G25" s="16" t="s">
        <v>56</v>
      </c>
      <c r="H25" s="35">
        <f>CHIDIST(H23,I13)</f>
        <v>0.42975332808608813</v>
      </c>
    </row>
    <row r="26" spans="1:16" ht="15" x14ac:dyDescent="0.25">
      <c r="A26"/>
      <c r="B26"/>
      <c r="C26"/>
      <c r="D26"/>
      <c r="E26"/>
      <c r="F26"/>
    </row>
    <row r="27" spans="1:16" ht="15" x14ac:dyDescent="0.25">
      <c r="A27"/>
      <c r="B27"/>
      <c r="C27"/>
      <c r="D27"/>
      <c r="E27"/>
      <c r="F27"/>
    </row>
    <row r="28" spans="1:16" ht="15" x14ac:dyDescent="0.25">
      <c r="A28"/>
      <c r="B28"/>
      <c r="C28"/>
      <c r="D28"/>
      <c r="E28"/>
      <c r="F28"/>
      <c r="G28" s="24" t="s">
        <v>25</v>
      </c>
    </row>
    <row r="29" spans="1:16" ht="15" x14ac:dyDescent="0.25">
      <c r="A29"/>
      <c r="B29"/>
      <c r="C29"/>
      <c r="D29"/>
      <c r="E29"/>
      <c r="F29"/>
      <c r="G29"/>
      <c r="H29"/>
      <c r="I29"/>
    </row>
    <row r="30" spans="1:16" ht="25.5" x14ac:dyDescent="0.25">
      <c r="A30"/>
      <c r="B30"/>
      <c r="C30"/>
      <c r="D30"/>
      <c r="E30"/>
      <c r="F30"/>
      <c r="G30" s="31" t="s">
        <v>69</v>
      </c>
      <c r="H30" s="31" t="s">
        <v>70</v>
      </c>
      <c r="I30" s="32" t="s">
        <v>67</v>
      </c>
      <c r="J30" s="33" t="s">
        <v>68</v>
      </c>
      <c r="K30" s="34" t="s">
        <v>49</v>
      </c>
      <c r="L30"/>
      <c r="M30"/>
      <c r="N30"/>
      <c r="O30"/>
      <c r="P30"/>
    </row>
    <row r="31" spans="1:16" ht="15" x14ac:dyDescent="0.25">
      <c r="A31"/>
      <c r="B31"/>
      <c r="C31"/>
      <c r="D31"/>
      <c r="E31"/>
      <c r="F31"/>
      <c r="G31" s="2" t="s">
        <v>63</v>
      </c>
      <c r="H31" s="2" t="s">
        <v>64</v>
      </c>
      <c r="I31" s="49">
        <f>ABS(J5-J6)/SQRT($J$14/6)</f>
        <v>1.8385542391076795</v>
      </c>
      <c r="J31" s="36">
        <v>3.9580000000000002</v>
      </c>
      <c r="K31" s="15" t="str">
        <f>IF(I31&gt;=J31, "Reject H0", "Do not reject H0")</f>
        <v>Do not reject H0</v>
      </c>
      <c r="L31"/>
      <c r="M31"/>
      <c r="N31"/>
      <c r="O31"/>
      <c r="P31"/>
    </row>
    <row r="32" spans="1:16" ht="15" x14ac:dyDescent="0.25">
      <c r="A32"/>
      <c r="B32"/>
      <c r="C32"/>
      <c r="D32"/>
      <c r="E32"/>
      <c r="F32"/>
      <c r="G32" s="2" t="s">
        <v>63</v>
      </c>
      <c r="H32" s="2" t="s">
        <v>65</v>
      </c>
      <c r="I32" s="49">
        <f>ABS(J5-J7)/SQRT($J$14/6)</f>
        <v>1.8385542391076957</v>
      </c>
      <c r="J32" s="36">
        <v>3.9580000000000002</v>
      </c>
      <c r="K32" s="15" t="str">
        <f t="shared" ref="K32:K36" si="0">IF(I32&gt;=J32, "Reject H0", "Do not reject H0")</f>
        <v>Do not reject H0</v>
      </c>
      <c r="L32"/>
      <c r="M32"/>
      <c r="N32"/>
      <c r="O32"/>
      <c r="P32"/>
    </row>
    <row r="33" spans="1:16" ht="15" x14ac:dyDescent="0.25">
      <c r="A33"/>
      <c r="B33"/>
      <c r="C33"/>
      <c r="D33"/>
      <c r="E33"/>
      <c r="F33"/>
      <c r="G33" s="2" t="s">
        <v>63</v>
      </c>
      <c r="H33" s="2" t="s">
        <v>66</v>
      </c>
      <c r="I33" s="49">
        <f>ABS(J5-J8)/SQRT($J$14/6)</f>
        <v>3.6771084782153749</v>
      </c>
      <c r="J33" s="36">
        <v>3.9580000000000002</v>
      </c>
      <c r="K33" s="15" t="str">
        <f t="shared" si="0"/>
        <v>Do not reject H0</v>
      </c>
      <c r="L33"/>
      <c r="M33"/>
      <c r="N33"/>
      <c r="O33"/>
      <c r="P33"/>
    </row>
    <row r="34" spans="1:16" ht="15" x14ac:dyDescent="0.25">
      <c r="A34"/>
      <c r="B34"/>
      <c r="C34"/>
      <c r="D34"/>
      <c r="E34"/>
      <c r="F34"/>
      <c r="G34" s="2" t="s">
        <v>64</v>
      </c>
      <c r="H34" s="2" t="s">
        <v>65</v>
      </c>
      <c r="I34" s="49">
        <f>ABS(J6-J7)/SQRT($J$14/6)</f>
        <v>3.6771084782153749</v>
      </c>
      <c r="J34" s="36">
        <v>3.9580000000000002</v>
      </c>
      <c r="K34" s="15" t="str">
        <f t="shared" si="0"/>
        <v>Do not reject H0</v>
      </c>
      <c r="L34"/>
      <c r="M34"/>
      <c r="N34"/>
      <c r="O34"/>
      <c r="P34"/>
    </row>
    <row r="35" spans="1:16" ht="15" x14ac:dyDescent="0.25">
      <c r="A35"/>
      <c r="B35"/>
      <c r="C35"/>
      <c r="D35"/>
      <c r="E35"/>
      <c r="F35"/>
      <c r="G35" s="2" t="s">
        <v>64</v>
      </c>
      <c r="H35" s="2" t="s">
        <v>66</v>
      </c>
      <c r="I35" s="49">
        <f>ABS(J6-J8)/SQRT($J$14/6)</f>
        <v>5.5156627173230541</v>
      </c>
      <c r="J35" s="36">
        <v>3.9580000000000002</v>
      </c>
      <c r="K35" s="15" t="str">
        <f t="shared" si="0"/>
        <v>Reject H0</v>
      </c>
      <c r="L35"/>
      <c r="M35"/>
      <c r="N35"/>
      <c r="O35"/>
      <c r="P35"/>
    </row>
    <row r="36" spans="1:16" ht="15" x14ac:dyDescent="0.25">
      <c r="A36"/>
      <c r="B36"/>
      <c r="C36"/>
      <c r="D36"/>
      <c r="E36"/>
      <c r="F36"/>
      <c r="G36" s="2" t="s">
        <v>65</v>
      </c>
      <c r="H36" s="2" t="s">
        <v>66</v>
      </c>
      <c r="I36" s="49">
        <f>ABS(J7-J8)/SQRT($J$14/6)</f>
        <v>1.8385542391076795</v>
      </c>
      <c r="J36" s="36">
        <v>3.9580000000000002</v>
      </c>
      <c r="K36" s="15" t="str">
        <f t="shared" si="0"/>
        <v>Do not reject H0</v>
      </c>
      <c r="L36"/>
      <c r="M36"/>
      <c r="N36"/>
      <c r="O36"/>
      <c r="P36"/>
    </row>
    <row r="37" spans="1:16" ht="15" x14ac:dyDescent="0.25">
      <c r="A37"/>
      <c r="B37"/>
      <c r="C37"/>
      <c r="D37"/>
      <c r="E37"/>
      <c r="F37"/>
      <c r="G37"/>
      <c r="H37"/>
      <c r="I37"/>
    </row>
    <row r="38" spans="1:16" ht="15" x14ac:dyDescent="0.25">
      <c r="A38"/>
      <c r="B38"/>
      <c r="C38"/>
      <c r="D38"/>
      <c r="E38"/>
      <c r="F38"/>
      <c r="G38"/>
      <c r="H38"/>
      <c r="I38"/>
    </row>
    <row r="39" spans="1:16" ht="15.75" thickBot="1" x14ac:dyDescent="0.3">
      <c r="A39"/>
      <c r="B39"/>
      <c r="C39"/>
      <c r="D39"/>
      <c r="E39"/>
      <c r="F39"/>
      <c r="G39" t="s">
        <v>25</v>
      </c>
      <c r="H39"/>
      <c r="I39"/>
      <c r="J39" s="4" t="s">
        <v>24</v>
      </c>
      <c r="K39" s="4">
        <v>0.05</v>
      </c>
    </row>
    <row r="40" spans="1:16" ht="15.75" thickTop="1" x14ac:dyDescent="0.25">
      <c r="A40"/>
      <c r="B40"/>
      <c r="C40"/>
      <c r="D40"/>
      <c r="E40"/>
      <c r="F40"/>
      <c r="G40" s="1" t="s">
        <v>6</v>
      </c>
      <c r="H40" s="1" t="s">
        <v>26</v>
      </c>
      <c r="I40" s="1" t="s">
        <v>27</v>
      </c>
      <c r="J40" s="26" t="s">
        <v>28</v>
      </c>
      <c r="K40" s="26" t="s">
        <v>14</v>
      </c>
      <c r="L40" s="26" t="s">
        <v>29</v>
      </c>
    </row>
    <row r="41" spans="1:16" ht="15" x14ac:dyDescent="0.25">
      <c r="A41"/>
      <c r="B41"/>
      <c r="C41"/>
      <c r="D41"/>
      <c r="E41"/>
      <c r="F41"/>
      <c r="G41" t="s">
        <v>63</v>
      </c>
      <c r="H41">
        <v>15.200000000000001</v>
      </c>
      <c r="I41">
        <v>6</v>
      </c>
      <c r="J41" s="4">
        <v>0.43999999999999934</v>
      </c>
    </row>
    <row r="42" spans="1:16" ht="15" x14ac:dyDescent="0.25">
      <c r="A42"/>
      <c r="B42"/>
      <c r="C42"/>
      <c r="D42"/>
      <c r="E42"/>
      <c r="F42"/>
      <c r="G42" s="4" t="s">
        <v>64</v>
      </c>
      <c r="H42" s="4">
        <v>15</v>
      </c>
      <c r="I42" s="4">
        <v>6</v>
      </c>
      <c r="J42" s="4">
        <v>0.19999999999999962</v>
      </c>
    </row>
    <row r="43" spans="1:16" x14ac:dyDescent="0.2">
      <c r="G43" s="4" t="s">
        <v>65</v>
      </c>
      <c r="H43" s="4">
        <v>15.4</v>
      </c>
      <c r="I43" s="4">
        <v>6</v>
      </c>
      <c r="J43" s="4">
        <v>0.62000000000000277</v>
      </c>
    </row>
    <row r="44" spans="1:16" x14ac:dyDescent="0.2">
      <c r="G44" s="4" t="s">
        <v>66</v>
      </c>
      <c r="H44" s="4">
        <v>15.600000000000001</v>
      </c>
      <c r="I44" s="4">
        <v>6</v>
      </c>
      <c r="J44" s="4">
        <v>0.15999999999999956</v>
      </c>
    </row>
    <row r="45" spans="1:16" x14ac:dyDescent="0.2">
      <c r="G45" s="27"/>
      <c r="H45" s="27"/>
      <c r="I45" s="27">
        <v>24</v>
      </c>
      <c r="J45" s="27">
        <v>1.4200000000000013</v>
      </c>
      <c r="K45" s="27">
        <v>20</v>
      </c>
      <c r="L45" s="50">
        <v>3.9580000000000002</v>
      </c>
    </row>
    <row r="46" spans="1:16" ht="13.5" thickBot="1" x14ac:dyDescent="0.25">
      <c r="G46" s="4" t="s">
        <v>30</v>
      </c>
    </row>
    <row r="47" spans="1:16" ht="13.5" thickTop="1" x14ac:dyDescent="0.2">
      <c r="G47" s="26" t="s">
        <v>31</v>
      </c>
      <c r="H47" s="26" t="s">
        <v>32</v>
      </c>
      <c r="I47" s="26" t="s">
        <v>26</v>
      </c>
      <c r="J47" s="26" t="s">
        <v>33</v>
      </c>
      <c r="K47" s="51" t="s">
        <v>34</v>
      </c>
      <c r="L47" s="26" t="s">
        <v>35</v>
      </c>
      <c r="M47" s="26" t="s">
        <v>36</v>
      </c>
      <c r="N47" s="51" t="s">
        <v>23</v>
      </c>
      <c r="O47" s="26" t="s">
        <v>37</v>
      </c>
      <c r="P47" s="26" t="s">
        <v>38</v>
      </c>
    </row>
    <row r="48" spans="1:16" x14ac:dyDescent="0.2">
      <c r="G48" s="27" t="s">
        <v>63</v>
      </c>
      <c r="H48" s="27" t="s">
        <v>64</v>
      </c>
      <c r="I48" s="27">
        <v>0.20000000000000107</v>
      </c>
      <c r="J48" s="27">
        <v>0.10878112581387152</v>
      </c>
      <c r="K48" s="50">
        <v>1.8385542391076957</v>
      </c>
      <c r="L48" s="27">
        <v>-0.23055569597130243</v>
      </c>
      <c r="M48" s="27">
        <v>0.63055569597130456</v>
      </c>
      <c r="N48" s="50">
        <v>0.57346739544891989</v>
      </c>
      <c r="O48" s="27">
        <v>0.4305556959713035</v>
      </c>
      <c r="P48" s="27">
        <v>0.75058662504080531</v>
      </c>
    </row>
    <row r="49" spans="7:16" x14ac:dyDescent="0.2">
      <c r="G49" s="28" t="s">
        <v>63</v>
      </c>
      <c r="H49" s="28" t="s">
        <v>65</v>
      </c>
      <c r="I49" s="28">
        <v>0.19999999999999929</v>
      </c>
      <c r="J49" s="28">
        <v>0.10878112581387152</v>
      </c>
      <c r="K49" s="52">
        <v>1.8385542391076795</v>
      </c>
      <c r="L49" s="28">
        <v>-0.23055569597130421</v>
      </c>
      <c r="M49" s="28">
        <v>0.63055569597130279</v>
      </c>
      <c r="N49" s="52">
        <v>0.57346739544892678</v>
      </c>
      <c r="O49" s="28">
        <v>0.4305556959713035</v>
      </c>
      <c r="P49" s="28">
        <v>0.75058662504079865</v>
      </c>
    </row>
    <row r="50" spans="7:16" x14ac:dyDescent="0.2">
      <c r="G50" s="28" t="s">
        <v>63</v>
      </c>
      <c r="H50" s="28" t="s">
        <v>66</v>
      </c>
      <c r="I50" s="28">
        <v>0.40000000000000036</v>
      </c>
      <c r="J50" s="28">
        <v>0.10878112581387152</v>
      </c>
      <c r="K50" s="52">
        <v>3.6771084782153749</v>
      </c>
      <c r="L50" s="28">
        <v>-3.0555695971303143E-2</v>
      </c>
      <c r="M50" s="28">
        <v>0.83055569597130385</v>
      </c>
      <c r="N50" s="52">
        <v>7.449842802689699E-2</v>
      </c>
      <c r="O50" s="28">
        <v>0.4305556959713035</v>
      </c>
      <c r="P50" s="28">
        <v>1.501173250081604</v>
      </c>
    </row>
    <row r="51" spans="7:16" x14ac:dyDescent="0.2">
      <c r="G51" s="28" t="s">
        <v>64</v>
      </c>
      <c r="H51" s="28" t="s">
        <v>65</v>
      </c>
      <c r="I51" s="28">
        <v>0.40000000000000036</v>
      </c>
      <c r="J51" s="28">
        <v>0.10878112581387152</v>
      </c>
      <c r="K51" s="52">
        <v>3.6771084782153749</v>
      </c>
      <c r="L51" s="28">
        <v>-3.0555695971303143E-2</v>
      </c>
      <c r="M51" s="28">
        <v>0.83055569597130385</v>
      </c>
      <c r="N51" s="52">
        <v>7.449842802689699E-2</v>
      </c>
      <c r="O51" s="28">
        <v>0.4305556959713035</v>
      </c>
      <c r="P51" s="28">
        <v>1.501173250081604</v>
      </c>
    </row>
    <row r="52" spans="7:16" x14ac:dyDescent="0.2">
      <c r="G52" s="28" t="s">
        <v>64</v>
      </c>
      <c r="H52" s="28" t="s">
        <v>66</v>
      </c>
      <c r="I52" s="28">
        <v>0.60000000000000142</v>
      </c>
      <c r="J52" s="28">
        <v>0.10878112581387152</v>
      </c>
      <c r="K52" s="52">
        <v>5.515662717323071</v>
      </c>
      <c r="L52" s="28">
        <v>0.16944430402869792</v>
      </c>
      <c r="M52" s="28">
        <v>1.0305556959713049</v>
      </c>
      <c r="N52" s="52">
        <v>4.5343844045984127E-3</v>
      </c>
      <c r="O52" s="28">
        <v>0.4305556959713035</v>
      </c>
      <c r="P52" s="28">
        <v>2.251759875122409</v>
      </c>
    </row>
    <row r="53" spans="7:16" x14ac:dyDescent="0.2">
      <c r="G53" s="29" t="s">
        <v>65</v>
      </c>
      <c r="H53" s="29" t="s">
        <v>66</v>
      </c>
      <c r="I53" s="29">
        <v>0.20000000000000107</v>
      </c>
      <c r="J53" s="29">
        <v>0.10878112581387152</v>
      </c>
      <c r="K53" s="53">
        <v>1.8385542391076957</v>
      </c>
      <c r="L53" s="29">
        <v>-0.23055569597130243</v>
      </c>
      <c r="M53" s="29">
        <v>0.63055569597130456</v>
      </c>
      <c r="N53" s="53">
        <v>0.57346739544891989</v>
      </c>
      <c r="O53" s="29">
        <v>0.4305556959713035</v>
      </c>
      <c r="P53" s="29">
        <v>0.75058662504080531</v>
      </c>
    </row>
  </sheetData>
  <mergeCells count="1">
    <mergeCell ref="B1:E1"/>
  </mergeCells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68AA-BAEC-431E-B5FB-3A72231F864F}">
  <dimension ref="A1:P52"/>
  <sheetViews>
    <sheetView workbookViewId="0"/>
  </sheetViews>
  <sheetFormatPr defaultRowHeight="12.75" x14ac:dyDescent="0.25"/>
  <cols>
    <col min="1" max="1" width="17.5703125" style="39" bestFit="1" customWidth="1"/>
    <col min="2" max="5" width="9.140625" style="39"/>
    <col min="6" max="6" width="14.85546875" style="39" customWidth="1"/>
    <col min="7" max="7" width="18.42578125" style="39" bestFit="1" customWidth="1"/>
    <col min="8" max="256" width="9.140625" style="39"/>
    <col min="257" max="257" width="19.85546875" style="39" customWidth="1"/>
    <col min="258" max="262" width="9.140625" style="39"/>
    <col min="263" max="263" width="18.42578125" style="39" bestFit="1" customWidth="1"/>
    <col min="264" max="512" width="9.140625" style="39"/>
    <col min="513" max="513" width="19.85546875" style="39" customWidth="1"/>
    <col min="514" max="518" width="9.140625" style="39"/>
    <col min="519" max="519" width="18.42578125" style="39" bestFit="1" customWidth="1"/>
    <col min="520" max="768" width="9.140625" style="39"/>
    <col min="769" max="769" width="19.85546875" style="39" customWidth="1"/>
    <col min="770" max="774" width="9.140625" style="39"/>
    <col min="775" max="775" width="18.42578125" style="39" bestFit="1" customWidth="1"/>
    <col min="776" max="1024" width="9.140625" style="39"/>
    <col min="1025" max="1025" width="19.85546875" style="39" customWidth="1"/>
    <col min="1026" max="1030" width="9.140625" style="39"/>
    <col min="1031" max="1031" width="18.42578125" style="39" bestFit="1" customWidth="1"/>
    <col min="1032" max="1280" width="9.140625" style="39"/>
    <col min="1281" max="1281" width="19.85546875" style="39" customWidth="1"/>
    <col min="1282" max="1286" width="9.140625" style="39"/>
    <col min="1287" max="1287" width="18.42578125" style="39" bestFit="1" customWidth="1"/>
    <col min="1288" max="1536" width="9.140625" style="39"/>
    <col min="1537" max="1537" width="19.85546875" style="39" customWidth="1"/>
    <col min="1538" max="1542" width="9.140625" style="39"/>
    <col min="1543" max="1543" width="18.42578125" style="39" bestFit="1" customWidth="1"/>
    <col min="1544" max="1792" width="9.140625" style="39"/>
    <col min="1793" max="1793" width="19.85546875" style="39" customWidth="1"/>
    <col min="1794" max="1798" width="9.140625" style="39"/>
    <col min="1799" max="1799" width="18.42578125" style="39" bestFit="1" customWidth="1"/>
    <col min="1800" max="2048" width="9.140625" style="39"/>
    <col min="2049" max="2049" width="19.85546875" style="39" customWidth="1"/>
    <col min="2050" max="2054" width="9.140625" style="39"/>
    <col min="2055" max="2055" width="18.42578125" style="39" bestFit="1" customWidth="1"/>
    <col min="2056" max="2304" width="9.140625" style="39"/>
    <col min="2305" max="2305" width="19.85546875" style="39" customWidth="1"/>
    <col min="2306" max="2310" width="9.140625" style="39"/>
    <col min="2311" max="2311" width="18.42578125" style="39" bestFit="1" customWidth="1"/>
    <col min="2312" max="2560" width="9.140625" style="39"/>
    <col min="2561" max="2561" width="19.85546875" style="39" customWidth="1"/>
    <col min="2562" max="2566" width="9.140625" style="39"/>
    <col min="2567" max="2567" width="18.42578125" style="39" bestFit="1" customWidth="1"/>
    <col min="2568" max="2816" width="9.140625" style="39"/>
    <col min="2817" max="2817" width="19.85546875" style="39" customWidth="1"/>
    <col min="2818" max="2822" width="9.140625" style="39"/>
    <col min="2823" max="2823" width="18.42578125" style="39" bestFit="1" customWidth="1"/>
    <col min="2824" max="3072" width="9.140625" style="39"/>
    <col min="3073" max="3073" width="19.85546875" style="39" customWidth="1"/>
    <col min="3074" max="3078" width="9.140625" style="39"/>
    <col min="3079" max="3079" width="18.42578125" style="39" bestFit="1" customWidth="1"/>
    <col min="3080" max="3328" width="9.140625" style="39"/>
    <col min="3329" max="3329" width="19.85546875" style="39" customWidth="1"/>
    <col min="3330" max="3334" width="9.140625" style="39"/>
    <col min="3335" max="3335" width="18.42578125" style="39" bestFit="1" customWidth="1"/>
    <col min="3336" max="3584" width="9.140625" style="39"/>
    <col min="3585" max="3585" width="19.85546875" style="39" customWidth="1"/>
    <col min="3586" max="3590" width="9.140625" style="39"/>
    <col min="3591" max="3591" width="18.42578125" style="39" bestFit="1" customWidth="1"/>
    <col min="3592" max="3840" width="9.140625" style="39"/>
    <col min="3841" max="3841" width="19.85546875" style="39" customWidth="1"/>
    <col min="3842" max="3846" width="9.140625" style="39"/>
    <col min="3847" max="3847" width="18.42578125" style="39" bestFit="1" customWidth="1"/>
    <col min="3848" max="4096" width="9.140625" style="39"/>
    <col min="4097" max="4097" width="19.85546875" style="39" customWidth="1"/>
    <col min="4098" max="4102" width="9.140625" style="39"/>
    <col min="4103" max="4103" width="18.42578125" style="39" bestFit="1" customWidth="1"/>
    <col min="4104" max="4352" width="9.140625" style="39"/>
    <col min="4353" max="4353" width="19.85546875" style="39" customWidth="1"/>
    <col min="4354" max="4358" width="9.140625" style="39"/>
    <col min="4359" max="4359" width="18.42578125" style="39" bestFit="1" customWidth="1"/>
    <col min="4360" max="4608" width="9.140625" style="39"/>
    <col min="4609" max="4609" width="19.85546875" style="39" customWidth="1"/>
    <col min="4610" max="4614" width="9.140625" style="39"/>
    <col min="4615" max="4615" width="18.42578125" style="39" bestFit="1" customWidth="1"/>
    <col min="4616" max="4864" width="9.140625" style="39"/>
    <col min="4865" max="4865" width="19.85546875" style="39" customWidth="1"/>
    <col min="4866" max="4870" width="9.140625" style="39"/>
    <col min="4871" max="4871" width="18.42578125" style="39" bestFit="1" customWidth="1"/>
    <col min="4872" max="5120" width="9.140625" style="39"/>
    <col min="5121" max="5121" width="19.85546875" style="39" customWidth="1"/>
    <col min="5122" max="5126" width="9.140625" style="39"/>
    <col min="5127" max="5127" width="18.42578125" style="39" bestFit="1" customWidth="1"/>
    <col min="5128" max="5376" width="9.140625" style="39"/>
    <col min="5377" max="5377" width="19.85546875" style="39" customWidth="1"/>
    <col min="5378" max="5382" width="9.140625" style="39"/>
    <col min="5383" max="5383" width="18.42578125" style="39" bestFit="1" customWidth="1"/>
    <col min="5384" max="5632" width="9.140625" style="39"/>
    <col min="5633" max="5633" width="19.85546875" style="39" customWidth="1"/>
    <col min="5634" max="5638" width="9.140625" style="39"/>
    <col min="5639" max="5639" width="18.42578125" style="39" bestFit="1" customWidth="1"/>
    <col min="5640" max="5888" width="9.140625" style="39"/>
    <col min="5889" max="5889" width="19.85546875" style="39" customWidth="1"/>
    <col min="5890" max="5894" width="9.140625" style="39"/>
    <col min="5895" max="5895" width="18.42578125" style="39" bestFit="1" customWidth="1"/>
    <col min="5896" max="6144" width="9.140625" style="39"/>
    <col min="6145" max="6145" width="19.85546875" style="39" customWidth="1"/>
    <col min="6146" max="6150" width="9.140625" style="39"/>
    <col min="6151" max="6151" width="18.42578125" style="39" bestFit="1" customWidth="1"/>
    <col min="6152" max="6400" width="9.140625" style="39"/>
    <col min="6401" max="6401" width="19.85546875" style="39" customWidth="1"/>
    <col min="6402" max="6406" width="9.140625" style="39"/>
    <col min="6407" max="6407" width="18.42578125" style="39" bestFit="1" customWidth="1"/>
    <col min="6408" max="6656" width="9.140625" style="39"/>
    <col min="6657" max="6657" width="19.85546875" style="39" customWidth="1"/>
    <col min="6658" max="6662" width="9.140625" style="39"/>
    <col min="6663" max="6663" width="18.42578125" style="39" bestFit="1" customWidth="1"/>
    <col min="6664" max="6912" width="9.140625" style="39"/>
    <col min="6913" max="6913" width="19.85546875" style="39" customWidth="1"/>
    <col min="6914" max="6918" width="9.140625" style="39"/>
    <col min="6919" max="6919" width="18.42578125" style="39" bestFit="1" customWidth="1"/>
    <col min="6920" max="7168" width="9.140625" style="39"/>
    <col min="7169" max="7169" width="19.85546875" style="39" customWidth="1"/>
    <col min="7170" max="7174" width="9.140625" style="39"/>
    <col min="7175" max="7175" width="18.42578125" style="39" bestFit="1" customWidth="1"/>
    <col min="7176" max="7424" width="9.140625" style="39"/>
    <col min="7425" max="7425" width="19.85546875" style="39" customWidth="1"/>
    <col min="7426" max="7430" width="9.140625" style="39"/>
    <col min="7431" max="7431" width="18.42578125" style="39" bestFit="1" customWidth="1"/>
    <col min="7432" max="7680" width="9.140625" style="39"/>
    <col min="7681" max="7681" width="19.85546875" style="39" customWidth="1"/>
    <col min="7682" max="7686" width="9.140625" style="39"/>
    <col min="7687" max="7687" width="18.42578125" style="39" bestFit="1" customWidth="1"/>
    <col min="7688" max="7936" width="9.140625" style="39"/>
    <col min="7937" max="7937" width="19.85546875" style="39" customWidth="1"/>
    <col min="7938" max="7942" width="9.140625" style="39"/>
    <col min="7943" max="7943" width="18.42578125" style="39" bestFit="1" customWidth="1"/>
    <col min="7944" max="8192" width="9.140625" style="39"/>
    <col min="8193" max="8193" width="19.85546875" style="39" customWidth="1"/>
    <col min="8194" max="8198" width="9.140625" style="39"/>
    <col min="8199" max="8199" width="18.42578125" style="39" bestFit="1" customWidth="1"/>
    <col min="8200" max="8448" width="9.140625" style="39"/>
    <col min="8449" max="8449" width="19.85546875" style="39" customWidth="1"/>
    <col min="8450" max="8454" width="9.140625" style="39"/>
    <col min="8455" max="8455" width="18.42578125" style="39" bestFit="1" customWidth="1"/>
    <col min="8456" max="8704" width="9.140625" style="39"/>
    <col min="8705" max="8705" width="19.85546875" style="39" customWidth="1"/>
    <col min="8706" max="8710" width="9.140625" style="39"/>
    <col min="8711" max="8711" width="18.42578125" style="39" bestFit="1" customWidth="1"/>
    <col min="8712" max="8960" width="9.140625" style="39"/>
    <col min="8961" max="8961" width="19.85546875" style="39" customWidth="1"/>
    <col min="8962" max="8966" width="9.140625" style="39"/>
    <col min="8967" max="8967" width="18.42578125" style="39" bestFit="1" customWidth="1"/>
    <col min="8968" max="9216" width="9.140625" style="39"/>
    <col min="9217" max="9217" width="19.85546875" style="39" customWidth="1"/>
    <col min="9218" max="9222" width="9.140625" style="39"/>
    <col min="9223" max="9223" width="18.42578125" style="39" bestFit="1" customWidth="1"/>
    <col min="9224" max="9472" width="9.140625" style="39"/>
    <col min="9473" max="9473" width="19.85546875" style="39" customWidth="1"/>
    <col min="9474" max="9478" width="9.140625" style="39"/>
    <col min="9479" max="9479" width="18.42578125" style="39" bestFit="1" customWidth="1"/>
    <col min="9480" max="9728" width="9.140625" style="39"/>
    <col min="9729" max="9729" width="19.85546875" style="39" customWidth="1"/>
    <col min="9730" max="9734" width="9.140625" style="39"/>
    <col min="9735" max="9735" width="18.42578125" style="39" bestFit="1" customWidth="1"/>
    <col min="9736" max="9984" width="9.140625" style="39"/>
    <col min="9985" max="9985" width="19.85546875" style="39" customWidth="1"/>
    <col min="9986" max="9990" width="9.140625" style="39"/>
    <col min="9991" max="9991" width="18.42578125" style="39" bestFit="1" customWidth="1"/>
    <col min="9992" max="10240" width="9.140625" style="39"/>
    <col min="10241" max="10241" width="19.85546875" style="39" customWidth="1"/>
    <col min="10242" max="10246" width="9.140625" style="39"/>
    <col min="10247" max="10247" width="18.42578125" style="39" bestFit="1" customWidth="1"/>
    <col min="10248" max="10496" width="9.140625" style="39"/>
    <col min="10497" max="10497" width="19.85546875" style="39" customWidth="1"/>
    <col min="10498" max="10502" width="9.140625" style="39"/>
    <col min="10503" max="10503" width="18.42578125" style="39" bestFit="1" customWidth="1"/>
    <col min="10504" max="10752" width="9.140625" style="39"/>
    <col min="10753" max="10753" width="19.85546875" style="39" customWidth="1"/>
    <col min="10754" max="10758" width="9.140625" style="39"/>
    <col min="10759" max="10759" width="18.42578125" style="39" bestFit="1" customWidth="1"/>
    <col min="10760" max="11008" width="9.140625" style="39"/>
    <col min="11009" max="11009" width="19.85546875" style="39" customWidth="1"/>
    <col min="11010" max="11014" width="9.140625" style="39"/>
    <col min="11015" max="11015" width="18.42578125" style="39" bestFit="1" customWidth="1"/>
    <col min="11016" max="11264" width="9.140625" style="39"/>
    <col min="11265" max="11265" width="19.85546875" style="39" customWidth="1"/>
    <col min="11266" max="11270" width="9.140625" style="39"/>
    <col min="11271" max="11271" width="18.42578125" style="39" bestFit="1" customWidth="1"/>
    <col min="11272" max="11520" width="9.140625" style="39"/>
    <col min="11521" max="11521" width="19.85546875" style="39" customWidth="1"/>
    <col min="11522" max="11526" width="9.140625" style="39"/>
    <col min="11527" max="11527" width="18.42578125" style="39" bestFit="1" customWidth="1"/>
    <col min="11528" max="11776" width="9.140625" style="39"/>
    <col min="11777" max="11777" width="19.85546875" style="39" customWidth="1"/>
    <col min="11778" max="11782" width="9.140625" style="39"/>
    <col min="11783" max="11783" width="18.42578125" style="39" bestFit="1" customWidth="1"/>
    <col min="11784" max="12032" width="9.140625" style="39"/>
    <col min="12033" max="12033" width="19.85546875" style="39" customWidth="1"/>
    <col min="12034" max="12038" width="9.140625" style="39"/>
    <col min="12039" max="12039" width="18.42578125" style="39" bestFit="1" customWidth="1"/>
    <col min="12040" max="12288" width="9.140625" style="39"/>
    <col min="12289" max="12289" width="19.85546875" style="39" customWidth="1"/>
    <col min="12290" max="12294" width="9.140625" style="39"/>
    <col min="12295" max="12295" width="18.42578125" style="39" bestFit="1" customWidth="1"/>
    <col min="12296" max="12544" width="9.140625" style="39"/>
    <col min="12545" max="12545" width="19.85546875" style="39" customWidth="1"/>
    <col min="12546" max="12550" width="9.140625" style="39"/>
    <col min="12551" max="12551" width="18.42578125" style="39" bestFit="1" customWidth="1"/>
    <col min="12552" max="12800" width="9.140625" style="39"/>
    <col min="12801" max="12801" width="19.85546875" style="39" customWidth="1"/>
    <col min="12802" max="12806" width="9.140625" style="39"/>
    <col min="12807" max="12807" width="18.42578125" style="39" bestFit="1" customWidth="1"/>
    <col min="12808" max="13056" width="9.140625" style="39"/>
    <col min="13057" max="13057" width="19.85546875" style="39" customWidth="1"/>
    <col min="13058" max="13062" width="9.140625" style="39"/>
    <col min="13063" max="13063" width="18.42578125" style="39" bestFit="1" customWidth="1"/>
    <col min="13064" max="13312" width="9.140625" style="39"/>
    <col min="13313" max="13313" width="19.85546875" style="39" customWidth="1"/>
    <col min="13314" max="13318" width="9.140625" style="39"/>
    <col min="13319" max="13319" width="18.42578125" style="39" bestFit="1" customWidth="1"/>
    <col min="13320" max="13568" width="9.140625" style="39"/>
    <col min="13569" max="13569" width="19.85546875" style="39" customWidth="1"/>
    <col min="13570" max="13574" width="9.140625" style="39"/>
    <col min="13575" max="13575" width="18.42578125" style="39" bestFit="1" customWidth="1"/>
    <col min="13576" max="13824" width="9.140625" style="39"/>
    <col min="13825" max="13825" width="19.85546875" style="39" customWidth="1"/>
    <col min="13826" max="13830" width="9.140625" style="39"/>
    <col min="13831" max="13831" width="18.42578125" style="39" bestFit="1" customWidth="1"/>
    <col min="13832" max="14080" width="9.140625" style="39"/>
    <col min="14081" max="14081" width="19.85546875" style="39" customWidth="1"/>
    <col min="14082" max="14086" width="9.140625" style="39"/>
    <col min="14087" max="14087" width="18.42578125" style="39" bestFit="1" customWidth="1"/>
    <col min="14088" max="14336" width="9.140625" style="39"/>
    <col min="14337" max="14337" width="19.85546875" style="39" customWidth="1"/>
    <col min="14338" max="14342" width="9.140625" style="39"/>
    <col min="14343" max="14343" width="18.42578125" style="39" bestFit="1" customWidth="1"/>
    <col min="14344" max="14592" width="9.140625" style="39"/>
    <col min="14593" max="14593" width="19.85546875" style="39" customWidth="1"/>
    <col min="14594" max="14598" width="9.140625" style="39"/>
    <col min="14599" max="14599" width="18.42578125" style="39" bestFit="1" customWidth="1"/>
    <col min="14600" max="14848" width="9.140625" style="39"/>
    <col min="14849" max="14849" width="19.85546875" style="39" customWidth="1"/>
    <col min="14850" max="14854" width="9.140625" style="39"/>
    <col min="14855" max="14855" width="18.42578125" style="39" bestFit="1" customWidth="1"/>
    <col min="14856" max="15104" width="9.140625" style="39"/>
    <col min="15105" max="15105" width="19.85546875" style="39" customWidth="1"/>
    <col min="15106" max="15110" width="9.140625" style="39"/>
    <col min="15111" max="15111" width="18.42578125" style="39" bestFit="1" customWidth="1"/>
    <col min="15112" max="15360" width="9.140625" style="39"/>
    <col min="15361" max="15361" width="19.85546875" style="39" customWidth="1"/>
    <col min="15362" max="15366" width="9.140625" style="39"/>
    <col min="15367" max="15367" width="18.42578125" style="39" bestFit="1" customWidth="1"/>
    <col min="15368" max="15616" width="9.140625" style="39"/>
    <col min="15617" max="15617" width="19.85546875" style="39" customWidth="1"/>
    <col min="15618" max="15622" width="9.140625" style="39"/>
    <col min="15623" max="15623" width="18.42578125" style="39" bestFit="1" customWidth="1"/>
    <col min="15624" max="15872" width="9.140625" style="39"/>
    <col min="15873" max="15873" width="19.85546875" style="39" customWidth="1"/>
    <col min="15874" max="15878" width="9.140625" style="39"/>
    <col min="15879" max="15879" width="18.42578125" style="39" bestFit="1" customWidth="1"/>
    <col min="15880" max="16128" width="9.140625" style="39"/>
    <col min="16129" max="16129" width="19.85546875" style="39" customWidth="1"/>
    <col min="16130" max="16134" width="9.140625" style="39"/>
    <col min="16135" max="16135" width="18.42578125" style="39" bestFit="1" customWidth="1"/>
    <col min="16136" max="16384" width="9.140625" style="39"/>
  </cols>
  <sheetData>
    <row r="1" spans="1:14" x14ac:dyDescent="0.2">
      <c r="A1" s="41"/>
      <c r="B1" s="65" t="s">
        <v>71</v>
      </c>
      <c r="C1" s="65"/>
      <c r="D1" s="65"/>
      <c r="E1" s="65"/>
      <c r="G1" s="4" t="s">
        <v>4</v>
      </c>
      <c r="H1" s="4"/>
      <c r="I1" s="4"/>
      <c r="J1" s="4"/>
      <c r="K1" s="4"/>
      <c r="L1" s="4"/>
      <c r="M1" s="4"/>
    </row>
    <row r="2" spans="1:14" x14ac:dyDescent="0.2">
      <c r="A2" s="66" t="s">
        <v>72</v>
      </c>
      <c r="B2" s="40" t="s">
        <v>0</v>
      </c>
      <c r="C2" s="40" t="s">
        <v>1</v>
      </c>
      <c r="D2" s="40" t="s">
        <v>2</v>
      </c>
      <c r="E2" s="40" t="s">
        <v>3</v>
      </c>
      <c r="G2" s="4"/>
      <c r="H2" s="4"/>
      <c r="I2" s="4"/>
      <c r="J2" s="4"/>
      <c r="K2" s="4"/>
      <c r="L2" s="4"/>
      <c r="M2" s="4"/>
    </row>
    <row r="3" spans="1:14" ht="13.5" thickBot="1" x14ac:dyDescent="0.25">
      <c r="A3" s="66"/>
      <c r="B3" s="41">
        <v>110</v>
      </c>
      <c r="C3" s="41">
        <v>72</v>
      </c>
      <c r="D3" s="41">
        <v>88</v>
      </c>
      <c r="E3" s="41">
        <v>57</v>
      </c>
      <c r="G3" s="4" t="s">
        <v>5</v>
      </c>
      <c r="H3" s="4"/>
      <c r="I3" s="4"/>
      <c r="J3" s="4"/>
      <c r="K3" s="4"/>
      <c r="L3" s="4"/>
      <c r="M3" s="4"/>
    </row>
    <row r="4" spans="1:14" x14ac:dyDescent="0.2">
      <c r="A4" s="66"/>
      <c r="B4" s="41">
        <v>160</v>
      </c>
      <c r="C4" s="41">
        <v>38</v>
      </c>
      <c r="D4" s="41">
        <v>66</v>
      </c>
      <c r="E4" s="41">
        <v>81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4"/>
      <c r="M4" s="4"/>
    </row>
    <row r="5" spans="1:14" x14ac:dyDescent="0.2">
      <c r="A5" s="66"/>
      <c r="B5" s="41">
        <v>93</v>
      </c>
      <c r="C5" s="41">
        <v>45</v>
      </c>
      <c r="D5" s="41">
        <v>112</v>
      </c>
      <c r="E5" s="41">
        <v>181</v>
      </c>
      <c r="G5" s="20" t="s">
        <v>0</v>
      </c>
      <c r="H5" s="20">
        <v>5</v>
      </c>
      <c r="I5" s="20">
        <v>740</v>
      </c>
      <c r="J5" s="20">
        <v>148</v>
      </c>
      <c r="K5" s="20">
        <v>2126.5</v>
      </c>
      <c r="L5" s="4"/>
      <c r="M5" s="4"/>
    </row>
    <row r="6" spans="1:14" x14ac:dyDescent="0.2">
      <c r="A6" s="66"/>
      <c r="B6" s="41">
        <v>206</v>
      </c>
      <c r="C6" s="41">
        <v>108</v>
      </c>
      <c r="D6" s="41">
        <v>47</v>
      </c>
      <c r="E6" s="41">
        <v>165</v>
      </c>
      <c r="G6" s="20" t="s">
        <v>1</v>
      </c>
      <c r="H6" s="20">
        <v>5</v>
      </c>
      <c r="I6" s="20">
        <v>305</v>
      </c>
      <c r="J6" s="20">
        <v>61</v>
      </c>
      <c r="K6" s="20">
        <v>869</v>
      </c>
      <c r="L6" s="4"/>
      <c r="M6" s="4"/>
    </row>
    <row r="7" spans="1:14" x14ac:dyDescent="0.2">
      <c r="A7" s="66"/>
      <c r="B7" s="41">
        <v>171</v>
      </c>
      <c r="C7" s="41">
        <v>42</v>
      </c>
      <c r="D7" s="41">
        <v>52</v>
      </c>
      <c r="E7" s="41">
        <v>106</v>
      </c>
      <c r="G7" s="20" t="s">
        <v>2</v>
      </c>
      <c r="H7" s="20">
        <v>5</v>
      </c>
      <c r="I7" s="20">
        <v>365</v>
      </c>
      <c r="J7" s="20">
        <v>73</v>
      </c>
      <c r="K7" s="20">
        <v>728</v>
      </c>
      <c r="L7" s="4"/>
      <c r="M7" s="4"/>
    </row>
    <row r="8" spans="1:14" ht="20.25" customHeight="1" thickBot="1" x14ac:dyDescent="0.25">
      <c r="A8" s="37" t="s">
        <v>59</v>
      </c>
      <c r="B8" s="44">
        <v>148</v>
      </c>
      <c r="C8" s="44">
        <v>61</v>
      </c>
      <c r="D8" s="44">
        <v>73</v>
      </c>
      <c r="E8" s="44">
        <v>118</v>
      </c>
      <c r="G8" s="21" t="s">
        <v>3</v>
      </c>
      <c r="H8" s="21">
        <v>5</v>
      </c>
      <c r="I8" s="21">
        <v>590</v>
      </c>
      <c r="J8" s="21">
        <v>118</v>
      </c>
      <c r="K8" s="21">
        <v>2853</v>
      </c>
      <c r="L8" s="4"/>
      <c r="M8" s="4"/>
    </row>
    <row r="9" spans="1:14" ht="20.25" customHeight="1" x14ac:dyDescent="0.2">
      <c r="A9" s="37" t="s">
        <v>60</v>
      </c>
      <c r="B9" s="44">
        <v>2126.5</v>
      </c>
      <c r="C9" s="44">
        <v>870</v>
      </c>
      <c r="D9" s="44">
        <v>727.5</v>
      </c>
      <c r="E9" s="44">
        <v>2852.5</v>
      </c>
      <c r="G9" s="4"/>
      <c r="H9" s="4"/>
      <c r="I9" s="4"/>
      <c r="J9" s="4"/>
      <c r="K9" s="4"/>
      <c r="L9" s="4"/>
      <c r="M9" s="4"/>
    </row>
    <row r="10" spans="1:14" x14ac:dyDescent="0.2">
      <c r="G10" s="4"/>
      <c r="H10" s="4"/>
      <c r="I10" s="4"/>
      <c r="J10" s="4"/>
      <c r="K10" s="4"/>
      <c r="L10" s="4"/>
      <c r="M10" s="4"/>
    </row>
    <row r="11" spans="1:14" ht="13.5" thickBot="1" x14ac:dyDescent="0.25">
      <c r="G11" s="4" t="s">
        <v>11</v>
      </c>
      <c r="H11" s="4"/>
      <c r="I11" s="4"/>
      <c r="J11" s="4"/>
      <c r="K11" s="4"/>
      <c r="L11" s="4"/>
      <c r="M11" s="4"/>
    </row>
    <row r="12" spans="1:14" x14ac:dyDescent="0.2">
      <c r="A12" s="45" t="s">
        <v>73</v>
      </c>
      <c r="G12" s="19" t="s">
        <v>12</v>
      </c>
      <c r="H12" s="19" t="s">
        <v>13</v>
      </c>
      <c r="I12" s="19" t="s">
        <v>14</v>
      </c>
      <c r="J12" s="19" t="s">
        <v>15</v>
      </c>
      <c r="K12" s="19" t="s">
        <v>16</v>
      </c>
      <c r="L12" s="19" t="s">
        <v>17</v>
      </c>
      <c r="M12" s="19" t="s">
        <v>18</v>
      </c>
      <c r="N12" s="8" t="s">
        <v>49</v>
      </c>
    </row>
    <row r="13" spans="1:14" x14ac:dyDescent="0.2">
      <c r="G13" s="20" t="s">
        <v>19</v>
      </c>
      <c r="H13" s="20">
        <v>24390</v>
      </c>
      <c r="I13" s="20">
        <v>3</v>
      </c>
      <c r="J13" s="20">
        <v>8130</v>
      </c>
      <c r="K13" s="22">
        <v>4.9448794951722039</v>
      </c>
      <c r="L13" s="22">
        <v>1.2865405921627234E-2</v>
      </c>
      <c r="M13" s="22">
        <v>3.2388715223610909</v>
      </c>
      <c r="N13" s="15" t="str">
        <f>IF(K13&gt;=M13, "Reject H0", "Do not reject H0")</f>
        <v>Reject H0</v>
      </c>
    </row>
    <row r="14" spans="1:14" x14ac:dyDescent="0.2">
      <c r="G14" s="20" t="s">
        <v>20</v>
      </c>
      <c r="H14" s="20">
        <v>26306</v>
      </c>
      <c r="I14" s="20">
        <v>16</v>
      </c>
      <c r="J14" s="23">
        <v>1644.125</v>
      </c>
      <c r="K14" s="20"/>
      <c r="L14" s="20"/>
      <c r="M14" s="20"/>
    </row>
    <row r="15" spans="1:14" ht="13.5" thickBot="1" x14ac:dyDescent="0.25">
      <c r="G15" s="21" t="s">
        <v>21</v>
      </c>
      <c r="H15" s="21">
        <v>50696</v>
      </c>
      <c r="I15" s="21">
        <v>19</v>
      </c>
      <c r="J15" s="21"/>
      <c r="K15" s="21"/>
      <c r="L15" s="21"/>
      <c r="M15" s="21"/>
    </row>
    <row r="17" spans="1:11" ht="15" x14ac:dyDescent="0.25">
      <c r="A17"/>
      <c r="B17"/>
      <c r="C17"/>
      <c r="D17"/>
      <c r="E17"/>
      <c r="F17"/>
      <c r="G17" s="24" t="s">
        <v>22</v>
      </c>
      <c r="H17" s="4"/>
    </row>
    <row r="18" spans="1:11" ht="13.5" customHeight="1" x14ac:dyDescent="0.25">
      <c r="A18"/>
      <c r="B18"/>
      <c r="C18"/>
      <c r="D18"/>
      <c r="E18"/>
      <c r="F18"/>
      <c r="G18" s="4"/>
      <c r="H18" s="4"/>
    </row>
    <row r="19" spans="1:11" ht="15" x14ac:dyDescent="0.25">
      <c r="A19"/>
      <c r="B19"/>
      <c r="C19"/>
      <c r="D19"/>
      <c r="E19"/>
      <c r="F19"/>
      <c r="G19" s="4" t="s">
        <v>61</v>
      </c>
      <c r="H19" s="4">
        <f>4*(LN(B9)+LN(C9)+LN(D9)+LN(E9))</f>
        <v>115.90516402849678</v>
      </c>
    </row>
    <row r="20" spans="1:11" ht="15" x14ac:dyDescent="0.25">
      <c r="A20"/>
      <c r="B20"/>
      <c r="C20"/>
      <c r="D20"/>
      <c r="E20"/>
      <c r="F20"/>
      <c r="G20" s="4" t="s">
        <v>62</v>
      </c>
      <c r="H20" s="4">
        <f>4*(1/4)</f>
        <v>1</v>
      </c>
    </row>
    <row r="21" spans="1:11" ht="15" x14ac:dyDescent="0.25">
      <c r="A21"/>
      <c r="B21"/>
      <c r="C21"/>
      <c r="D21"/>
      <c r="E21"/>
      <c r="F21"/>
      <c r="G21" s="4"/>
      <c r="H21" s="4"/>
    </row>
    <row r="22" spans="1:11" ht="15" x14ac:dyDescent="0.25">
      <c r="A22"/>
      <c r="B22"/>
      <c r="C22"/>
      <c r="D22"/>
      <c r="E22"/>
      <c r="F22"/>
      <c r="G22" s="16" t="s">
        <v>54</v>
      </c>
      <c r="H22" s="35">
        <f>(I14*LN(J14)-H19)/(1+(1/(3*I13))*(H20-(1/I14)))</f>
        <v>2.3313995593596717</v>
      </c>
    </row>
    <row r="23" spans="1:11" ht="15" x14ac:dyDescent="0.25">
      <c r="A23"/>
      <c r="B23"/>
      <c r="C23"/>
      <c r="D23"/>
      <c r="E23"/>
      <c r="F23"/>
      <c r="G23" s="16" t="s">
        <v>55</v>
      </c>
      <c r="H23" s="35">
        <f>CHIINV(0.05,I13)</f>
        <v>7.8147279032511792</v>
      </c>
    </row>
    <row r="24" spans="1:11" ht="15" x14ac:dyDescent="0.25">
      <c r="A24"/>
      <c r="B24"/>
      <c r="C24"/>
      <c r="D24"/>
      <c r="E24"/>
      <c r="F24"/>
      <c r="G24" s="16" t="s">
        <v>56</v>
      </c>
      <c r="H24" s="35">
        <f>CHIDIST(H22,I13)</f>
        <v>0.50653228768911407</v>
      </c>
    </row>
    <row r="25" spans="1:11" ht="15" x14ac:dyDescent="0.25">
      <c r="A25"/>
      <c r="B25"/>
      <c r="C25"/>
      <c r="D25"/>
      <c r="E25"/>
      <c r="F25"/>
    </row>
    <row r="26" spans="1:11" ht="15" x14ac:dyDescent="0.25">
      <c r="A26"/>
      <c r="B26"/>
      <c r="C26"/>
      <c r="D26"/>
      <c r="E26"/>
      <c r="F26"/>
      <c r="G26" s="4"/>
    </row>
    <row r="27" spans="1:11" ht="15" x14ac:dyDescent="0.25">
      <c r="A27"/>
      <c r="B27"/>
      <c r="C27"/>
      <c r="D27"/>
      <c r="E27"/>
      <c r="F27"/>
      <c r="G27" s="24" t="s">
        <v>25</v>
      </c>
      <c r="H27" s="4"/>
      <c r="I27" s="4"/>
      <c r="J27" s="4"/>
      <c r="K27" s="4"/>
    </row>
    <row r="28" spans="1:11" ht="15" x14ac:dyDescent="0.25">
      <c r="A28"/>
      <c r="B28"/>
      <c r="C28"/>
      <c r="D28"/>
      <c r="E28"/>
      <c r="F28"/>
      <c r="G28"/>
      <c r="H28"/>
      <c r="I28"/>
      <c r="J28" s="4"/>
      <c r="K28" s="4"/>
    </row>
    <row r="29" spans="1:11" ht="25.5" x14ac:dyDescent="0.25">
      <c r="A29"/>
      <c r="B29"/>
      <c r="C29"/>
      <c r="D29"/>
      <c r="E29"/>
      <c r="F29"/>
      <c r="G29" s="31" t="s">
        <v>69</v>
      </c>
      <c r="H29" s="31" t="s">
        <v>70</v>
      </c>
      <c r="I29" s="32" t="s">
        <v>67</v>
      </c>
      <c r="J29" s="33" t="s">
        <v>68</v>
      </c>
      <c r="K29" s="34" t="s">
        <v>49</v>
      </c>
    </row>
    <row r="30" spans="1:11" ht="15" x14ac:dyDescent="0.25">
      <c r="A30"/>
      <c r="B30"/>
      <c r="C30"/>
      <c r="D30"/>
      <c r="E30"/>
      <c r="F30"/>
      <c r="G30" s="2" t="s">
        <v>39</v>
      </c>
      <c r="H30" s="2" t="s">
        <v>40</v>
      </c>
      <c r="I30" s="49">
        <f>ABS(J5-J6)/SQRT($J$14/5)</f>
        <v>4.7977414286398954</v>
      </c>
      <c r="J30" s="36">
        <v>4.0460000000000003</v>
      </c>
      <c r="K30" s="15" t="str">
        <f>IF(I30&gt;=J30, "Reject H0", "Do not reject H0")</f>
        <v>Reject H0</v>
      </c>
    </row>
    <row r="31" spans="1:11" ht="15" x14ac:dyDescent="0.25">
      <c r="A31"/>
      <c r="B31"/>
      <c r="C31"/>
      <c r="D31"/>
      <c r="E31"/>
      <c r="F31"/>
      <c r="G31" s="2" t="s">
        <v>39</v>
      </c>
      <c r="H31" s="2" t="s">
        <v>41</v>
      </c>
      <c r="I31" s="49">
        <f>ABS(J5-J7)/SQRT($J$14/5)</f>
        <v>4.1359839902068058</v>
      </c>
      <c r="J31" s="36">
        <v>4.0460000000000003</v>
      </c>
      <c r="K31" s="15" t="str">
        <f t="shared" ref="K31:K35" si="0">IF(I31&gt;=J31, "Reject H0", "Do not reject H0")</f>
        <v>Reject H0</v>
      </c>
    </row>
    <row r="32" spans="1:11" ht="15" x14ac:dyDescent="0.25">
      <c r="A32"/>
      <c r="B32"/>
      <c r="C32"/>
      <c r="D32"/>
      <c r="E32"/>
      <c r="F32"/>
      <c r="G32" s="2" t="s">
        <v>39</v>
      </c>
      <c r="H32" s="2" t="s">
        <v>53</v>
      </c>
      <c r="I32" s="49">
        <f>ABS(J5-J8)/SQRT($J$14/5)</f>
        <v>1.6543935960827225</v>
      </c>
      <c r="J32" s="36">
        <v>4.0460000000000003</v>
      </c>
      <c r="K32" s="15" t="str">
        <f t="shared" si="0"/>
        <v>Do not reject H0</v>
      </c>
    </row>
    <row r="33" spans="1:16" ht="15" x14ac:dyDescent="0.25">
      <c r="A33"/>
      <c r="B33"/>
      <c r="C33"/>
      <c r="D33"/>
      <c r="E33"/>
      <c r="F33"/>
      <c r="G33" s="2" t="s">
        <v>40</v>
      </c>
      <c r="H33" s="2" t="s">
        <v>41</v>
      </c>
      <c r="I33" s="49">
        <f>ABS(J6-J7)/SQRT($J$14/5)</f>
        <v>0.66175743843308898</v>
      </c>
      <c r="J33" s="36">
        <v>4.0460000000000003</v>
      </c>
      <c r="K33" s="15" t="str">
        <f t="shared" si="0"/>
        <v>Do not reject H0</v>
      </c>
    </row>
    <row r="34" spans="1:16" ht="15" x14ac:dyDescent="0.25">
      <c r="A34"/>
      <c r="B34"/>
      <c r="C34"/>
      <c r="D34"/>
      <c r="E34"/>
      <c r="F34"/>
      <c r="G34" s="2" t="s">
        <v>40</v>
      </c>
      <c r="H34" s="2" t="s">
        <v>53</v>
      </c>
      <c r="I34" s="49">
        <f>ABS(J6-J8)/SQRT($J$14/5)</f>
        <v>3.1433478325571729</v>
      </c>
      <c r="J34" s="36">
        <v>4.0460000000000003</v>
      </c>
      <c r="K34" s="15" t="str">
        <f t="shared" si="0"/>
        <v>Do not reject H0</v>
      </c>
    </row>
    <row r="35" spans="1:16" ht="15" x14ac:dyDescent="0.25">
      <c r="A35"/>
      <c r="B35"/>
      <c r="C35"/>
      <c r="D35"/>
      <c r="E35"/>
      <c r="F35"/>
      <c r="G35" s="2" t="s">
        <v>41</v>
      </c>
      <c r="H35" s="2" t="s">
        <v>53</v>
      </c>
      <c r="I35" s="49">
        <f>ABS(J7-J8)/SQRT($J$14/5)</f>
        <v>2.4815903941240838</v>
      </c>
      <c r="J35" s="36">
        <v>4.0460000000000003</v>
      </c>
      <c r="K35" s="15" t="str">
        <f t="shared" si="0"/>
        <v>Do not reject H0</v>
      </c>
    </row>
    <row r="36" spans="1:16" ht="15" x14ac:dyDescent="0.25">
      <c r="A36"/>
      <c r="B36"/>
      <c r="C36"/>
      <c r="D36"/>
      <c r="E36"/>
      <c r="F36"/>
      <c r="G36"/>
      <c r="H36"/>
      <c r="I36"/>
    </row>
    <row r="37" spans="1:16" ht="15" x14ac:dyDescent="0.25">
      <c r="A37"/>
      <c r="B37"/>
      <c r="C37"/>
      <c r="D37"/>
      <c r="E37"/>
      <c r="F37"/>
      <c r="G37"/>
      <c r="H37"/>
      <c r="I37"/>
    </row>
    <row r="38" spans="1:16" ht="15.75" thickBot="1" x14ac:dyDescent="0.3">
      <c r="A38"/>
      <c r="B38"/>
      <c r="C38"/>
      <c r="D38"/>
      <c r="E38"/>
      <c r="F38"/>
      <c r="G38" t="s">
        <v>25</v>
      </c>
      <c r="H38"/>
      <c r="I38"/>
      <c r="J38" s="39" t="s">
        <v>24</v>
      </c>
      <c r="K38" s="39">
        <v>0.05</v>
      </c>
    </row>
    <row r="39" spans="1:16" ht="15.75" thickTop="1" x14ac:dyDescent="0.25">
      <c r="A39"/>
      <c r="B39"/>
      <c r="C39"/>
      <c r="D39"/>
      <c r="E39"/>
      <c r="F39"/>
      <c r="G39" s="1" t="s">
        <v>6</v>
      </c>
      <c r="H39" s="1" t="s">
        <v>26</v>
      </c>
      <c r="I39" s="1" t="s">
        <v>27</v>
      </c>
      <c r="J39" s="30" t="s">
        <v>28</v>
      </c>
      <c r="K39" s="30" t="s">
        <v>14</v>
      </c>
      <c r="L39" s="30" t="s">
        <v>29</v>
      </c>
    </row>
    <row r="40" spans="1:16" ht="15" x14ac:dyDescent="0.25">
      <c r="A40"/>
      <c r="B40"/>
      <c r="C40"/>
      <c r="D40"/>
      <c r="E40"/>
      <c r="F40"/>
      <c r="G40" t="s">
        <v>0</v>
      </c>
      <c r="H40">
        <v>148</v>
      </c>
      <c r="I40">
        <v>5</v>
      </c>
      <c r="J40" s="39">
        <v>8506</v>
      </c>
    </row>
    <row r="41" spans="1:16" ht="15" x14ac:dyDescent="0.25">
      <c r="A41"/>
      <c r="B41"/>
      <c r="C41"/>
      <c r="D41"/>
      <c r="E41"/>
      <c r="F41"/>
      <c r="G41" t="s">
        <v>1</v>
      </c>
      <c r="H41">
        <v>61</v>
      </c>
      <c r="I41">
        <v>5</v>
      </c>
      <c r="J41" s="39">
        <v>3476</v>
      </c>
    </row>
    <row r="42" spans="1:16" ht="15" x14ac:dyDescent="0.25">
      <c r="A42"/>
      <c r="B42"/>
      <c r="C42"/>
      <c r="D42"/>
      <c r="E42"/>
      <c r="F42"/>
      <c r="G42" t="s">
        <v>2</v>
      </c>
      <c r="H42">
        <v>73</v>
      </c>
      <c r="I42">
        <v>5</v>
      </c>
      <c r="J42" s="39">
        <v>2912</v>
      </c>
    </row>
    <row r="43" spans="1:16" ht="15" x14ac:dyDescent="0.25">
      <c r="A43"/>
      <c r="B43"/>
      <c r="C43"/>
      <c r="D43"/>
      <c r="E43"/>
      <c r="F43"/>
      <c r="G43" s="39" t="s">
        <v>3</v>
      </c>
      <c r="H43" s="39">
        <v>118</v>
      </c>
      <c r="I43" s="39">
        <v>5</v>
      </c>
      <c r="J43" s="39">
        <v>11412</v>
      </c>
    </row>
    <row r="44" spans="1:16" ht="15" x14ac:dyDescent="0.25">
      <c r="A44"/>
      <c r="B44"/>
      <c r="C44"/>
      <c r="D44"/>
      <c r="E44"/>
      <c r="F44"/>
      <c r="G44" s="46"/>
      <c r="H44" s="46"/>
      <c r="I44" s="46">
        <v>20</v>
      </c>
      <c r="J44" s="46">
        <v>26306</v>
      </c>
      <c r="K44" s="46">
        <v>16</v>
      </c>
      <c r="L44" s="55">
        <v>4.0460000000000003</v>
      </c>
    </row>
    <row r="45" spans="1:16" ht="15.75" thickBot="1" x14ac:dyDescent="0.3">
      <c r="A45"/>
      <c r="B45"/>
      <c r="C45"/>
      <c r="D45"/>
      <c r="E45"/>
      <c r="F45"/>
      <c r="G45" s="39" t="s">
        <v>30</v>
      </c>
    </row>
    <row r="46" spans="1:16" ht="15.75" thickTop="1" x14ac:dyDescent="0.25">
      <c r="A46"/>
      <c r="B46"/>
      <c r="C46"/>
      <c r="D46"/>
      <c r="E46"/>
      <c r="F46"/>
      <c r="G46" s="30" t="s">
        <v>31</v>
      </c>
      <c r="H46" s="30" t="s">
        <v>32</v>
      </c>
      <c r="I46" s="30" t="s">
        <v>26</v>
      </c>
      <c r="J46" s="30" t="s">
        <v>33</v>
      </c>
      <c r="K46" s="54" t="s">
        <v>34</v>
      </c>
      <c r="L46" s="30" t="s">
        <v>35</v>
      </c>
      <c r="M46" s="30" t="s">
        <v>36</v>
      </c>
      <c r="N46" s="54" t="s">
        <v>23</v>
      </c>
      <c r="O46" s="30" t="s">
        <v>37</v>
      </c>
      <c r="P46" s="30" t="s">
        <v>38</v>
      </c>
    </row>
    <row r="47" spans="1:16" x14ac:dyDescent="0.25">
      <c r="G47" s="46" t="s">
        <v>0</v>
      </c>
      <c r="H47" s="46" t="s">
        <v>1</v>
      </c>
      <c r="I47" s="46">
        <v>87</v>
      </c>
      <c r="J47" s="46">
        <v>18.133532474396709</v>
      </c>
      <c r="K47" s="55">
        <v>4.7977414286398954</v>
      </c>
      <c r="L47" s="46">
        <v>13.631727608590907</v>
      </c>
      <c r="M47" s="46">
        <v>160.36827239140911</v>
      </c>
      <c r="N47" s="55">
        <v>1.7559180702886312E-2</v>
      </c>
      <c r="O47" s="46">
        <v>73.368272391409093</v>
      </c>
      <c r="P47" s="46">
        <v>2.1456151945811524</v>
      </c>
    </row>
    <row r="48" spans="1:16" x14ac:dyDescent="0.25">
      <c r="G48" s="47" t="s">
        <v>0</v>
      </c>
      <c r="H48" s="47" t="s">
        <v>2</v>
      </c>
      <c r="I48" s="47">
        <v>75</v>
      </c>
      <c r="J48" s="47">
        <v>18.133532474396709</v>
      </c>
      <c r="K48" s="56">
        <v>4.1359839902068058</v>
      </c>
      <c r="L48" s="47">
        <v>1.6317276085909072</v>
      </c>
      <c r="M48" s="47">
        <v>148.36827239140911</v>
      </c>
      <c r="N48" s="56">
        <v>4.4242386390347943E-2</v>
      </c>
      <c r="O48" s="47">
        <v>73.368272391409093</v>
      </c>
      <c r="P48" s="47">
        <v>1.8496682711906487</v>
      </c>
    </row>
    <row r="49" spans="7:16" x14ac:dyDescent="0.25">
      <c r="G49" s="47" t="s">
        <v>0</v>
      </c>
      <c r="H49" s="47" t="s">
        <v>3</v>
      </c>
      <c r="I49" s="47">
        <v>30</v>
      </c>
      <c r="J49" s="47">
        <v>18.133532474396709</v>
      </c>
      <c r="K49" s="56">
        <v>1.6543935960827225</v>
      </c>
      <c r="L49" s="47">
        <v>-43.368272391409093</v>
      </c>
      <c r="M49" s="47">
        <v>103.36827239140909</v>
      </c>
      <c r="N49" s="56">
        <v>0.65351311283012592</v>
      </c>
      <c r="O49" s="47">
        <v>73.368272391409093</v>
      </c>
      <c r="P49" s="47">
        <v>0.73986730847625948</v>
      </c>
    </row>
    <row r="50" spans="7:16" x14ac:dyDescent="0.25">
      <c r="G50" s="47" t="s">
        <v>1</v>
      </c>
      <c r="H50" s="47" t="s">
        <v>2</v>
      </c>
      <c r="I50" s="47">
        <v>12</v>
      </c>
      <c r="J50" s="47">
        <v>18.133532474396709</v>
      </c>
      <c r="K50" s="56">
        <v>0.66175743843308898</v>
      </c>
      <c r="L50" s="47">
        <v>-61.368272391409093</v>
      </c>
      <c r="M50" s="47">
        <v>85.368272391409093</v>
      </c>
      <c r="N50" s="56">
        <v>0.96502529616459032</v>
      </c>
      <c r="O50" s="47">
        <v>73.368272391409093</v>
      </c>
      <c r="P50" s="47">
        <v>0.29594692339050377</v>
      </c>
    </row>
    <row r="51" spans="7:16" x14ac:dyDescent="0.25">
      <c r="G51" s="47" t="s">
        <v>1</v>
      </c>
      <c r="H51" s="47" t="s">
        <v>3</v>
      </c>
      <c r="I51" s="47">
        <v>57</v>
      </c>
      <c r="J51" s="47">
        <v>18.133532474396709</v>
      </c>
      <c r="K51" s="56">
        <v>3.1433478325571729</v>
      </c>
      <c r="L51" s="47">
        <v>-16.368272391409093</v>
      </c>
      <c r="M51" s="47">
        <v>130.36827239140911</v>
      </c>
      <c r="N51" s="56">
        <v>0.15924789780845217</v>
      </c>
      <c r="O51" s="47">
        <v>73.368272391409093</v>
      </c>
      <c r="P51" s="47">
        <v>1.4057478861048931</v>
      </c>
    </row>
    <row r="52" spans="7:16" x14ac:dyDescent="0.25">
      <c r="G52" s="48" t="s">
        <v>2</v>
      </c>
      <c r="H52" s="48" t="s">
        <v>3</v>
      </c>
      <c r="I52" s="48">
        <v>45</v>
      </c>
      <c r="J52" s="48">
        <v>18.133532474396709</v>
      </c>
      <c r="K52" s="57">
        <v>2.4815903941240838</v>
      </c>
      <c r="L52" s="48">
        <v>-28.368272391409093</v>
      </c>
      <c r="M52" s="48">
        <v>118.36827239140909</v>
      </c>
      <c r="N52" s="57">
        <v>0.32968478196117457</v>
      </c>
      <c r="O52" s="48">
        <v>73.368272391409093</v>
      </c>
      <c r="P52" s="48">
        <v>1.1098009627143892</v>
      </c>
    </row>
  </sheetData>
  <mergeCells count="2">
    <mergeCell ref="B1:E1"/>
    <mergeCell ref="A2:A7"/>
  </mergeCell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47B9-C3BF-41EF-8B57-5CEA4FAA6070}">
  <dimension ref="A1:G36"/>
  <sheetViews>
    <sheetView workbookViewId="0"/>
  </sheetViews>
  <sheetFormatPr defaultRowHeight="12.75" x14ac:dyDescent="0.2"/>
  <cols>
    <col min="1" max="1" width="20.140625" style="4" bestFit="1" customWidth="1"/>
    <col min="2" max="2" width="14.42578125" style="4" customWidth="1"/>
    <col min="3" max="3" width="16.42578125" style="4" bestFit="1" customWidth="1"/>
    <col min="4" max="4" width="16" style="4" customWidth="1"/>
    <col min="5" max="256" width="9.140625" style="4"/>
    <col min="257" max="257" width="20.140625" style="4" bestFit="1" customWidth="1"/>
    <col min="258" max="258" width="16.7109375" style="4" bestFit="1" customWidth="1"/>
    <col min="259" max="259" width="17.85546875" style="4" bestFit="1" customWidth="1"/>
    <col min="260" max="260" width="17.42578125" style="4" bestFit="1" customWidth="1"/>
    <col min="261" max="512" width="9.140625" style="4"/>
    <col min="513" max="513" width="20.140625" style="4" bestFit="1" customWidth="1"/>
    <col min="514" max="514" width="16.7109375" style="4" bestFit="1" customWidth="1"/>
    <col min="515" max="515" width="17.85546875" style="4" bestFit="1" customWidth="1"/>
    <col min="516" max="516" width="17.42578125" style="4" bestFit="1" customWidth="1"/>
    <col min="517" max="768" width="9.140625" style="4"/>
    <col min="769" max="769" width="20.140625" style="4" bestFit="1" customWidth="1"/>
    <col min="770" max="770" width="16.7109375" style="4" bestFit="1" customWidth="1"/>
    <col min="771" max="771" width="17.85546875" style="4" bestFit="1" customWidth="1"/>
    <col min="772" max="772" width="17.42578125" style="4" bestFit="1" customWidth="1"/>
    <col min="773" max="1024" width="9.140625" style="4"/>
    <col min="1025" max="1025" width="20.140625" style="4" bestFit="1" customWidth="1"/>
    <col min="1026" max="1026" width="16.7109375" style="4" bestFit="1" customWidth="1"/>
    <col min="1027" max="1027" width="17.85546875" style="4" bestFit="1" customWidth="1"/>
    <col min="1028" max="1028" width="17.42578125" style="4" bestFit="1" customWidth="1"/>
    <col min="1029" max="1280" width="9.140625" style="4"/>
    <col min="1281" max="1281" width="20.140625" style="4" bestFit="1" customWidth="1"/>
    <col min="1282" max="1282" width="16.7109375" style="4" bestFit="1" customWidth="1"/>
    <col min="1283" max="1283" width="17.85546875" style="4" bestFit="1" customWidth="1"/>
    <col min="1284" max="1284" width="17.42578125" style="4" bestFit="1" customWidth="1"/>
    <col min="1285" max="1536" width="9.140625" style="4"/>
    <col min="1537" max="1537" width="20.140625" style="4" bestFit="1" customWidth="1"/>
    <col min="1538" max="1538" width="16.7109375" style="4" bestFit="1" customWidth="1"/>
    <col min="1539" max="1539" width="17.85546875" style="4" bestFit="1" customWidth="1"/>
    <col min="1540" max="1540" width="17.42578125" style="4" bestFit="1" customWidth="1"/>
    <col min="1541" max="1792" width="9.140625" style="4"/>
    <col min="1793" max="1793" width="20.140625" style="4" bestFit="1" customWidth="1"/>
    <col min="1794" max="1794" width="16.7109375" style="4" bestFit="1" customWidth="1"/>
    <col min="1795" max="1795" width="17.85546875" style="4" bestFit="1" customWidth="1"/>
    <col min="1796" max="1796" width="17.42578125" style="4" bestFit="1" customWidth="1"/>
    <col min="1797" max="2048" width="9.140625" style="4"/>
    <col min="2049" max="2049" width="20.140625" style="4" bestFit="1" customWidth="1"/>
    <col min="2050" max="2050" width="16.7109375" style="4" bestFit="1" customWidth="1"/>
    <col min="2051" max="2051" width="17.85546875" style="4" bestFit="1" customWidth="1"/>
    <col min="2052" max="2052" width="17.42578125" style="4" bestFit="1" customWidth="1"/>
    <col min="2053" max="2304" width="9.140625" style="4"/>
    <col min="2305" max="2305" width="20.140625" style="4" bestFit="1" customWidth="1"/>
    <col min="2306" max="2306" width="16.7109375" style="4" bestFit="1" customWidth="1"/>
    <col min="2307" max="2307" width="17.85546875" style="4" bestFit="1" customWidth="1"/>
    <col min="2308" max="2308" width="17.42578125" style="4" bestFit="1" customWidth="1"/>
    <col min="2309" max="2560" width="9.140625" style="4"/>
    <col min="2561" max="2561" width="20.140625" style="4" bestFit="1" customWidth="1"/>
    <col min="2562" max="2562" width="16.7109375" style="4" bestFit="1" customWidth="1"/>
    <col min="2563" max="2563" width="17.85546875" style="4" bestFit="1" customWidth="1"/>
    <col min="2564" max="2564" width="17.42578125" style="4" bestFit="1" customWidth="1"/>
    <col min="2565" max="2816" width="9.140625" style="4"/>
    <col min="2817" max="2817" width="20.140625" style="4" bestFit="1" customWidth="1"/>
    <col min="2818" max="2818" width="16.7109375" style="4" bestFit="1" customWidth="1"/>
    <col min="2819" max="2819" width="17.85546875" style="4" bestFit="1" customWidth="1"/>
    <col min="2820" max="2820" width="17.42578125" style="4" bestFit="1" customWidth="1"/>
    <col min="2821" max="3072" width="9.140625" style="4"/>
    <col min="3073" max="3073" width="20.140625" style="4" bestFit="1" customWidth="1"/>
    <col min="3074" max="3074" width="16.7109375" style="4" bestFit="1" customWidth="1"/>
    <col min="3075" max="3075" width="17.85546875" style="4" bestFit="1" customWidth="1"/>
    <col min="3076" max="3076" width="17.42578125" style="4" bestFit="1" customWidth="1"/>
    <col min="3077" max="3328" width="9.140625" style="4"/>
    <col min="3329" max="3329" width="20.140625" style="4" bestFit="1" customWidth="1"/>
    <col min="3330" max="3330" width="16.7109375" style="4" bestFit="1" customWidth="1"/>
    <col min="3331" max="3331" width="17.85546875" style="4" bestFit="1" customWidth="1"/>
    <col min="3332" max="3332" width="17.42578125" style="4" bestFit="1" customWidth="1"/>
    <col min="3333" max="3584" width="9.140625" style="4"/>
    <col min="3585" max="3585" width="20.140625" style="4" bestFit="1" customWidth="1"/>
    <col min="3586" max="3586" width="16.7109375" style="4" bestFit="1" customWidth="1"/>
    <col min="3587" max="3587" width="17.85546875" style="4" bestFit="1" customWidth="1"/>
    <col min="3588" max="3588" width="17.42578125" style="4" bestFit="1" customWidth="1"/>
    <col min="3589" max="3840" width="9.140625" style="4"/>
    <col min="3841" max="3841" width="20.140625" style="4" bestFit="1" customWidth="1"/>
    <col min="3842" max="3842" width="16.7109375" style="4" bestFit="1" customWidth="1"/>
    <col min="3843" max="3843" width="17.85546875" style="4" bestFit="1" customWidth="1"/>
    <col min="3844" max="3844" width="17.42578125" style="4" bestFit="1" customWidth="1"/>
    <col min="3845" max="4096" width="9.140625" style="4"/>
    <col min="4097" max="4097" width="20.140625" style="4" bestFit="1" customWidth="1"/>
    <col min="4098" max="4098" width="16.7109375" style="4" bestFit="1" customWidth="1"/>
    <col min="4099" max="4099" width="17.85546875" style="4" bestFit="1" customWidth="1"/>
    <col min="4100" max="4100" width="17.42578125" style="4" bestFit="1" customWidth="1"/>
    <col min="4101" max="4352" width="9.140625" style="4"/>
    <col min="4353" max="4353" width="20.140625" style="4" bestFit="1" customWidth="1"/>
    <col min="4354" max="4354" width="16.7109375" style="4" bestFit="1" customWidth="1"/>
    <col min="4355" max="4355" width="17.85546875" style="4" bestFit="1" customWidth="1"/>
    <col min="4356" max="4356" width="17.42578125" style="4" bestFit="1" customWidth="1"/>
    <col min="4357" max="4608" width="9.140625" style="4"/>
    <col min="4609" max="4609" width="20.140625" style="4" bestFit="1" customWidth="1"/>
    <col min="4610" max="4610" width="16.7109375" style="4" bestFit="1" customWidth="1"/>
    <col min="4611" max="4611" width="17.85546875" style="4" bestFit="1" customWidth="1"/>
    <col min="4612" max="4612" width="17.42578125" style="4" bestFit="1" customWidth="1"/>
    <col min="4613" max="4864" width="9.140625" style="4"/>
    <col min="4865" max="4865" width="20.140625" style="4" bestFit="1" customWidth="1"/>
    <col min="4866" max="4866" width="16.7109375" style="4" bestFit="1" customWidth="1"/>
    <col min="4867" max="4867" width="17.85546875" style="4" bestFit="1" customWidth="1"/>
    <col min="4868" max="4868" width="17.42578125" style="4" bestFit="1" customWidth="1"/>
    <col min="4869" max="5120" width="9.140625" style="4"/>
    <col min="5121" max="5121" width="20.140625" style="4" bestFit="1" customWidth="1"/>
    <col min="5122" max="5122" width="16.7109375" style="4" bestFit="1" customWidth="1"/>
    <col min="5123" max="5123" width="17.85546875" style="4" bestFit="1" customWidth="1"/>
    <col min="5124" max="5124" width="17.42578125" style="4" bestFit="1" customWidth="1"/>
    <col min="5125" max="5376" width="9.140625" style="4"/>
    <col min="5377" max="5377" width="20.140625" style="4" bestFit="1" customWidth="1"/>
    <col min="5378" max="5378" width="16.7109375" style="4" bestFit="1" customWidth="1"/>
    <col min="5379" max="5379" width="17.85546875" style="4" bestFit="1" customWidth="1"/>
    <col min="5380" max="5380" width="17.42578125" style="4" bestFit="1" customWidth="1"/>
    <col min="5381" max="5632" width="9.140625" style="4"/>
    <col min="5633" max="5633" width="20.140625" style="4" bestFit="1" customWidth="1"/>
    <col min="5634" max="5634" width="16.7109375" style="4" bestFit="1" customWidth="1"/>
    <col min="5635" max="5635" width="17.85546875" style="4" bestFit="1" customWidth="1"/>
    <col min="5636" max="5636" width="17.42578125" style="4" bestFit="1" customWidth="1"/>
    <col min="5637" max="5888" width="9.140625" style="4"/>
    <col min="5889" max="5889" width="20.140625" style="4" bestFit="1" customWidth="1"/>
    <col min="5890" max="5890" width="16.7109375" style="4" bestFit="1" customWidth="1"/>
    <col min="5891" max="5891" width="17.85546875" style="4" bestFit="1" customWidth="1"/>
    <col min="5892" max="5892" width="17.42578125" style="4" bestFit="1" customWidth="1"/>
    <col min="5893" max="6144" width="9.140625" style="4"/>
    <col min="6145" max="6145" width="20.140625" style="4" bestFit="1" customWidth="1"/>
    <col min="6146" max="6146" width="16.7109375" style="4" bestFit="1" customWidth="1"/>
    <col min="6147" max="6147" width="17.85546875" style="4" bestFit="1" customWidth="1"/>
    <col min="6148" max="6148" width="17.42578125" style="4" bestFit="1" customWidth="1"/>
    <col min="6149" max="6400" width="9.140625" style="4"/>
    <col min="6401" max="6401" width="20.140625" style="4" bestFit="1" customWidth="1"/>
    <col min="6402" max="6402" width="16.7109375" style="4" bestFit="1" customWidth="1"/>
    <col min="6403" max="6403" width="17.85546875" style="4" bestFit="1" customWidth="1"/>
    <col min="6404" max="6404" width="17.42578125" style="4" bestFit="1" customWidth="1"/>
    <col min="6405" max="6656" width="9.140625" style="4"/>
    <col min="6657" max="6657" width="20.140625" style="4" bestFit="1" customWidth="1"/>
    <col min="6658" max="6658" width="16.7109375" style="4" bestFit="1" customWidth="1"/>
    <col min="6659" max="6659" width="17.85546875" style="4" bestFit="1" customWidth="1"/>
    <col min="6660" max="6660" width="17.42578125" style="4" bestFit="1" customWidth="1"/>
    <col min="6661" max="6912" width="9.140625" style="4"/>
    <col min="6913" max="6913" width="20.140625" style="4" bestFit="1" customWidth="1"/>
    <col min="6914" max="6914" width="16.7109375" style="4" bestFit="1" customWidth="1"/>
    <col min="6915" max="6915" width="17.85546875" style="4" bestFit="1" customWidth="1"/>
    <col min="6916" max="6916" width="17.42578125" style="4" bestFit="1" customWidth="1"/>
    <col min="6917" max="7168" width="9.140625" style="4"/>
    <col min="7169" max="7169" width="20.140625" style="4" bestFit="1" customWidth="1"/>
    <col min="7170" max="7170" width="16.7109375" style="4" bestFit="1" customWidth="1"/>
    <col min="7171" max="7171" width="17.85546875" style="4" bestFit="1" customWidth="1"/>
    <col min="7172" max="7172" width="17.42578125" style="4" bestFit="1" customWidth="1"/>
    <col min="7173" max="7424" width="9.140625" style="4"/>
    <col min="7425" max="7425" width="20.140625" style="4" bestFit="1" customWidth="1"/>
    <col min="7426" max="7426" width="16.7109375" style="4" bestFit="1" customWidth="1"/>
    <col min="7427" max="7427" width="17.85546875" style="4" bestFit="1" customWidth="1"/>
    <col min="7428" max="7428" width="17.42578125" style="4" bestFit="1" customWidth="1"/>
    <col min="7429" max="7680" width="9.140625" style="4"/>
    <col min="7681" max="7681" width="20.140625" style="4" bestFit="1" customWidth="1"/>
    <col min="7682" max="7682" width="16.7109375" style="4" bestFit="1" customWidth="1"/>
    <col min="7683" max="7683" width="17.85546875" style="4" bestFit="1" customWidth="1"/>
    <col min="7684" max="7684" width="17.42578125" style="4" bestFit="1" customWidth="1"/>
    <col min="7685" max="7936" width="9.140625" style="4"/>
    <col min="7937" max="7937" width="20.140625" style="4" bestFit="1" customWidth="1"/>
    <col min="7938" max="7938" width="16.7109375" style="4" bestFit="1" customWidth="1"/>
    <col min="7939" max="7939" width="17.85546875" style="4" bestFit="1" customWidth="1"/>
    <col min="7940" max="7940" width="17.42578125" style="4" bestFit="1" customWidth="1"/>
    <col min="7941" max="8192" width="9.140625" style="4"/>
    <col min="8193" max="8193" width="20.140625" style="4" bestFit="1" customWidth="1"/>
    <col min="8194" max="8194" width="16.7109375" style="4" bestFit="1" customWidth="1"/>
    <col min="8195" max="8195" width="17.85546875" style="4" bestFit="1" customWidth="1"/>
    <col min="8196" max="8196" width="17.42578125" style="4" bestFit="1" customWidth="1"/>
    <col min="8197" max="8448" width="9.140625" style="4"/>
    <col min="8449" max="8449" width="20.140625" style="4" bestFit="1" customWidth="1"/>
    <col min="8450" max="8450" width="16.7109375" style="4" bestFit="1" customWidth="1"/>
    <col min="8451" max="8451" width="17.85546875" style="4" bestFit="1" customWidth="1"/>
    <col min="8452" max="8452" width="17.42578125" style="4" bestFit="1" customWidth="1"/>
    <col min="8453" max="8704" width="9.140625" style="4"/>
    <col min="8705" max="8705" width="20.140625" style="4" bestFit="1" customWidth="1"/>
    <col min="8706" max="8706" width="16.7109375" style="4" bestFit="1" customWidth="1"/>
    <col min="8707" max="8707" width="17.85546875" style="4" bestFit="1" customWidth="1"/>
    <col min="8708" max="8708" width="17.42578125" style="4" bestFit="1" customWidth="1"/>
    <col min="8709" max="8960" width="9.140625" style="4"/>
    <col min="8961" max="8961" width="20.140625" style="4" bestFit="1" customWidth="1"/>
    <col min="8962" max="8962" width="16.7109375" style="4" bestFit="1" customWidth="1"/>
    <col min="8963" max="8963" width="17.85546875" style="4" bestFit="1" customWidth="1"/>
    <col min="8964" max="8964" width="17.42578125" style="4" bestFit="1" customWidth="1"/>
    <col min="8965" max="9216" width="9.140625" style="4"/>
    <col min="9217" max="9217" width="20.140625" style="4" bestFit="1" customWidth="1"/>
    <col min="9218" max="9218" width="16.7109375" style="4" bestFit="1" customWidth="1"/>
    <col min="9219" max="9219" width="17.85546875" style="4" bestFit="1" customWidth="1"/>
    <col min="9220" max="9220" width="17.42578125" style="4" bestFit="1" customWidth="1"/>
    <col min="9221" max="9472" width="9.140625" style="4"/>
    <col min="9473" max="9473" width="20.140625" style="4" bestFit="1" customWidth="1"/>
    <col min="9474" max="9474" width="16.7109375" style="4" bestFit="1" customWidth="1"/>
    <col min="9475" max="9475" width="17.85546875" style="4" bestFit="1" customWidth="1"/>
    <col min="9476" max="9476" width="17.42578125" style="4" bestFit="1" customWidth="1"/>
    <col min="9477" max="9728" width="9.140625" style="4"/>
    <col min="9729" max="9729" width="20.140625" style="4" bestFit="1" customWidth="1"/>
    <col min="9730" max="9730" width="16.7109375" style="4" bestFit="1" customWidth="1"/>
    <col min="9731" max="9731" width="17.85546875" style="4" bestFit="1" customWidth="1"/>
    <col min="9732" max="9732" width="17.42578125" style="4" bestFit="1" customWidth="1"/>
    <col min="9733" max="9984" width="9.140625" style="4"/>
    <col min="9985" max="9985" width="20.140625" style="4" bestFit="1" customWidth="1"/>
    <col min="9986" max="9986" width="16.7109375" style="4" bestFit="1" customWidth="1"/>
    <col min="9987" max="9987" width="17.85546875" style="4" bestFit="1" customWidth="1"/>
    <col min="9988" max="9988" width="17.42578125" style="4" bestFit="1" customWidth="1"/>
    <col min="9989" max="10240" width="9.140625" style="4"/>
    <col min="10241" max="10241" width="20.140625" style="4" bestFit="1" customWidth="1"/>
    <col min="10242" max="10242" width="16.7109375" style="4" bestFit="1" customWidth="1"/>
    <col min="10243" max="10243" width="17.85546875" style="4" bestFit="1" customWidth="1"/>
    <col min="10244" max="10244" width="17.42578125" style="4" bestFit="1" customWidth="1"/>
    <col min="10245" max="10496" width="9.140625" style="4"/>
    <col min="10497" max="10497" width="20.140625" style="4" bestFit="1" customWidth="1"/>
    <col min="10498" max="10498" width="16.7109375" style="4" bestFit="1" customWidth="1"/>
    <col min="10499" max="10499" width="17.85546875" style="4" bestFit="1" customWidth="1"/>
    <col min="10500" max="10500" width="17.42578125" style="4" bestFit="1" customWidth="1"/>
    <col min="10501" max="10752" width="9.140625" style="4"/>
    <col min="10753" max="10753" width="20.140625" style="4" bestFit="1" customWidth="1"/>
    <col min="10754" max="10754" width="16.7109375" style="4" bestFit="1" customWidth="1"/>
    <col min="10755" max="10755" width="17.85546875" style="4" bestFit="1" customWidth="1"/>
    <col min="10756" max="10756" width="17.42578125" style="4" bestFit="1" customWidth="1"/>
    <col min="10757" max="11008" width="9.140625" style="4"/>
    <col min="11009" max="11009" width="20.140625" style="4" bestFit="1" customWidth="1"/>
    <col min="11010" max="11010" width="16.7109375" style="4" bestFit="1" customWidth="1"/>
    <col min="11011" max="11011" width="17.85546875" style="4" bestFit="1" customWidth="1"/>
    <col min="11012" max="11012" width="17.42578125" style="4" bestFit="1" customWidth="1"/>
    <col min="11013" max="11264" width="9.140625" style="4"/>
    <col min="11265" max="11265" width="20.140625" style="4" bestFit="1" customWidth="1"/>
    <col min="11266" max="11266" width="16.7109375" style="4" bestFit="1" customWidth="1"/>
    <col min="11267" max="11267" width="17.85546875" style="4" bestFit="1" customWidth="1"/>
    <col min="11268" max="11268" width="17.42578125" style="4" bestFit="1" customWidth="1"/>
    <col min="11269" max="11520" width="9.140625" style="4"/>
    <col min="11521" max="11521" width="20.140625" style="4" bestFit="1" customWidth="1"/>
    <col min="11522" max="11522" width="16.7109375" style="4" bestFit="1" customWidth="1"/>
    <col min="11523" max="11523" width="17.85546875" style="4" bestFit="1" customWidth="1"/>
    <col min="11524" max="11524" width="17.42578125" style="4" bestFit="1" customWidth="1"/>
    <col min="11525" max="11776" width="9.140625" style="4"/>
    <col min="11777" max="11777" width="20.140625" style="4" bestFit="1" customWidth="1"/>
    <col min="11778" max="11778" width="16.7109375" style="4" bestFit="1" customWidth="1"/>
    <col min="11779" max="11779" width="17.85546875" style="4" bestFit="1" customWidth="1"/>
    <col min="11780" max="11780" width="17.42578125" style="4" bestFit="1" customWidth="1"/>
    <col min="11781" max="12032" width="9.140625" style="4"/>
    <col min="12033" max="12033" width="20.140625" style="4" bestFit="1" customWidth="1"/>
    <col min="12034" max="12034" width="16.7109375" style="4" bestFit="1" customWidth="1"/>
    <col min="12035" max="12035" width="17.85546875" style="4" bestFit="1" customWidth="1"/>
    <col min="12036" max="12036" width="17.42578125" style="4" bestFit="1" customWidth="1"/>
    <col min="12037" max="12288" width="9.140625" style="4"/>
    <col min="12289" max="12289" width="20.140625" style="4" bestFit="1" customWidth="1"/>
    <col min="12290" max="12290" width="16.7109375" style="4" bestFit="1" customWidth="1"/>
    <col min="12291" max="12291" width="17.85546875" style="4" bestFit="1" customWidth="1"/>
    <col min="12292" max="12292" width="17.42578125" style="4" bestFit="1" customWidth="1"/>
    <col min="12293" max="12544" width="9.140625" style="4"/>
    <col min="12545" max="12545" width="20.140625" style="4" bestFit="1" customWidth="1"/>
    <col min="12546" max="12546" width="16.7109375" style="4" bestFit="1" customWidth="1"/>
    <col min="12547" max="12547" width="17.85546875" style="4" bestFit="1" customWidth="1"/>
    <col min="12548" max="12548" width="17.42578125" style="4" bestFit="1" customWidth="1"/>
    <col min="12549" max="12800" width="9.140625" style="4"/>
    <col min="12801" max="12801" width="20.140625" style="4" bestFit="1" customWidth="1"/>
    <col min="12802" max="12802" width="16.7109375" style="4" bestFit="1" customWidth="1"/>
    <col min="12803" max="12803" width="17.85546875" style="4" bestFit="1" customWidth="1"/>
    <col min="12804" max="12804" width="17.42578125" style="4" bestFit="1" customWidth="1"/>
    <col min="12805" max="13056" width="9.140625" style="4"/>
    <col min="13057" max="13057" width="20.140625" style="4" bestFit="1" customWidth="1"/>
    <col min="13058" max="13058" width="16.7109375" style="4" bestFit="1" customWidth="1"/>
    <col min="13059" max="13059" width="17.85546875" style="4" bestFit="1" customWidth="1"/>
    <col min="13060" max="13060" width="17.42578125" style="4" bestFit="1" customWidth="1"/>
    <col min="13061" max="13312" width="9.140625" style="4"/>
    <col min="13313" max="13313" width="20.140625" style="4" bestFit="1" customWidth="1"/>
    <col min="13314" max="13314" width="16.7109375" style="4" bestFit="1" customWidth="1"/>
    <col min="13315" max="13315" width="17.85546875" style="4" bestFit="1" customWidth="1"/>
    <col min="13316" max="13316" width="17.42578125" style="4" bestFit="1" customWidth="1"/>
    <col min="13317" max="13568" width="9.140625" style="4"/>
    <col min="13569" max="13569" width="20.140625" style="4" bestFit="1" customWidth="1"/>
    <col min="13570" max="13570" width="16.7109375" style="4" bestFit="1" customWidth="1"/>
    <col min="13571" max="13571" width="17.85546875" style="4" bestFit="1" customWidth="1"/>
    <col min="13572" max="13572" width="17.42578125" style="4" bestFit="1" customWidth="1"/>
    <col min="13573" max="13824" width="9.140625" style="4"/>
    <col min="13825" max="13825" width="20.140625" style="4" bestFit="1" customWidth="1"/>
    <col min="13826" max="13826" width="16.7109375" style="4" bestFit="1" customWidth="1"/>
    <col min="13827" max="13827" width="17.85546875" style="4" bestFit="1" customWidth="1"/>
    <col min="13828" max="13828" width="17.42578125" style="4" bestFit="1" customWidth="1"/>
    <col min="13829" max="14080" width="9.140625" style="4"/>
    <col min="14081" max="14081" width="20.140625" style="4" bestFit="1" customWidth="1"/>
    <col min="14082" max="14082" width="16.7109375" style="4" bestFit="1" customWidth="1"/>
    <col min="14083" max="14083" width="17.85546875" style="4" bestFit="1" customWidth="1"/>
    <col min="14084" max="14084" width="17.42578125" style="4" bestFit="1" customWidth="1"/>
    <col min="14085" max="14336" width="9.140625" style="4"/>
    <col min="14337" max="14337" width="20.140625" style="4" bestFit="1" customWidth="1"/>
    <col min="14338" max="14338" width="16.7109375" style="4" bestFit="1" customWidth="1"/>
    <col min="14339" max="14339" width="17.85546875" style="4" bestFit="1" customWidth="1"/>
    <col min="14340" max="14340" width="17.42578125" style="4" bestFit="1" customWidth="1"/>
    <col min="14341" max="14592" width="9.140625" style="4"/>
    <col min="14593" max="14593" width="20.140625" style="4" bestFit="1" customWidth="1"/>
    <col min="14594" max="14594" width="16.7109375" style="4" bestFit="1" customWidth="1"/>
    <col min="14595" max="14595" width="17.85546875" style="4" bestFit="1" customWidth="1"/>
    <col min="14596" max="14596" width="17.42578125" style="4" bestFit="1" customWidth="1"/>
    <col min="14597" max="14848" width="9.140625" style="4"/>
    <col min="14849" max="14849" width="20.140625" style="4" bestFit="1" customWidth="1"/>
    <col min="14850" max="14850" width="16.7109375" style="4" bestFit="1" customWidth="1"/>
    <col min="14851" max="14851" width="17.85546875" style="4" bestFit="1" customWidth="1"/>
    <col min="14852" max="14852" width="17.42578125" style="4" bestFit="1" customWidth="1"/>
    <col min="14853" max="15104" width="9.140625" style="4"/>
    <col min="15105" max="15105" width="20.140625" style="4" bestFit="1" customWidth="1"/>
    <col min="15106" max="15106" width="16.7109375" style="4" bestFit="1" customWidth="1"/>
    <col min="15107" max="15107" width="17.85546875" style="4" bestFit="1" customWidth="1"/>
    <col min="15108" max="15108" width="17.42578125" style="4" bestFit="1" customWidth="1"/>
    <col min="15109" max="15360" width="9.140625" style="4"/>
    <col min="15361" max="15361" width="20.140625" style="4" bestFit="1" customWidth="1"/>
    <col min="15362" max="15362" width="16.7109375" style="4" bestFit="1" customWidth="1"/>
    <col min="15363" max="15363" width="17.85546875" style="4" bestFit="1" customWidth="1"/>
    <col min="15364" max="15364" width="17.42578125" style="4" bestFit="1" customWidth="1"/>
    <col min="15365" max="15616" width="9.140625" style="4"/>
    <col min="15617" max="15617" width="20.140625" style="4" bestFit="1" customWidth="1"/>
    <col min="15618" max="15618" width="16.7109375" style="4" bestFit="1" customWidth="1"/>
    <col min="15619" max="15619" width="17.85546875" style="4" bestFit="1" customWidth="1"/>
    <col min="15620" max="15620" width="17.42578125" style="4" bestFit="1" customWidth="1"/>
    <col min="15621" max="15872" width="9.140625" style="4"/>
    <col min="15873" max="15873" width="20.140625" style="4" bestFit="1" customWidth="1"/>
    <col min="15874" max="15874" width="16.7109375" style="4" bestFit="1" customWidth="1"/>
    <col min="15875" max="15875" width="17.85546875" style="4" bestFit="1" customWidth="1"/>
    <col min="15876" max="15876" width="17.42578125" style="4" bestFit="1" customWidth="1"/>
    <col min="15877" max="16128" width="9.140625" style="4"/>
    <col min="16129" max="16129" width="20.140625" style="4" bestFit="1" customWidth="1"/>
    <col min="16130" max="16130" width="16.7109375" style="4" bestFit="1" customWidth="1"/>
    <col min="16131" max="16131" width="17.85546875" style="4" bestFit="1" customWidth="1"/>
    <col min="16132" max="16132" width="17.42578125" style="4" bestFit="1" customWidth="1"/>
    <col min="16133" max="16384" width="9.140625" style="4"/>
  </cols>
  <sheetData>
    <row r="1" spans="1:7" x14ac:dyDescent="0.2">
      <c r="B1" s="3" t="s">
        <v>74</v>
      </c>
      <c r="C1" s="3" t="s">
        <v>75</v>
      </c>
      <c r="D1" s="3" t="s">
        <v>76</v>
      </c>
      <c r="E1" s="3" t="s">
        <v>27</v>
      </c>
    </row>
    <row r="2" spans="1:7" x14ac:dyDescent="0.2">
      <c r="A2" s="58" t="s">
        <v>50</v>
      </c>
      <c r="B2" s="4">
        <v>8</v>
      </c>
      <c r="C2" s="4">
        <v>6</v>
      </c>
      <c r="D2" s="4">
        <v>6</v>
      </c>
      <c r="E2" s="4">
        <f>SUM(B2:D2)</f>
        <v>20</v>
      </c>
    </row>
    <row r="3" spans="1:7" x14ac:dyDescent="0.2">
      <c r="A3" s="58" t="s">
        <v>51</v>
      </c>
      <c r="B3" s="4">
        <v>93</v>
      </c>
      <c r="C3" s="4">
        <v>75</v>
      </c>
      <c r="D3" s="4">
        <v>70</v>
      </c>
    </row>
    <row r="6" spans="1:7" ht="25.5" x14ac:dyDescent="0.2">
      <c r="A6" s="62" t="s">
        <v>43</v>
      </c>
      <c r="B6" s="62" t="s">
        <v>46</v>
      </c>
      <c r="C6" s="62" t="s">
        <v>47</v>
      </c>
      <c r="D6" s="62" t="s">
        <v>48</v>
      </c>
      <c r="E6" s="62" t="s">
        <v>16</v>
      </c>
      <c r="F6" s="62" t="s">
        <v>42</v>
      </c>
      <c r="G6" s="63" t="s">
        <v>49</v>
      </c>
    </row>
    <row r="7" spans="1:7" x14ac:dyDescent="0.2">
      <c r="A7" s="9" t="s">
        <v>44</v>
      </c>
      <c r="B7" s="12">
        <f>3-1</f>
        <v>2</v>
      </c>
      <c r="C7" s="4">
        <v>2092.1999999999998</v>
      </c>
      <c r="D7" s="59">
        <f>C7/B7</f>
        <v>1046.0999999999999</v>
      </c>
      <c r="E7" s="60">
        <f>D7/D8</f>
        <v>5.7035599743425269</v>
      </c>
      <c r="F7" s="60">
        <f>FINV(0.05,B7,B8)</f>
        <v>3.5915305684750827</v>
      </c>
      <c r="G7" s="15" t="str">
        <f>IF(E7&gt;=F7, "Reject H0", "Do not reject H0")</f>
        <v>Reject H0</v>
      </c>
    </row>
    <row r="8" spans="1:7" x14ac:dyDescent="0.2">
      <c r="A8" s="9" t="s">
        <v>45</v>
      </c>
      <c r="B8" s="12">
        <f>B9-B7</f>
        <v>17</v>
      </c>
      <c r="C8" s="4">
        <v>3118</v>
      </c>
      <c r="D8" s="61">
        <f>C8/B8</f>
        <v>183.41176470588235</v>
      </c>
    </row>
    <row r="9" spans="1:7" x14ac:dyDescent="0.2">
      <c r="A9" s="9" t="s">
        <v>21</v>
      </c>
      <c r="B9" s="12">
        <f>E2-1</f>
        <v>19</v>
      </c>
      <c r="C9" s="4">
        <v>5210.2</v>
      </c>
    </row>
    <row r="12" spans="1:7" x14ac:dyDescent="0.2">
      <c r="A12" s="24" t="s">
        <v>81</v>
      </c>
    </row>
    <row r="14" spans="1:7" x14ac:dyDescent="0.2">
      <c r="A14" s="6" t="s">
        <v>77</v>
      </c>
    </row>
    <row r="15" spans="1:7" x14ac:dyDescent="0.2">
      <c r="A15" s="4" t="s">
        <v>67</v>
      </c>
      <c r="B15" s="25">
        <f>ABS($B$3-$C$3)/SQRT(($D$8/2)*(1/$B$2+1/$C$2))</f>
        <v>3.4804108112945746</v>
      </c>
    </row>
    <row r="16" spans="1:7" x14ac:dyDescent="0.2">
      <c r="A16" s="4" t="s">
        <v>78</v>
      </c>
      <c r="B16" s="4">
        <v>3.6280000000000001</v>
      </c>
      <c r="C16" s="4" t="str">
        <f>IF(B15&gt;B16,"Reject H0","Do not reject H0")</f>
        <v>Do not reject H0</v>
      </c>
    </row>
    <row r="17" spans="1:3" x14ac:dyDescent="0.2">
      <c r="A17" s="4" t="s">
        <v>82</v>
      </c>
    </row>
    <row r="19" spans="1:3" x14ac:dyDescent="0.2">
      <c r="A19" s="5" t="s">
        <v>79</v>
      </c>
    </row>
    <row r="20" spans="1:3" x14ac:dyDescent="0.2">
      <c r="A20" s="4" t="s">
        <v>67</v>
      </c>
      <c r="B20" s="25">
        <f>ABS($B$3-$D$3)/SQRT(($D$8/2)*(1/$B$2+1/$D$2))</f>
        <v>4.4471915922097347</v>
      </c>
    </row>
    <row r="21" spans="1:3" x14ac:dyDescent="0.2">
      <c r="A21" s="4" t="s">
        <v>78</v>
      </c>
      <c r="B21" s="4">
        <v>3.6280000000000001</v>
      </c>
      <c r="C21" s="13" t="str">
        <f>IF(B20&gt;B21,"Reject H0","Do not reject H0")</f>
        <v>Reject H0</v>
      </c>
    </row>
    <row r="22" spans="1:3" x14ac:dyDescent="0.2">
      <c r="A22" s="4" t="s">
        <v>82</v>
      </c>
    </row>
    <row r="24" spans="1:3" x14ac:dyDescent="0.2">
      <c r="A24" s="6" t="s">
        <v>80</v>
      </c>
    </row>
    <row r="25" spans="1:3" x14ac:dyDescent="0.2">
      <c r="A25" s="4" t="s">
        <v>67</v>
      </c>
      <c r="B25" s="25">
        <f>ABS($C$3-$D$3)/SQRT(($D$8/2)*(1/$C$2+1/$D$2))</f>
        <v>0.90434061257557152</v>
      </c>
    </row>
    <row r="26" spans="1:3" x14ac:dyDescent="0.2">
      <c r="A26" s="4" t="s">
        <v>78</v>
      </c>
      <c r="B26" s="4">
        <v>3.6280000000000001</v>
      </c>
      <c r="C26" s="4" t="str">
        <f>IF(B25&gt;B26,"Reject H0","Do not reject H0")</f>
        <v>Do not reject H0</v>
      </c>
    </row>
    <row r="27" spans="1:3" x14ac:dyDescent="0.2">
      <c r="A27" s="4" t="s">
        <v>82</v>
      </c>
    </row>
    <row r="28" spans="1:3" ht="15" x14ac:dyDescent="0.25">
      <c r="A28"/>
      <c r="B28"/>
      <c r="C28"/>
    </row>
    <row r="29" spans="1:3" ht="15" x14ac:dyDescent="0.25">
      <c r="A29"/>
      <c r="B29"/>
      <c r="C29"/>
    </row>
    <row r="30" spans="1:3" ht="15" x14ac:dyDescent="0.25">
      <c r="A30"/>
      <c r="B30"/>
      <c r="C30"/>
    </row>
    <row r="31" spans="1:3" ht="15" x14ac:dyDescent="0.25">
      <c r="A31"/>
      <c r="B31"/>
      <c r="C31"/>
    </row>
    <row r="32" spans="1:3" ht="15" x14ac:dyDescent="0.25">
      <c r="A32"/>
      <c r="B32"/>
      <c r="C32"/>
    </row>
    <row r="33" spans="1:3" ht="15" x14ac:dyDescent="0.25">
      <c r="A33"/>
      <c r="B33"/>
      <c r="C33"/>
    </row>
    <row r="34" spans="1:3" ht="15" x14ac:dyDescent="0.25">
      <c r="A34"/>
      <c r="B34"/>
      <c r="C34"/>
    </row>
    <row r="35" spans="1:3" ht="15" x14ac:dyDescent="0.25">
      <c r="A35"/>
      <c r="B35"/>
      <c r="C35"/>
    </row>
    <row r="36" spans="1:3" ht="15" x14ac:dyDescent="0.25">
      <c r="A36"/>
      <c r="B36"/>
      <c r="C36"/>
    </row>
  </sheetData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Exerc7.1</vt:lpstr>
      <vt:lpstr>Exerc7.2</vt:lpstr>
      <vt:lpstr>Exerc7.3</vt:lpstr>
      <vt:lpstr>Exerc7.4</vt:lpstr>
      <vt:lpstr>Exerc7.5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Costa</dc:creator>
  <cp:lastModifiedBy>Ana Cristina Costa</cp:lastModifiedBy>
  <cp:lastPrinted>2018-12-14T19:08:28Z</cp:lastPrinted>
  <dcterms:created xsi:type="dcterms:W3CDTF">2018-04-30T19:26:51Z</dcterms:created>
  <dcterms:modified xsi:type="dcterms:W3CDTF">2021-04-22T16:28:28Z</dcterms:modified>
</cp:coreProperties>
</file>