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osiadacz\CIGenerator\templates\"/>
    </mc:Choice>
  </mc:AlternateContent>
  <xr:revisionPtr revIDLastSave="0" documentId="13_ncr:1_{3632C737-8866-4832-8FDA-635FBD6CF5AF}" xr6:coauthVersionLast="47" xr6:coauthVersionMax="47" xr10:uidLastSave="{00000000-0000-0000-0000-000000000000}"/>
  <bookViews>
    <workbookView xWindow="-108" yWindow="-108" windowWidth="23256" windowHeight="12576" xr2:uid="{583E3A93-4D8E-4834-ADBD-B70DBC76ABE0}"/>
  </bookViews>
  <sheets>
    <sheet name="CI" sheetId="1" r:id="rId1"/>
    <sheet name="5711 DATA" sheetId="23" state="hidden" r:id="rId2"/>
    <sheet name="Sheet2" sheetId="17" state="hidden" r:id="rId3"/>
    <sheet name="Sheet3" sheetId="18" state="hidden" r:id="rId4"/>
    <sheet name="Sheet4" sheetId="7" state="hidden" r:id="rId5"/>
    <sheet name="Sheet5" sheetId="19" state="hidden" r:id="rId6"/>
    <sheet name="Sheet6" sheetId="20" state="hidden" r:id="rId7"/>
    <sheet name="Sheet7" sheetId="21" state="hidden" r:id="rId8"/>
    <sheet name="Sheet8" sheetId="22" state="hidden" r:id="rId9"/>
  </sheets>
  <definedNames>
    <definedName name="_xlnm._FilterDatabase" localSheetId="8" hidden="1">Sheet8!$A$1:$L$1</definedName>
    <definedName name="_xlnm.Print_Area" localSheetId="0">CI!$D$1:$V$36</definedName>
    <definedName name="_xlnm.Print_Area" localSheetId="4">Sheet4!$C$2:$G$38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7" i="1" l="1"/>
  <c r="R16" i="1"/>
  <c r="R15" i="1"/>
  <c r="R14" i="1"/>
  <c r="R13" i="1"/>
  <c r="R12" i="1"/>
  <c r="R11" i="1"/>
  <c r="R10" i="1"/>
  <c r="V24" i="1"/>
  <c r="D34" i="1" l="1"/>
  <c r="H12" i="23"/>
  <c r="H3" i="23"/>
  <c r="H4" i="23"/>
  <c r="H5" i="23"/>
  <c r="H6" i="23"/>
  <c r="H7" i="23"/>
  <c r="H8" i="23"/>
  <c r="H9" i="23"/>
  <c r="H10" i="23"/>
  <c r="H11" i="23"/>
  <c r="H2" i="23"/>
  <c r="F3" i="23"/>
  <c r="F4" i="23"/>
  <c r="F5" i="23"/>
  <c r="F6" i="23"/>
  <c r="F7" i="23"/>
  <c r="F8" i="23"/>
  <c r="F9" i="23"/>
  <c r="F10" i="23"/>
  <c r="F11" i="23"/>
  <c r="F2" i="23"/>
  <c r="H2" i="22"/>
  <c r="H28" i="22"/>
  <c r="J29" i="22"/>
  <c r="H3" i="22"/>
  <c r="H4" i="22"/>
  <c r="H5" i="22"/>
  <c r="H29" i="22" s="1"/>
  <c r="H30" i="22" s="1"/>
  <c r="H31" i="22" s="1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R18" i="21" l="1"/>
  <c r="T18" i="21" s="1"/>
  <c r="T17" i="21"/>
  <c r="R17" i="21"/>
  <c r="R16" i="21"/>
  <c r="T16" i="21" s="1"/>
  <c r="T15" i="21"/>
  <c r="R15" i="21"/>
  <c r="R14" i="21"/>
  <c r="T14" i="21" s="1"/>
  <c r="T13" i="21"/>
  <c r="R13" i="21"/>
  <c r="R12" i="21"/>
  <c r="T12" i="21" s="1"/>
  <c r="T11" i="21"/>
  <c r="R11" i="21"/>
  <c r="R10" i="21"/>
  <c r="T10" i="21" s="1"/>
  <c r="T9" i="21"/>
  <c r="R9" i="21"/>
  <c r="R8" i="21"/>
  <c r="T8" i="21" s="1"/>
  <c r="T7" i="21"/>
  <c r="R7" i="21"/>
  <c r="R6" i="21"/>
  <c r="T6" i="21" s="1"/>
  <c r="T5" i="21"/>
  <c r="R5" i="21"/>
  <c r="R4" i="21"/>
  <c r="T4" i="21" s="1"/>
  <c r="T3" i="21"/>
  <c r="R3" i="21"/>
  <c r="R2" i="21"/>
  <c r="T2" i="21" s="1"/>
  <c r="T1" i="21"/>
  <c r="R1" i="21"/>
  <c r="V26" i="1" l="1"/>
  <c r="G19" i="20"/>
  <c r="L23" i="20"/>
  <c r="L19" i="20"/>
  <c r="L4" i="20"/>
  <c r="K23" i="20"/>
  <c r="I23" i="20"/>
  <c r="K19" i="20"/>
  <c r="I19" i="20"/>
  <c r="K4" i="20"/>
  <c r="I4" i="20"/>
  <c r="K2" i="20"/>
  <c r="K6" i="20"/>
  <c r="K7" i="20"/>
  <c r="K8" i="20"/>
  <c r="K9" i="20"/>
  <c r="K10" i="20"/>
  <c r="K3" i="20"/>
  <c r="K11" i="20"/>
  <c r="K12" i="20"/>
  <c r="K13" i="20"/>
  <c r="K14" i="20"/>
  <c r="K15" i="20"/>
  <c r="K16" i="20"/>
  <c r="K17" i="20"/>
  <c r="K18" i="20"/>
  <c r="K21" i="20"/>
  <c r="K22" i="20"/>
  <c r="K1" i="20"/>
  <c r="N26" i="18" l="1"/>
  <c r="N25" i="18"/>
  <c r="N27" i="18" s="1"/>
  <c r="N28" i="18" s="1"/>
  <c r="N24" i="18"/>
  <c r="K1" i="18"/>
  <c r="K3" i="18" l="1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" i="18"/>
  <c r="J28" i="18"/>
  <c r="K28" i="18" s="1"/>
  <c r="J29" i="18"/>
  <c r="K29" i="18" s="1"/>
  <c r="J30" i="18"/>
  <c r="K30" i="18" s="1"/>
  <c r="J27" i="18"/>
  <c r="K27" i="18" s="1"/>
</calcChain>
</file>

<file path=xl/sharedStrings.xml><?xml version="1.0" encoding="utf-8"?>
<sst xmlns="http://schemas.openxmlformats.org/spreadsheetml/2006/main" count="672" uniqueCount="308">
  <si>
    <t>NINER BIKES</t>
  </si>
  <si>
    <t>1825 SHARP POINT DRIVE, #110</t>
  </si>
  <si>
    <t>FORT COLLINS, CO 80525</t>
  </si>
  <si>
    <t>877-646-3792</t>
  </si>
  <si>
    <t xml:space="preserve">DATE OF EXPORT: </t>
  </si>
  <si>
    <t>EIN #: 82-4692790</t>
  </si>
  <si>
    <t>REFERENCE:</t>
  </si>
  <si>
    <t>SELLER</t>
  </si>
  <si>
    <t>INTERMEDIATE CONSIGNEE</t>
  </si>
  <si>
    <t>ULTIMATE CONSIGNEE</t>
  </si>
  <si>
    <t>IMPORTER OF RECORD:</t>
  </si>
  <si>
    <t>NINER BIKES (HUFFY CORPORATION)</t>
  </si>
  <si>
    <t>N/A</t>
  </si>
  <si>
    <t>OR CYCLING (NINER ISRAEL LTD)</t>
  </si>
  <si>
    <t>350 WESTMONT DRIVE</t>
  </si>
  <si>
    <t>CI'IM INDUSTRIAL PARK BUILDING 7</t>
  </si>
  <si>
    <t>SAN PEDRO, CA 93701</t>
  </si>
  <si>
    <t>YAD HARTZIM ST.</t>
  </si>
  <si>
    <t>970-672-2011</t>
  </si>
  <si>
    <t>NETANYA</t>
  </si>
  <si>
    <t>SHIPPING CONTACT: MANUEL DELGADO</t>
  </si>
  <si>
    <t>manuel.delgado@huffybikes.com</t>
  </si>
  <si>
    <t>ISRAEL</t>
  </si>
  <si>
    <t>SHIPPING HOURS: 6:30AM - 2:30PM</t>
  </si>
  <si>
    <t>(+972) 524 312 190</t>
  </si>
  <si>
    <t>yahav@recycles.co.il</t>
  </si>
  <si>
    <t>SHIP VIA:</t>
  </si>
  <si>
    <t>CUSTOMER PICK-UP</t>
  </si>
  <si>
    <t>ACCT:</t>
  </si>
  <si>
    <t>BOOKING REFERNCE:</t>
  </si>
  <si>
    <t>SEAL:</t>
  </si>
  <si>
    <t>TERMS:</t>
  </si>
  <si>
    <t>EXW SAN PEDRO</t>
  </si>
  <si>
    <t>CONTAINER:</t>
  </si>
  <si>
    <t>ITEM</t>
  </si>
  <si>
    <t>PN</t>
  </si>
  <si>
    <t>DESCRIPTION</t>
  </si>
  <si>
    <t>COO</t>
  </si>
  <si>
    <t>SCHEDULE B</t>
  </si>
  <si>
    <t>QTY</t>
  </si>
  <si>
    <t>CARTONS</t>
  </si>
  <si>
    <t>UNIT $</t>
  </si>
  <si>
    <t>EXTENDED $</t>
  </si>
  <si>
    <t>ITEM DESCRIPTION</t>
  </si>
  <si>
    <t>SKU</t>
  </si>
  <si>
    <t>BICYCLE FRAME</t>
  </si>
  <si>
    <t>VN</t>
  </si>
  <si>
    <t>8714.99.0000</t>
  </si>
  <si>
    <t>TOTAL VALUE (USD)</t>
  </si>
  <si>
    <t>1 CARTON</t>
  </si>
  <si>
    <t>THOMAS R. ENGLISH</t>
  </si>
  <si>
    <t>X x Y x Z INCHES</t>
  </si>
  <si>
    <t>15 POUNDS</t>
  </si>
  <si>
    <t>OPERATIONS MANAGER</t>
  </si>
  <si>
    <t>TENGLISH@UNITEDWHEELS.COM</t>
  </si>
  <si>
    <t xml:space="preserve">THESE COMMODITIES, TECHNOLOGY, OR SOFTWARE WERE EXPORTED FROM THE UNITED STATES </t>
  </si>
  <si>
    <t>IN ACCORDANCE WITH THE EXPORT ADMINISTRATION REGULATIONS.  DIVERSION CONTRARY TO US LAW PROHIBITED.</t>
  </si>
  <si>
    <t>DISPLAY NAME/CODE</t>
  </si>
  <si>
    <t>LOCATION</t>
  </si>
  <si>
    <t>QUANTITY</t>
  </si>
  <si>
    <t>VALUE</t>
  </si>
  <si>
    <t>EX $</t>
  </si>
  <si>
    <t>LB</t>
  </si>
  <si>
    <t>EX KG</t>
  </si>
  <si>
    <t>SB</t>
  </si>
  <si>
    <t>CO</t>
  </si>
  <si>
    <t>BIN NUMBERS</t>
  </si>
  <si>
    <t>SERIAL #</t>
  </si>
  <si>
    <t>MANUFACTURER COUNTRY</t>
  </si>
  <si>
    <t>SCHEDULE B NUMBER</t>
  </si>
  <si>
    <t>SCHEDULE B CODE</t>
  </si>
  <si>
    <t>ETAIL ORDER LINE ID</t>
  </si>
  <si>
    <t>ETAIL ORDER ITEM TYPE ID</t>
  </si>
  <si>
    <t>SHOPIFY FULFILLMENT SERVICE</t>
  </si>
  <si>
    <t>ETAIL ORDER LINE TAX</t>
  </si>
  <si>
    <t>UDF1 (2)</t>
  </si>
  <si>
    <t>UDF2 (2)</t>
  </si>
  <si>
    <t>05-503-21-75-50</t>
  </si>
  <si>
    <t>ASSY SPEC - AIR RDO / RKT RDO RS - 3-STAR - 175MM - MY21 ORANGE</t>
  </si>
  <si>
    <t>1 Fort Collins</t>
  </si>
  <si>
    <t>TW</t>
  </si>
  <si>
    <t>B171</t>
  </si>
  <si>
    <t>Taiwan</t>
  </si>
  <si>
    <t>05-929-21-05-00</t>
  </si>
  <si>
    <t>ASSY SPEC - RIP RDO 2-STAR MY21 - MDLGXL - 29</t>
  </si>
  <si>
    <t>OZ_RECEIVING_3</t>
  </si>
  <si>
    <t>05-939-21-05-00</t>
  </si>
  <si>
    <t>ASSY SPEC - RIP RDO 3-STAR MY21 - LG/XL - 29</t>
  </si>
  <si>
    <t>05-939-21-04-00</t>
  </si>
  <si>
    <t>ASSY SPEC - RIP RDO 3-STAR MY21 - MD - 29</t>
  </si>
  <si>
    <t>05-949-21-05-00</t>
  </si>
  <si>
    <t>ASSY SPEC - RIP RDO 4-STAR MY21 - LG/XL - 29</t>
  </si>
  <si>
    <t>05-979-21-04-00</t>
  </si>
  <si>
    <t>ASSY SPEC - RIP RDO 5-STAR XTR LTD MY21 - MD - 29</t>
  </si>
  <si>
    <t>05-323-21-56-00</t>
  </si>
  <si>
    <t>ASSY SPEC - MCR 3-STAR - MY21 - 53/56</t>
  </si>
  <si>
    <t>05-323-21-59-00</t>
  </si>
  <si>
    <t>ASSY SPEC - MCR 3-STAR - MY21 - 59</t>
  </si>
  <si>
    <t>07-081-17-15-22</t>
  </si>
  <si>
    <t>NINER BOOST RDO MTB FORK - STEALTH</t>
  </si>
  <si>
    <t>G221</t>
  </si>
  <si>
    <t>Vietnam</t>
  </si>
  <si>
    <t>22-201-09-00-20</t>
  </si>
  <si>
    <t>YAWYD Niner Top Cap</t>
  </si>
  <si>
    <t>K020</t>
  </si>
  <si>
    <t>UPC</t>
  </si>
  <si>
    <t>ASSY SPEC - JET RDO - 3-STAR - 170mm - MY20</t>
  </si>
  <si>
    <t>05-603-20-70-00</t>
  </si>
  <si>
    <t>ASSY SPEC - JET RDO - 3-STAR - 175mm - MY20</t>
  </si>
  <si>
    <t>05-603-20-75-00</t>
  </si>
  <si>
    <t>ASSY SPEC - RIP RDO 3-STAR MY20 - LG/XL - 29</t>
  </si>
  <si>
    <t>05-939-20-05-00</t>
  </si>
  <si>
    <t>ASSY SPEC - RIP RDO 3-STAR MY20 - MD - 29</t>
  </si>
  <si>
    <t>05-939-20-04-00</t>
  </si>
  <si>
    <t>ASSY SPEC - RIP RDO 3-STAR MY20 - SM - 29</t>
  </si>
  <si>
    <t>05-939-20-03-00</t>
  </si>
  <si>
    <t>ASSY SPEC - RIP RDO 4-STAR MY20 - MD - 29</t>
  </si>
  <si>
    <t>05-949-20-04-00</t>
  </si>
  <si>
    <t>ASSY SPEC - RLT 3-STAR - MY20 - 47/50</t>
  </si>
  <si>
    <t>05-403-20-03-00</t>
  </si>
  <si>
    <t>ASSY SPEC - RLT 3-STAR - MY20 - 53/56</t>
  </si>
  <si>
    <t>05-403-20-04-00</t>
  </si>
  <si>
    <t>ASSY SPEC - RLT 3-STAR - MY20 - 59/62</t>
  </si>
  <si>
    <t>05-403-20-05-00</t>
  </si>
  <si>
    <t>ASSY SPEC - RLT 4-STAR - MY20 - 47/50</t>
  </si>
  <si>
    <t>05-404-20-03-00</t>
  </si>
  <si>
    <t>ASSY SPEC - RLT 4-STAR - MY20 - 53/56</t>
  </si>
  <si>
    <t>05-404-20-04-00</t>
  </si>
  <si>
    <t>ASSY SPEC - AIR RDO / RKT RDO RS - 3-STAR - 170MM - MY20</t>
  </si>
  <si>
    <t>05-503-20-70-00</t>
  </si>
  <si>
    <t>ASSY SPEC - AIR RDO / RKT RDO RS - 3-STAR - 175MM - MY20</t>
  </si>
  <si>
    <t>05-503-20-75-00</t>
  </si>
  <si>
    <t>ASSY SPEC - AIR RDO / RKT RDO RS - 4-STAR - 175MM - MY20</t>
  </si>
  <si>
    <t>05-504-20-75-00</t>
  </si>
  <si>
    <t>ASSY SPEC - AIR RDO/RKT RDO RS 4-STAR - 175MM - MY20 ORANGE</t>
  </si>
  <si>
    <t>05-504-20-75-50</t>
  </si>
  <si>
    <t>ASSY SPEC - RKT RDO - 3-STAR - 170mm - MY20</t>
  </si>
  <si>
    <t>05-703-20-70-00</t>
  </si>
  <si>
    <t>ASSY SPEC - RKT RDO - 3-STAR - 175mm - MY20</t>
  </si>
  <si>
    <t>05-703-20-75-00</t>
  </si>
  <si>
    <t>ASSY SPEC - RLT 2-STAR - MY20 - 47/50</t>
  </si>
  <si>
    <t>05-402-20-03-00</t>
  </si>
  <si>
    <t>ASSY SPEC - RLT 2-STAR - MY20 - 53/56</t>
  </si>
  <si>
    <t>05-402-20-04-00</t>
  </si>
  <si>
    <t>ASSY SPEC - RLT 2-STAR - MY20 - 59/62</t>
  </si>
  <si>
    <t>05-402-20-05-00</t>
  </si>
  <si>
    <t>ASSY SPEC - MCR 3-STAR - MY20 - 53/56</t>
  </si>
  <si>
    <t>05-323-20-56-00</t>
  </si>
  <si>
    <t>ASSY SPEC - MCR 3-STAR - MY20 - 59</t>
  </si>
  <si>
    <t>05-323-20-59-00</t>
  </si>
  <si>
    <t>ASSY SPEC - MCR 4-STAR - MY20 - 53/56 - 2X</t>
  </si>
  <si>
    <t>05-324-20-56-00</t>
  </si>
  <si>
    <t>ASSY SPEC - MCR 4-STAR - MY20 - 53/56 - 1X</t>
  </si>
  <si>
    <t>05-314-20-56-00</t>
  </si>
  <si>
    <t>ASSY SPEC - MCR 4-STAR - MY20 - 59 - 1X</t>
  </si>
  <si>
    <t>05-314-20-59-00</t>
  </si>
  <si>
    <t>FOX PERFORMANCE ELITE 32 FLOAT AX SC - 40MM - 44MM RAKE -MCR - 2020</t>
  </si>
  <si>
    <t>06-531-20-15-20</t>
  </si>
  <si>
    <t>DT SWISS M 1900 SPLINE 29 30 FRONT WHEEL - CL - 29"</t>
  </si>
  <si>
    <t>09-689-20-00-20</t>
  </si>
  <si>
    <t>DT SWISS M 1900 SPLINE 29 30 12/148 REAR WHEEL - CL - 29"</t>
  </si>
  <si>
    <t>09-689-20-15-20</t>
  </si>
  <si>
    <t>DT SWISS X 1900 SPLINE 29 25 FRONT WHEEL - CL - 29"</t>
  </si>
  <si>
    <t>09-679-20-00-20</t>
  </si>
  <si>
    <t>DT SWISS X 1900 SPLINE 29 25 12/148 REAR WHEEL - CL - 29"</t>
  </si>
  <si>
    <t>09-679-20-15-20</t>
  </si>
  <si>
    <t>BICYCLE FORKS</t>
  </si>
  <si>
    <t>BICYCLE COMPONENETS</t>
  </si>
  <si>
    <t>BICYCLE WHEELS</t>
  </si>
  <si>
    <t>US</t>
  </si>
  <si>
    <t>PACK LIST</t>
  </si>
  <si>
    <t>TRANSFER ORDER 5437 + 5438</t>
  </si>
  <si>
    <t>PALLETS</t>
  </si>
  <si>
    <t>DIMS</t>
  </si>
  <si>
    <t>1-5</t>
  </si>
  <si>
    <t>QTY 3 48x40x58" @ 320lbs ea  QTY 1 48x40x58" @ 220 lb   QTY 1 48x40x30" @ 290 lb</t>
  </si>
  <si>
    <t>ASSY SPEC - JET RDO - 3-STAR - 170mm - MY20 05-603-20-70-00</t>
  </si>
  <si>
    <t>ASSY SPEC - JET RDO - 3-STAR - 175mm - MY20 05-603-20-75-00</t>
  </si>
  <si>
    <t>ASSY SPEC - JET RDO - 4-STAR - 170mm - MY20 05-604-20-70-00</t>
  </si>
  <si>
    <t>05-604-20-70-00</t>
  </si>
  <si>
    <t>ASSY SPEC - JET RDO - 4-STAR - 175mm - MY20 05-604-20-75-00</t>
  </si>
  <si>
    <t>05-604-20-75-00</t>
  </si>
  <si>
    <t>ASSY SPEC - RIP RDO 3-STAR MY20 - LG/XL - 29 05-939-20-05-00</t>
  </si>
  <si>
    <t>ASSY SPEC - RIP RDO 3-STAR MY20 - MD - 29 05-939-20-04-00</t>
  </si>
  <si>
    <t>ASSY SPEC - RIP RDO 3-STAR MY20 - SM - 29 05-939-20-03-00</t>
  </si>
  <si>
    <t>ASSY SPEC - RIP RDO 4-STAR MY20 - LG/XL - 29 05-949-20-05-00</t>
  </si>
  <si>
    <t>05-949-20-05-00</t>
  </si>
  <si>
    <t>ASSY SPEC - RIP RDO 4-STAR MY20 - MD - 29 05-949-20-04-00</t>
  </si>
  <si>
    <t>ASSY SPEC - RIP RDO 4-STAR MY20 - SM - 29 05-949-20-03-00</t>
  </si>
  <si>
    <t>05-949-20-03-00</t>
  </si>
  <si>
    <t>ASSY SPEC - RLT 3-STAR - MY20 - 47/50 05-403-20-03-00</t>
  </si>
  <si>
    <t>ASSY SPEC - RLT 3-STAR - MY20 - 53/56 05-403-20-04-00</t>
  </si>
  <si>
    <t>ASSY SPEC - RLT 3-STAR - MY20 - 59/62 05-403-20-05-00</t>
  </si>
  <si>
    <t>ASSY SPEC - RLT 4-STAR - MY20 - 47/50 05-404-20-03-00</t>
  </si>
  <si>
    <t>ASSY SPEC - RLT 4-STAR - MY20 - 53/56 05-404-20-04-00</t>
  </si>
  <si>
    <t>ASSY SPEC - RLT 4-STAR - MY20 - 59/62 05-404-20-05-00</t>
  </si>
  <si>
    <t>05-404-20-05-00</t>
  </si>
  <si>
    <t>ASSY SPEC - AIR RDO / RKT RDO RS - 3-STAR - 170MM - MY20 05-503-20-70-00</t>
  </si>
  <si>
    <t>ASSY SPEC - AIR RDO / RKT RDO RS - 3-STAR - 175MM - MY20 05-503-20-75-00</t>
  </si>
  <si>
    <t>ASSY SPEC - AIR RDO / RKT RDO RS - 4-STAR - 170MM - MY20 05-504-20-70-00</t>
  </si>
  <si>
    <t>05-504-20-70-00</t>
  </si>
  <si>
    <t>ASSY SPEC - AIR RDO / RKT RDO RS - 4-STAR - 175MM - MY20 05-504-20-75-00</t>
  </si>
  <si>
    <t>ASSY SPEC - AIR RDO/RKT RDO RS 4-STAR - 170MM - MY20 ORANGE 05-504-20-70-50</t>
  </si>
  <si>
    <t>05-504-20-70-50</t>
  </si>
  <si>
    <t>ASSY SPEC - AIR RDO/RKT RDO RS 4-STAR - 175MM - MY20 ORANGE 05-504-20-75-50</t>
  </si>
  <si>
    <t>ASSY SPEC - RKT RDO - 3-STAR - 170mm - MY20 05-703-20-70-00</t>
  </si>
  <si>
    <t>ASSY SPEC - RKT RDO - 3-STAR - 175mm - MY20 05-703-20-75-00</t>
  </si>
  <si>
    <t>ASSY SPEC - RKT RDO - 4-STAR - 170mm - MY20 05-704-20-70-00</t>
  </si>
  <si>
    <t>05-704-20-70-00</t>
  </si>
  <si>
    <t>ASSY SPEC - RKT RDO - 4-STAR - 175mm - MY20 05-704-20-75-00</t>
  </si>
  <si>
    <t>05-704-20-75-00</t>
  </si>
  <si>
    <t>ASSY SPEC - RKT RDO - 4-STAR - 170mm - MY20 - ORANGE 05-704-20-70-50</t>
  </si>
  <si>
    <t>05-704-20-70-50</t>
  </si>
  <si>
    <t>ASSY SPEC - RKT RDO - 4-STAR - 175mm - MY20 - ORANGE 05-704-20-75-50</t>
  </si>
  <si>
    <t>05-704-20-75-50</t>
  </si>
  <si>
    <t>6, 7</t>
  </si>
  <si>
    <t>QTY 2 48x40x62" @ 125 lb ea</t>
  </si>
  <si>
    <t>DT SWISS M 1900 SPLINE 29 30 FRONT WHEEL - CL - 29" 09-689-20-00-20</t>
  </si>
  <si>
    <t>DT SWISS M 1900 SPLINE 29 30 12/148 REAR WHEEL - CL - 29" 09-689-20-15-20</t>
  </si>
  <si>
    <t>DT SWISS X 1900 SPLINE 29 25 FRONT WHEEL - CL - 29" 09-679-20-00-20</t>
  </si>
  <si>
    <t>DT SWISS X 1900 SPLINE 29 25 12/148 REAR WHEEL - CL - 29" 09-679-20-15-20</t>
  </si>
  <si>
    <t>SIR 9 Frame Only - MD - Slate Blue/Orange</t>
  </si>
  <si>
    <t>01-101-17-04-26</t>
  </si>
  <si>
    <t>SIR 9 Frame Only - LG - Slate Blue/Orange</t>
  </si>
  <si>
    <t>01-101-17-05-26</t>
  </si>
  <si>
    <t>Gravel RDO Thru Axle Fork w/ Rack Mount - Flat Mount - Stealth</t>
  </si>
  <si>
    <t>07-002-17-02-22</t>
  </si>
  <si>
    <t>Niner RDO Stem - Slate Grey - 110mm</t>
  </si>
  <si>
    <t>19-200-16-11-20</t>
  </si>
  <si>
    <t>Niner Carbon Seatpost - Slate Grey - 31.6mm</t>
  </si>
  <si>
    <t>24-600-16-31-20</t>
  </si>
  <si>
    <t>Niner Ebb Bio-Centric V2 Black</t>
  </si>
  <si>
    <t>49-131-12-00-20</t>
  </si>
  <si>
    <t>RLT 9 Steel Frameset-56-FORGE GREY/BAJA BLUE</t>
  </si>
  <si>
    <t>00-101-20-56-25</t>
  </si>
  <si>
    <t>WHEELS - STAN'S GRAIL CB7 CX/GG SET - 15MM FRONT/142MM REAR CL SHIM</t>
  </si>
  <si>
    <t>09-843-20-15-20</t>
  </si>
  <si>
    <t>ASSY SPEC - RLT 5-STAR ETAP LTD - MY20 - 53/56</t>
  </si>
  <si>
    <t>05-407-20-04-00</t>
  </si>
  <si>
    <t>ASSY SPEC - MCR 5-STAR ETAP LTD - MY20 - 53/56</t>
  </si>
  <si>
    <t>05-327-20-56-00</t>
  </si>
  <si>
    <t>WHEELS - STAN'S GRAIL CB7 CX/GG SET - 15MM FRT/142MM RR SRAM XDR</t>
  </si>
  <si>
    <t>09-844-20-15-20</t>
  </si>
  <si>
    <t>ASSY SPEC - AIR RDO/RKT RDO RS 2-STAR - 175MM - MY20</t>
  </si>
  <si>
    <t>05-502-20-75-00</t>
  </si>
  <si>
    <t>ASSY SPEC - RIP RDO 2-STAR MY20 - LGXL - 29</t>
  </si>
  <si>
    <t>05-929-20-05-00</t>
  </si>
  <si>
    <t>ASSY SPEC - RIP RDO 2-STAR MY20 - MD - 29</t>
  </si>
  <si>
    <t>05-929-20-04-00</t>
  </si>
  <si>
    <t>ASSY SPEC - RIP RDO 5-STAR AXS LTD MY20 - LG/XL - 29</t>
  </si>
  <si>
    <t>05-979-20-05-00</t>
  </si>
  <si>
    <t>DT SWISS XMC 1200 FRONT WHEEL - 6B - XD - 29"</t>
  </si>
  <si>
    <t>09-669-19-00-20</t>
  </si>
  <si>
    <t>DT SWISS XMC 1200 12/148 REAR WHEEL - 6B - XD - 29"</t>
  </si>
  <si>
    <t>09-669-19-15-21</t>
  </si>
  <si>
    <t>FULFILLED</t>
  </si>
  <si>
    <t>SCHED B</t>
  </si>
  <si>
    <t>KG T</t>
  </si>
  <si>
    <t>ASSY SPEC - RLT 2-STAR - MY21 - 47/50 05-402-21-03-00</t>
  </si>
  <si>
    <t>05-402-21-03-00</t>
  </si>
  <si>
    <t>ASSY SPEC - RLT 2-STAR - MY21 - 53/56 05-402-21-04-00</t>
  </si>
  <si>
    <t>05-402-21-04-00</t>
  </si>
  <si>
    <t>ASSY SPEC - RLT 2-STAR - MY21 - 59/62 05-402-21-05-00</t>
  </si>
  <si>
    <t>05-402-21-05-00</t>
  </si>
  <si>
    <t>ASSY SPEC - RLT 3-STAR - MY21 - 47/50 05-403-21-03-00</t>
  </si>
  <si>
    <t>05-403-21-03-00</t>
  </si>
  <si>
    <t>ASSY SPEC - RLT 3-STAR - MY21 - 53/56 05-403-21-04-00</t>
  </si>
  <si>
    <t>05-403-21-04-00</t>
  </si>
  <si>
    <t>ASSY SPEC - RLT 3-STAR - MY21 - 59/62 05-403-21-05-00</t>
  </si>
  <si>
    <t>05-403-21-05-00</t>
  </si>
  <si>
    <t>ASSY SPEC - RLT 4-STAR - MY21 - 47/50 - 1X 05-414-21-03-00</t>
  </si>
  <si>
    <t>05-414-21-03-00</t>
  </si>
  <si>
    <t>ASSY SPEC - RLT 4-STAR - MY21 - 53/56 - 1X 05-414-21-04-00</t>
  </si>
  <si>
    <t>05-414-21-04-00</t>
  </si>
  <si>
    <t>ASSY SPEC - RLT 4-STAR - MY21 - 59/62 - 1X 05-414-21-05-00</t>
  </si>
  <si>
    <t>05-414-21-05-00</t>
  </si>
  <si>
    <t>ASSY SPEC - RLT 4-STAR - MY21 - 47/50 - 2X 05-424-21-03-00</t>
  </si>
  <si>
    <t>05-424-21-03-00</t>
  </si>
  <si>
    <t>ASSY SPEC - RLT 4-STAR - MY21 - 53/56 - 2X 05-424-21-04-00</t>
  </si>
  <si>
    <t>05-424-21-04-00</t>
  </si>
  <si>
    <t>ASSY SPEC - RLT 4-STAR - MY21 - 59/62 - 2X 05-424-21-05-00</t>
  </si>
  <si>
    <t>05-424-21-05-00</t>
  </si>
  <si>
    <t>ASSY SPEC - MCR 3-STAR - MY21 - 53/56 05-323-21-56-00</t>
  </si>
  <si>
    <t>ASSY SPEC - MCR 3-STAR - MY21 - 59 05-323-21-59-00</t>
  </si>
  <si>
    <t>ASSY SPEC - MCR 4-STAR - MY21 - 53/56 - 1X 05-314-21-56-00</t>
  </si>
  <si>
    <t>05-314-21-56-00</t>
  </si>
  <si>
    <t>ASSY SPEC - MCR 4-STAR - MY21 - 59 - 1X 05-314-21-59-00</t>
  </si>
  <si>
    <t>05-314-21-59-00</t>
  </si>
  <si>
    <t>ASSY SPEC - MCR 4-STAR - MY21 - 53/56 - 2X 05-324-21-56-00</t>
  </si>
  <si>
    <t>05-324-21-56-00</t>
  </si>
  <si>
    <t>ASSY SPEC - MCR 4-STAR - MY21 - 59 - 2X 05-324-21-59-00</t>
  </si>
  <si>
    <t>05-324-21-59-00</t>
  </si>
  <si>
    <t>ASSY SPEC - RKT RDO - 4-STAR - 170mm - MY21 05-704-21-70-00</t>
  </si>
  <si>
    <t>05-704-21-70-00</t>
  </si>
  <si>
    <t>ASSY SPEC - RKT RDO - 4-STAR - 175mm - MY21 05-704-21-75-00</t>
  </si>
  <si>
    <t>05-704-21-75-00</t>
  </si>
  <si>
    <t>ASSY SPEC - RKT RDO - 4-STAR - 170mm - MY21 - ORANGE 05-704-21-70-50</t>
  </si>
  <si>
    <t>05-704-21-70-50</t>
  </si>
  <si>
    <t>ASSY SPEC - RKT RDO - 4-STAR - 175mm - MY21 - ORANGE 05-704-21-75-50</t>
  </si>
  <si>
    <t>05-704-21-75-50</t>
  </si>
  <si>
    <t>BioCentric 30 - Black 49-136-14-30-20</t>
  </si>
  <si>
    <t>49-136-14-30-20</t>
  </si>
  <si>
    <t>DT SWISS G 1800 FRONT WHEEL - CL - 700C 10-187-21-12-00</t>
  </si>
  <si>
    <t>10-187-21-12-00</t>
  </si>
  <si>
    <t>DT SWISS G 1800 REAR WHEEL - CL - 700C 11-187-21-12-00</t>
  </si>
  <si>
    <t>11-187-21-12-00</t>
  </si>
  <si>
    <t>DT SWISS M 1900 SPLINE 29 30 12/148 SRAM REAR WHEEL - CL - 29" 09-688-21-15-20</t>
  </si>
  <si>
    <t>09-688-21-15-20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</si>
</sst>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000000000000"/>
    <numFmt numFmtId="166" formatCode="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262626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quotePrefix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7" xfId="0" applyBorder="1" applyAlignment="1">
      <alignment horizontal="right"/>
    </xf>
    <xf numFmtId="8" fontId="0" fillId="0" borderId="8" xfId="0" applyNumberFormat="1" applyBorder="1"/>
    <xf numFmtId="14" fontId="0" fillId="0" borderId="0" xfId="0" applyNumberFormat="1"/>
    <xf numFmtId="0" fontId="2" fillId="0" borderId="0" xfId="0" applyFont="1" applyAlignment="1">
      <alignment horizontal="center"/>
    </xf>
    <xf numFmtId="0" fontId="0" fillId="0" borderId="4" xfId="0" applyBorder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8" fontId="0" fillId="0" borderId="0" xfId="0" applyNumberFormat="1" applyAlignment="1">
      <alignment horizontal="center" vertical="center"/>
    </xf>
    <xf numFmtId="8" fontId="0" fillId="0" borderId="5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1" fillId="0" borderId="0" xfId="0" applyFont="1" applyAlignment="1">
      <alignment horizontal="right"/>
    </xf>
    <xf numFmtId="14" fontId="1" fillId="0" borderId="0" xfId="0" applyNumberFormat="1" applyFont="1"/>
    <xf numFmtId="164" fontId="0" fillId="0" borderId="0" xfId="0" applyNumberFormat="1" applyAlignment="1">
      <alignment horizontal="right"/>
    </xf>
    <xf numFmtId="165" fontId="0" fillId="0" borderId="0" xfId="0" applyNumberFormat="1"/>
    <xf numFmtId="0" fontId="2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8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center"/>
    </xf>
    <xf numFmtId="166" fontId="0" fillId="0" borderId="0" xfId="0" applyNumberFormat="1"/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0" xfId="0" applyAlignment="1">
      <alignment horizontal="right"/>
    </xf>
    <xf numFmtId="0" fontId="6" fillId="0" borderId="4" xfId="2" applyFill="1" applyBorder="1"/>
    <xf numFmtId="0" fontId="2" fillId="0" borderId="0" xfId="0" applyFont="1" applyAlignment="1">
      <alignment horizontal="right"/>
    </xf>
    <xf numFmtId="0" fontId="2" fillId="0" borderId="0" xfId="0" applyFont="1"/>
    <xf numFmtId="0" fontId="1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164" fontId="0" fillId="0" borderId="0" xfId="0" applyNumberFormat="1" applyAlignment="1">
      <alignment horizontal="right" vertical="center"/>
    </xf>
    <xf numFmtId="164" fontId="0" fillId="0" borderId="0" xfId="1" applyNumberFormat="1" applyFont="1" applyAlignment="1">
      <alignment horizontal="right"/>
    </xf>
    <xf numFmtId="164" fontId="0" fillId="0" borderId="7" xfId="0" applyNumberFormat="1" applyBorder="1" applyAlignment="1">
      <alignment horizontal="right" vertical="center"/>
    </xf>
    <xf numFmtId="164" fontId="0" fillId="0" borderId="5" xfId="1" applyNumberFormat="1" applyFont="1" applyBorder="1" applyAlignment="1">
      <alignment vertical="center"/>
    </xf>
    <xf numFmtId="164" fontId="0" fillId="0" borderId="8" xfId="0" applyNumberFormat="1" applyBorder="1" applyAlignment="1">
      <alignment vertical="center"/>
    </xf>
    <xf numFmtId="1" fontId="1" fillId="0" borderId="0" xfId="0" applyNumberFormat="1" applyFont="1" applyAlignment="1">
      <alignment horizontal="left"/>
    </xf>
    <xf numFmtId="16" fontId="0" fillId="0" borderId="21" xfId="0" quotePrefix="1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164" fontId="0" fillId="0" borderId="0" xfId="0" applyNumberFormat="1"/>
    <xf numFmtId="164" fontId="1" fillId="0" borderId="0" xfId="0" applyNumberFormat="1" applyFont="1"/>
    <xf numFmtId="164" fontId="1" fillId="0" borderId="2" xfId="0" applyNumberFormat="1" applyFont="1" applyBorder="1"/>
    <xf numFmtId="164" fontId="0" fillId="0" borderId="7" xfId="0" applyNumberFormat="1" applyBorder="1"/>
    <xf numFmtId="164" fontId="1" fillId="0" borderId="10" xfId="0" applyNumberFormat="1" applyFont="1" applyBorder="1" applyAlignment="1">
      <alignment horizontal="center" vertical="center"/>
    </xf>
    <xf numFmtId="164" fontId="0" fillId="0" borderId="6" xfId="0" applyNumberFormat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4</xdr:col>
      <xdr:colOff>304673</xdr:colOff>
      <xdr:row>3</xdr:row>
      <xdr:rowOff>168183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7E768C-9662-4CD2-AFC7-EC3BC367A6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0"/>
          <a:ext cx="1019048" cy="7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25</xdr:row>
      <xdr:rowOff>66675</xdr:rowOff>
    </xdr:from>
    <xdr:to>
      <xdr:col>4</xdr:col>
      <xdr:colOff>568325</xdr:colOff>
      <xdr:row>28</xdr:row>
      <xdr:rowOff>25598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6430F03-CF24-40F1-A03F-24B6A4505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8175" y="13258800"/>
          <a:ext cx="1247775" cy="5548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nuel.delgado@huffybikes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CF2A-8D4B-42E5-9B60-811C84EA28B9}">
  <sheetPr>
    <pageSetUpPr fitToPage="1"/>
  </sheetPr>
  <dimension ref="A1:V36"/>
  <sheetViews>
    <sheetView tabSelected="1" topLeftCell="I14" zoomScale="130" zoomScaleNormal="130" workbookViewId="0">
      <selection activeCell="T25" sqref="T25"/>
    </sheetView>
  </sheetViews>
  <sheetFormatPr defaultRowHeight="14.4" x14ac:dyDescent="0.3"/>
  <cols>
    <col min="1" max="1" width="8.6640625" customWidth="1"/>
    <col min="4" max="4" width="10.6640625" bestFit="1" customWidth="1"/>
    <col min="5" max="5" width="15.33203125" customWidth="1"/>
    <col min="6" max="6" width="12.109375" customWidth="1"/>
    <col min="8" max="8" width="19.44140625" customWidth="1"/>
    <col min="9" max="9" width="28" customWidth="1"/>
    <col min="10" max="12" width="7.5546875" customWidth="1"/>
    <col min="13" max="13" width="9.109375" customWidth="1"/>
    <col min="14" max="14" width="7.6640625" bestFit="1" customWidth="1"/>
    <col min="15" max="15" width="11.5546875" bestFit="1" customWidth="1"/>
    <col min="16" max="16" width="5.44140625" customWidth="1"/>
    <col min="17" max="17" width="5.6640625" customWidth="1"/>
    <col min="18" max="18" width="9.109375" customWidth="1"/>
    <col min="19" max="19" width="9.88671875" hidden="1" customWidth="1"/>
    <col min="20" max="20" width="11.109375" style="84" customWidth="1"/>
    <col min="21" max="21" width="11.5546875" customWidth="1"/>
    <col min="22" max="22" width="11.88671875" customWidth="1"/>
  </cols>
  <sheetData>
    <row r="1" spans="5:21" x14ac:dyDescent="0.3">
      <c r="F1" t="s">
        <v>0</v>
      </c>
    </row>
    <row r="2" spans="5:21" x14ac:dyDescent="0.3">
      <c r="F2" t="s">
        <v>1</v>
      </c>
    </row>
    <row r="3" spans="5:21" x14ac:dyDescent="0.3">
      <c r="F3" t="s">
        <v>2</v>
      </c>
    </row>
    <row r="4" spans="5:21" x14ac:dyDescent="0.3">
      <c r="F4" t="s">
        <v>3</v>
      </c>
    </row>
    <row r="6" spans="5:21" s="3" customFormat="1" x14ac:dyDescent="0.3">
      <c r="E6" s="44" t="s">
        <v>4</v>
      </c>
      <c r="F6" s="45">
        <v>44629</v>
      </c>
      <c r="I6" s="3" t="s">
        <v>5</v>
      </c>
      <c r="M6" s="44" t="s">
        <v>6</v>
      </c>
      <c r="N6" s="72"/>
      <c r="O6" s="72"/>
      <c r="T6" s="85"/>
    </row>
    <row r="7" spans="5:21" x14ac:dyDescent="0.3">
      <c r="M7" s="44"/>
      <c r="N7" s="62"/>
    </row>
    <row r="8" spans="5:21" ht="15" thickBot="1" x14ac:dyDescent="0.35"/>
    <row r="9" spans="5:21" s="3" customFormat="1" x14ac:dyDescent="0.3">
      <c r="F9" s="5" t="s">
        <v>7</v>
      </c>
      <c r="G9" s="6"/>
      <c r="H9" s="7"/>
      <c r="I9" s="6" t="s">
        <v>8</v>
      </c>
      <c r="J9" s="6"/>
      <c r="K9" s="6"/>
      <c r="L9" s="5" t="s">
        <v>9</v>
      </c>
      <c r="M9" s="6"/>
      <c r="N9" s="6"/>
      <c r="O9" s="6"/>
      <c r="P9" s="6"/>
      <c r="Q9" s="6"/>
      <c r="R9" s="5" t="s">
        <v>10</v>
      </c>
      <c r="S9" s="6"/>
      <c r="T9" s="86"/>
      <c r="U9" s="7"/>
    </row>
    <row r="10" spans="5:21" x14ac:dyDescent="0.3">
      <c r="F10" s="8" t="s">
        <v>11</v>
      </c>
      <c r="H10" s="9"/>
      <c r="I10" t="s">
        <v>12</v>
      </c>
      <c r="L10" s="8" t="s">
        <v>13</v>
      </c>
      <c r="O10" s="10"/>
      <c r="R10" s="8" t="str">
        <f t="shared" ref="R10:R17" si="0">L10</f>
        <v>OR CYCLING (NINER ISRAEL LTD)</v>
      </c>
      <c r="U10" s="9"/>
    </row>
    <row r="11" spans="5:21" x14ac:dyDescent="0.3">
      <c r="F11" s="8" t="s">
        <v>14</v>
      </c>
      <c r="H11" s="9"/>
      <c r="L11" s="8" t="s">
        <v>15</v>
      </c>
      <c r="R11" s="8" t="str">
        <f t="shared" si="0"/>
        <v>CI'IM INDUSTRIAL PARK BUILDING 7</v>
      </c>
      <c r="U11" s="9"/>
    </row>
    <row r="12" spans="5:21" x14ac:dyDescent="0.3">
      <c r="F12" s="8" t="s">
        <v>16</v>
      </c>
      <c r="H12" s="9"/>
      <c r="L12" s="8" t="s">
        <v>17</v>
      </c>
      <c r="R12" s="8" t="str">
        <f t="shared" si="0"/>
        <v>YAD HARTZIM ST.</v>
      </c>
      <c r="U12" s="9"/>
    </row>
    <row r="13" spans="5:21" x14ac:dyDescent="0.3">
      <c r="F13" s="8" t="s">
        <v>18</v>
      </c>
      <c r="H13" s="9"/>
      <c r="L13" s="8" t="s">
        <v>19</v>
      </c>
      <c r="R13" s="8" t="str">
        <f t="shared" si="0"/>
        <v>NETANYA</v>
      </c>
      <c r="U13" s="9"/>
    </row>
    <row r="14" spans="5:21" x14ac:dyDescent="0.3">
      <c r="F14" s="8" t="s">
        <v>20</v>
      </c>
      <c r="H14" s="9"/>
      <c r="I14" s="10"/>
      <c r="K14" s="9"/>
      <c r="L14" s="51">
        <v>42505</v>
      </c>
      <c r="M14" s="54"/>
      <c r="N14" s="54"/>
      <c r="R14" s="57">
        <f t="shared" si="0"/>
        <v>42505</v>
      </c>
      <c r="U14" s="9"/>
    </row>
    <row r="15" spans="5:21" x14ac:dyDescent="0.3">
      <c r="F15" s="59" t="s">
        <v>21</v>
      </c>
      <c r="H15" s="9"/>
      <c r="I15" s="10"/>
      <c r="K15" s="9"/>
      <c r="L15" t="s">
        <v>22</v>
      </c>
      <c r="R15" s="8" t="str">
        <f t="shared" si="0"/>
        <v>ISRAEL</v>
      </c>
      <c r="U15" s="9"/>
    </row>
    <row r="16" spans="5:21" x14ac:dyDescent="0.3">
      <c r="F16" s="8" t="s">
        <v>23</v>
      </c>
      <c r="H16" s="9"/>
      <c r="I16" s="10"/>
      <c r="K16" s="9"/>
      <c r="L16" t="s">
        <v>24</v>
      </c>
      <c r="R16" s="8" t="str">
        <f t="shared" si="0"/>
        <v>(+972) 524 312 190</v>
      </c>
      <c r="U16" s="9"/>
    </row>
    <row r="17" spans="1:22" ht="15" thickBot="1" x14ac:dyDescent="0.35">
      <c r="F17" s="11"/>
      <c r="G17" s="12"/>
      <c r="H17" s="13"/>
      <c r="I17" s="12"/>
      <c r="J17" s="12"/>
      <c r="K17" s="13"/>
      <c r="L17" s="11" t="s">
        <v>25</v>
      </c>
      <c r="M17" s="12"/>
      <c r="N17" s="12"/>
      <c r="O17" s="12"/>
      <c r="P17" s="12"/>
      <c r="Q17" s="12"/>
      <c r="R17" s="11" t="str">
        <f t="shared" si="0"/>
        <v>yahav@recycles.co.il</v>
      </c>
      <c r="S17" s="12"/>
      <c r="T17" s="87"/>
      <c r="U17" s="13"/>
    </row>
    <row r="19" spans="1:22" x14ac:dyDescent="0.3">
      <c r="D19" s="44" t="s">
        <v>26</v>
      </c>
      <c r="E19" t="s">
        <v>27</v>
      </c>
      <c r="G19" s="44" t="s">
        <v>28</v>
      </c>
      <c r="H19" s="51"/>
      <c r="I19" s="44" t="s">
        <v>29</v>
      </c>
      <c r="M19" s="44" t="s">
        <v>30</v>
      </c>
    </row>
    <row r="20" spans="1:22" x14ac:dyDescent="0.3">
      <c r="D20" s="44" t="s">
        <v>31</v>
      </c>
      <c r="E20" t="s">
        <v>32</v>
      </c>
      <c r="I20" s="44" t="s">
        <v>33</v>
      </c>
    </row>
    <row r="21" spans="1:22" ht="15" thickBot="1" x14ac:dyDescent="0.35"/>
    <row r="22" spans="1:22" s="4" customFormat="1" ht="15" thickBot="1" x14ac:dyDescent="0.35">
      <c r="D22" s="14" t="s">
        <v>34</v>
      </c>
      <c r="E22" s="15"/>
      <c r="F22" s="15"/>
      <c r="G22" s="15"/>
      <c r="H22" s="15"/>
      <c r="I22" s="15" t="s">
        <v>35</v>
      </c>
      <c r="J22" s="15"/>
      <c r="K22" s="15" t="s">
        <v>36</v>
      </c>
      <c r="L22" s="15"/>
      <c r="M22" s="15" t="s">
        <v>37</v>
      </c>
      <c r="N22" s="15"/>
      <c r="O22" s="15" t="s">
        <v>38</v>
      </c>
      <c r="P22" s="15"/>
      <c r="Q22" s="15"/>
      <c r="R22" s="15" t="s">
        <v>39</v>
      </c>
      <c r="S22" s="15" t="s">
        <v>40</v>
      </c>
      <c r="T22" s="88" t="s">
        <v>41</v>
      </c>
      <c r="U22" s="15"/>
      <c r="V22" s="16" t="s">
        <v>42</v>
      </c>
    </row>
    <row r="23" spans="1:22" s="4" customFormat="1" ht="13.5" customHeight="1" x14ac:dyDescent="0.3">
      <c r="D23" s="64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7"/>
      <c r="U23" s="1"/>
      <c r="V23" s="70"/>
    </row>
    <row r="24" spans="1:22" s="4" customFormat="1" x14ac:dyDescent="0.3">
      <c r="A24" s="52"/>
      <c r="B24" s="52"/>
      <c r="C24" s="55"/>
      <c r="D24" s="65" t="s">
        <v>43</v>
      </c>
      <c r="E24" s="63"/>
      <c r="F24" s="1"/>
      <c r="G24" s="1"/>
      <c r="I24" s="53" t="s">
        <v>44</v>
      </c>
      <c r="J24" s="1"/>
      <c r="K24" s="1" t="s">
        <v>45</v>
      </c>
      <c r="L24" s="1"/>
      <c r="M24" s="1" t="s">
        <v>46</v>
      </c>
      <c r="N24" s="1"/>
      <c r="O24" s="23" t="s">
        <v>47</v>
      </c>
      <c r="P24" s="1"/>
      <c r="Q24" s="1"/>
      <c r="R24" s="2">
        <v>1</v>
      </c>
      <c r="S24" s="1"/>
      <c r="T24" s="68">
        <v>596.79999999999995</v>
      </c>
      <c r="U24" s="1"/>
      <c r="V24" s="70">
        <f t="shared" ref="V24" si="1">R24*T24</f>
        <v>596.79999999999995</v>
      </c>
    </row>
    <row r="25" spans="1:22" s="1" customFormat="1" ht="15" thickBot="1" x14ac:dyDescent="0.35">
      <c r="C25" s="56"/>
      <c r="D25" s="66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69"/>
      <c r="U25" s="50"/>
      <c r="V25" s="71"/>
    </row>
    <row r="26" spans="1:22" ht="15" thickBot="1" x14ac:dyDescent="0.35">
      <c r="T26" s="89"/>
      <c r="U26" s="17" t="s">
        <v>48</v>
      </c>
      <c r="V26" s="18">
        <f>SUM(V23:V25)</f>
        <v>596.79999999999995</v>
      </c>
    </row>
    <row r="28" spans="1:22" x14ac:dyDescent="0.3">
      <c r="K28" s="48" t="s">
        <v>49</v>
      </c>
    </row>
    <row r="29" spans="1:22" x14ac:dyDescent="0.3">
      <c r="D29" t="s">
        <v>50</v>
      </c>
      <c r="J29" s="60" t="s">
        <v>51</v>
      </c>
      <c r="K29" s="20"/>
      <c r="L29" s="61" t="s">
        <v>52</v>
      </c>
    </row>
    <row r="30" spans="1:22" x14ac:dyDescent="0.3">
      <c r="D30" t="s">
        <v>53</v>
      </c>
      <c r="J30" s="58"/>
    </row>
    <row r="31" spans="1:22" x14ac:dyDescent="0.3">
      <c r="D31" t="s">
        <v>0</v>
      </c>
      <c r="J31" s="58"/>
    </row>
    <row r="32" spans="1:22" x14ac:dyDescent="0.3">
      <c r="D32" t="s">
        <v>18</v>
      </c>
    </row>
    <row r="33" spans="4:12" x14ac:dyDescent="0.3">
      <c r="D33" t="s">
        <v>54</v>
      </c>
    </row>
    <row r="34" spans="4:12" x14ac:dyDescent="0.3">
      <c r="D34" s="19">
        <f>F6</f>
        <v>44629</v>
      </c>
    </row>
    <row r="35" spans="4:12" x14ac:dyDescent="0.3">
      <c r="L35" s="2" t="s">
        <v>55</v>
      </c>
    </row>
    <row r="36" spans="4:12" x14ac:dyDescent="0.3">
      <c r="L36" s="2" t="s">
        <v>56</v>
      </c>
    </row>
  </sheetData>
  <mergeCells count="1">
    <mergeCell ref="N6:O6"/>
  </mergeCells>
  <phoneticPr fontId="4" type="noConversion"/>
  <hyperlinks>
    <hyperlink ref="F15" r:id="rId1" xr:uid="{80433010-5931-4821-9157-DA8F5F513FC1}"/>
  </hyperlinks>
  <printOptions horizontalCentered="1" verticalCentered="1"/>
  <pageMargins left="0.25" right="0.25" top="0.25" bottom="0.25" header="0" footer="0"/>
  <pageSetup scale="7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CEF8-0CF1-473D-8E3C-C73D698B3C97}">
  <dimension ref="A1:U12"/>
  <sheetViews>
    <sheetView workbookViewId="0">
      <selection activeCell="H13" sqref="H13"/>
    </sheetView>
  </sheetViews>
  <sheetFormatPr defaultRowHeight="14.4" x14ac:dyDescent="0.3"/>
  <cols>
    <col min="1" max="1" width="18.33203125" bestFit="1" customWidth="1"/>
    <col min="2" max="2" width="58" bestFit="1" customWidth="1"/>
    <col min="3" max="3" width="11.109375" bestFit="1" customWidth="1"/>
    <col min="4" max="4" width="9.109375" bestFit="1" customWidth="1"/>
    <col min="5" max="5" width="9.109375" customWidth="1"/>
    <col min="6" max="6" width="8" bestFit="1" customWidth="1"/>
    <col min="7" max="8" width="8" customWidth="1"/>
    <col min="9" max="9" width="12.6640625" bestFit="1" customWidth="1"/>
    <col min="10" max="10" width="12.6640625" customWidth="1"/>
    <col min="11" max="11" width="14.6640625" bestFit="1" customWidth="1"/>
    <col min="12" max="12" width="7.5546875" bestFit="1" customWidth="1"/>
    <col min="13" max="13" width="23" bestFit="1" customWidth="1"/>
    <col min="14" max="14" width="18.5546875" bestFit="1" customWidth="1"/>
    <col min="15" max="15" width="15.6640625" bestFit="1" customWidth="1"/>
    <col min="16" max="16" width="17.5546875" bestFit="1" customWidth="1"/>
    <col min="17" max="17" width="22.44140625" bestFit="1" customWidth="1"/>
    <col min="18" max="18" width="26.33203125" bestFit="1" customWidth="1"/>
    <col min="19" max="19" width="18.88671875" bestFit="1" customWidth="1"/>
    <col min="20" max="21" width="7.6640625" bestFit="1" customWidth="1"/>
  </cols>
  <sheetData>
    <row r="1" spans="1:21" x14ac:dyDescent="0.3">
      <c r="A1" t="s">
        <v>57</v>
      </c>
      <c r="B1" t="s">
        <v>34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76</v>
      </c>
    </row>
    <row r="2" spans="1:21" x14ac:dyDescent="0.3">
      <c r="A2" t="s">
        <v>77</v>
      </c>
      <c r="B2" t="s">
        <v>78</v>
      </c>
      <c r="C2" t="s">
        <v>79</v>
      </c>
      <c r="D2">
        <v>1</v>
      </c>
      <c r="E2">
        <v>890.47</v>
      </c>
      <c r="F2">
        <f>D2*E2</f>
        <v>890.47</v>
      </c>
      <c r="G2">
        <v>23</v>
      </c>
      <c r="H2">
        <f>D2*G2*0.453592</f>
        <v>10.432615999999999</v>
      </c>
      <c r="I2" s="47">
        <v>8714990000</v>
      </c>
      <c r="J2" s="47" t="s">
        <v>80</v>
      </c>
      <c r="K2" t="s">
        <v>81</v>
      </c>
      <c r="M2" t="s">
        <v>82</v>
      </c>
    </row>
    <row r="3" spans="1:21" x14ac:dyDescent="0.3">
      <c r="A3" t="s">
        <v>83</v>
      </c>
      <c r="B3" t="s">
        <v>84</v>
      </c>
      <c r="C3" t="s">
        <v>79</v>
      </c>
      <c r="D3">
        <v>12</v>
      </c>
      <c r="E3">
        <v>394.21</v>
      </c>
      <c r="F3">
        <f t="shared" ref="F3:F11" si="0">D3*E3</f>
        <v>4730.5199999999995</v>
      </c>
      <c r="G3">
        <v>23</v>
      </c>
      <c r="H3">
        <f t="shared" ref="H3:H11" si="1">D3*G3*0.453592</f>
        <v>125.19139199999999</v>
      </c>
      <c r="I3" s="47">
        <v>8714990000</v>
      </c>
      <c r="J3" s="47" t="s">
        <v>80</v>
      </c>
      <c r="K3" t="s">
        <v>85</v>
      </c>
      <c r="M3" t="s">
        <v>82</v>
      </c>
    </row>
    <row r="4" spans="1:21" x14ac:dyDescent="0.3">
      <c r="A4" t="s">
        <v>86</v>
      </c>
      <c r="B4" t="s">
        <v>87</v>
      </c>
      <c r="C4" t="s">
        <v>79</v>
      </c>
      <c r="D4">
        <v>9</v>
      </c>
      <c r="E4">
        <v>1324.5</v>
      </c>
      <c r="F4">
        <f t="shared" si="0"/>
        <v>11920.5</v>
      </c>
      <c r="G4">
        <v>23</v>
      </c>
      <c r="H4">
        <f t="shared" si="1"/>
        <v>93.893544000000006</v>
      </c>
      <c r="I4" s="47">
        <v>8714990000</v>
      </c>
      <c r="J4" s="47" t="s">
        <v>80</v>
      </c>
      <c r="K4" t="s">
        <v>85</v>
      </c>
      <c r="M4" t="s">
        <v>82</v>
      </c>
    </row>
    <row r="5" spans="1:21" x14ac:dyDescent="0.3">
      <c r="A5" t="s">
        <v>88</v>
      </c>
      <c r="B5" t="s">
        <v>89</v>
      </c>
      <c r="C5" t="s">
        <v>79</v>
      </c>
      <c r="D5">
        <v>7</v>
      </c>
      <c r="E5">
        <v>985.54</v>
      </c>
      <c r="F5">
        <f t="shared" si="0"/>
        <v>6898.78</v>
      </c>
      <c r="G5">
        <v>23</v>
      </c>
      <c r="H5">
        <f t="shared" si="1"/>
        <v>73.028312</v>
      </c>
      <c r="I5" s="47">
        <v>8714990000</v>
      </c>
      <c r="J5" s="47" t="s">
        <v>80</v>
      </c>
      <c r="K5" t="s">
        <v>85</v>
      </c>
      <c r="M5" t="s">
        <v>82</v>
      </c>
    </row>
    <row r="6" spans="1:21" x14ac:dyDescent="0.3">
      <c r="A6" t="s">
        <v>90</v>
      </c>
      <c r="B6" t="s">
        <v>91</v>
      </c>
      <c r="C6" t="s">
        <v>79</v>
      </c>
      <c r="D6">
        <v>5</v>
      </c>
      <c r="E6">
        <v>1353.79</v>
      </c>
      <c r="F6">
        <f t="shared" si="0"/>
        <v>6768.95</v>
      </c>
      <c r="G6">
        <v>23</v>
      </c>
      <c r="H6">
        <f t="shared" si="1"/>
        <v>52.163080000000001</v>
      </c>
      <c r="I6" s="47">
        <v>8714990000</v>
      </c>
      <c r="J6" s="47" t="s">
        <v>80</v>
      </c>
      <c r="K6" t="s">
        <v>85</v>
      </c>
      <c r="M6" t="s">
        <v>82</v>
      </c>
    </row>
    <row r="7" spans="1:21" x14ac:dyDescent="0.3">
      <c r="A7" t="s">
        <v>92</v>
      </c>
      <c r="B7" t="s">
        <v>93</v>
      </c>
      <c r="C7" t="s">
        <v>79</v>
      </c>
      <c r="D7">
        <v>3</v>
      </c>
      <c r="E7">
        <v>1301.3900000000001</v>
      </c>
      <c r="F7">
        <f t="shared" si="0"/>
        <v>3904.17</v>
      </c>
      <c r="G7">
        <v>23</v>
      </c>
      <c r="H7">
        <f t="shared" si="1"/>
        <v>31.297847999999998</v>
      </c>
      <c r="I7" s="47">
        <v>8714990000</v>
      </c>
      <c r="J7" s="47" t="s">
        <v>80</v>
      </c>
      <c r="K7" t="s">
        <v>85</v>
      </c>
      <c r="M7" t="s">
        <v>82</v>
      </c>
    </row>
    <row r="8" spans="1:21" x14ac:dyDescent="0.3">
      <c r="A8" t="s">
        <v>94</v>
      </c>
      <c r="B8" t="s">
        <v>95</v>
      </c>
      <c r="C8" t="s">
        <v>79</v>
      </c>
      <c r="D8">
        <v>3</v>
      </c>
      <c r="E8">
        <v>972.73</v>
      </c>
      <c r="F8">
        <f t="shared" si="0"/>
        <v>2918.19</v>
      </c>
      <c r="G8">
        <v>23</v>
      </c>
      <c r="H8">
        <f t="shared" si="1"/>
        <v>31.297847999999998</v>
      </c>
      <c r="I8" s="47">
        <v>8714990000</v>
      </c>
      <c r="J8" s="47" t="s">
        <v>80</v>
      </c>
      <c r="K8" t="s">
        <v>85</v>
      </c>
      <c r="M8" t="s">
        <v>82</v>
      </c>
      <c r="N8">
        <v>8712002600</v>
      </c>
    </row>
    <row r="9" spans="1:21" x14ac:dyDescent="0.3">
      <c r="A9" t="s">
        <v>96</v>
      </c>
      <c r="B9" t="s">
        <v>97</v>
      </c>
      <c r="C9" t="s">
        <v>79</v>
      </c>
      <c r="D9">
        <v>3</v>
      </c>
      <c r="E9">
        <v>972.73</v>
      </c>
      <c r="F9">
        <f t="shared" si="0"/>
        <v>2918.19</v>
      </c>
      <c r="G9">
        <v>23</v>
      </c>
      <c r="H9">
        <f t="shared" si="1"/>
        <v>31.297847999999998</v>
      </c>
      <c r="I9" s="47">
        <v>8714990000</v>
      </c>
      <c r="J9" s="47" t="s">
        <v>80</v>
      </c>
      <c r="K9" t="s">
        <v>85</v>
      </c>
      <c r="M9" t="s">
        <v>82</v>
      </c>
      <c r="N9">
        <v>8712002600</v>
      </c>
    </row>
    <row r="10" spans="1:21" x14ac:dyDescent="0.3">
      <c r="A10" t="s">
        <v>98</v>
      </c>
      <c r="B10" t="s">
        <v>99</v>
      </c>
      <c r="C10" t="s">
        <v>79</v>
      </c>
      <c r="D10">
        <v>25</v>
      </c>
      <c r="E10">
        <v>342.45</v>
      </c>
      <c r="F10">
        <f t="shared" si="0"/>
        <v>8561.25</v>
      </c>
      <c r="G10">
        <v>2</v>
      </c>
      <c r="H10">
        <f t="shared" si="1"/>
        <v>22.679600000000001</v>
      </c>
      <c r="I10" s="47">
        <v>8714990000</v>
      </c>
      <c r="J10" s="47" t="s">
        <v>80</v>
      </c>
      <c r="K10" t="s">
        <v>100</v>
      </c>
      <c r="M10" t="s">
        <v>101</v>
      </c>
      <c r="N10">
        <v>8714910000</v>
      </c>
    </row>
    <row r="11" spans="1:21" x14ac:dyDescent="0.3">
      <c r="A11" t="s">
        <v>102</v>
      </c>
      <c r="B11" t="s">
        <v>103</v>
      </c>
      <c r="C11" t="s">
        <v>79</v>
      </c>
      <c r="D11">
        <v>149</v>
      </c>
      <c r="E11">
        <v>12.31</v>
      </c>
      <c r="F11">
        <f t="shared" si="0"/>
        <v>1834.19</v>
      </c>
      <c r="G11">
        <v>0.01</v>
      </c>
      <c r="H11">
        <f t="shared" si="1"/>
        <v>0.67585207999999997</v>
      </c>
      <c r="I11" s="47">
        <v>8714990000</v>
      </c>
      <c r="J11" s="47" t="s">
        <v>80</v>
      </c>
      <c r="K11" t="s">
        <v>104</v>
      </c>
      <c r="M11" t="s">
        <v>82</v>
      </c>
      <c r="N11">
        <v>8714990000</v>
      </c>
    </row>
    <row r="12" spans="1:21" x14ac:dyDescent="0.3">
      <c r="H12">
        <f>SUM(H2:H11)</f>
        <v>471.95794008000001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DDF2C-5143-44E0-93BD-97DE796FCC42}">
  <dimension ref="A1:D31"/>
  <sheetViews>
    <sheetView workbookViewId="0">
      <selection activeCell="D2" sqref="D2:D31"/>
    </sheetView>
  </sheetViews>
  <sheetFormatPr defaultRowHeight="14.4" x14ac:dyDescent="0.3"/>
  <cols>
    <col min="1" max="1" width="68.88671875" bestFit="1" customWidth="1"/>
    <col min="2" max="2" width="20" bestFit="1" customWidth="1"/>
    <col min="3" max="3" width="13.109375" style="47" bestFit="1" customWidth="1"/>
    <col min="4" max="4" width="10" bestFit="1" customWidth="1"/>
  </cols>
  <sheetData>
    <row r="1" spans="1:4" x14ac:dyDescent="0.3">
      <c r="A1" t="s">
        <v>36</v>
      </c>
      <c r="B1" t="s">
        <v>57</v>
      </c>
      <c r="C1" s="47" t="s">
        <v>105</v>
      </c>
      <c r="D1" t="s">
        <v>59</v>
      </c>
    </row>
    <row r="2" spans="1:4" x14ac:dyDescent="0.3">
      <c r="A2" t="s">
        <v>106</v>
      </c>
      <c r="B2" t="s">
        <v>107</v>
      </c>
      <c r="C2" s="47">
        <v>56032070009</v>
      </c>
      <c r="D2">
        <v>4</v>
      </c>
    </row>
    <row r="3" spans="1:4" x14ac:dyDescent="0.3">
      <c r="A3" t="s">
        <v>108</v>
      </c>
      <c r="B3" t="s">
        <v>109</v>
      </c>
      <c r="C3" s="47">
        <v>56032075004</v>
      </c>
      <c r="D3">
        <v>4</v>
      </c>
    </row>
    <row r="4" spans="1:4" x14ac:dyDescent="0.3">
      <c r="A4" t="s">
        <v>110</v>
      </c>
      <c r="B4" t="s">
        <v>111</v>
      </c>
      <c r="C4" s="47">
        <v>59392005001</v>
      </c>
      <c r="D4">
        <v>8</v>
      </c>
    </row>
    <row r="5" spans="1:4" x14ac:dyDescent="0.3">
      <c r="A5" t="s">
        <v>112</v>
      </c>
      <c r="B5" t="s">
        <v>113</v>
      </c>
      <c r="C5" s="47">
        <v>59392004004</v>
      </c>
      <c r="D5">
        <v>8</v>
      </c>
    </row>
    <row r="6" spans="1:4" x14ac:dyDescent="0.3">
      <c r="A6" t="s">
        <v>114</v>
      </c>
      <c r="B6" t="s">
        <v>115</v>
      </c>
      <c r="C6" s="47">
        <v>59392003007</v>
      </c>
      <c r="D6">
        <v>8</v>
      </c>
    </row>
    <row r="7" spans="1:4" x14ac:dyDescent="0.3">
      <c r="A7" t="s">
        <v>116</v>
      </c>
      <c r="B7" t="s">
        <v>117</v>
      </c>
      <c r="C7" s="47">
        <v>59492004003</v>
      </c>
      <c r="D7">
        <v>6</v>
      </c>
    </row>
    <row r="8" spans="1:4" x14ac:dyDescent="0.3">
      <c r="A8" t="s">
        <v>118</v>
      </c>
      <c r="B8" t="s">
        <v>119</v>
      </c>
      <c r="C8" s="47">
        <v>54032003003</v>
      </c>
      <c r="D8">
        <v>4</v>
      </c>
    </row>
    <row r="9" spans="1:4" x14ac:dyDescent="0.3">
      <c r="A9" t="s">
        <v>120</v>
      </c>
      <c r="B9" t="s">
        <v>121</v>
      </c>
      <c r="C9" s="47">
        <v>54032004000</v>
      </c>
      <c r="D9">
        <v>12</v>
      </c>
    </row>
    <row r="10" spans="1:4" x14ac:dyDescent="0.3">
      <c r="A10" t="s">
        <v>122</v>
      </c>
      <c r="B10" t="s">
        <v>123</v>
      </c>
      <c r="C10" s="47">
        <v>54032005007</v>
      </c>
      <c r="D10">
        <v>4</v>
      </c>
    </row>
    <row r="11" spans="1:4" x14ac:dyDescent="0.3">
      <c r="A11" t="s">
        <v>124</v>
      </c>
      <c r="B11" t="s">
        <v>125</v>
      </c>
      <c r="C11" s="47">
        <v>54042003000</v>
      </c>
      <c r="D11">
        <v>4</v>
      </c>
    </row>
    <row r="12" spans="1:4" x14ac:dyDescent="0.3">
      <c r="A12" t="s">
        <v>126</v>
      </c>
      <c r="B12" t="s">
        <v>127</v>
      </c>
      <c r="C12" s="47">
        <v>54042004007</v>
      </c>
      <c r="D12">
        <v>12</v>
      </c>
    </row>
    <row r="13" spans="1:4" x14ac:dyDescent="0.3">
      <c r="A13" t="s">
        <v>128</v>
      </c>
      <c r="B13" t="s">
        <v>129</v>
      </c>
      <c r="C13" s="47">
        <v>55032070002</v>
      </c>
      <c r="D13">
        <v>12</v>
      </c>
    </row>
    <row r="14" spans="1:4" x14ac:dyDescent="0.3">
      <c r="A14" t="s">
        <v>130</v>
      </c>
      <c r="B14" t="s">
        <v>131</v>
      </c>
      <c r="C14" s="47">
        <v>55032075007</v>
      </c>
      <c r="D14">
        <v>12</v>
      </c>
    </row>
    <row r="15" spans="1:4" x14ac:dyDescent="0.3">
      <c r="A15" t="s">
        <v>132</v>
      </c>
      <c r="B15" t="s">
        <v>133</v>
      </c>
      <c r="C15" s="47">
        <v>55042075004</v>
      </c>
      <c r="D15">
        <v>12</v>
      </c>
    </row>
    <row r="16" spans="1:4" x14ac:dyDescent="0.3">
      <c r="A16" t="s">
        <v>134</v>
      </c>
      <c r="B16" t="s">
        <v>135</v>
      </c>
      <c r="C16" s="47">
        <v>55042075509</v>
      </c>
      <c r="D16">
        <v>12</v>
      </c>
    </row>
    <row r="17" spans="1:4" x14ac:dyDescent="0.3">
      <c r="A17" t="s">
        <v>136</v>
      </c>
      <c r="B17" t="s">
        <v>137</v>
      </c>
      <c r="C17" s="47">
        <v>57032070006</v>
      </c>
      <c r="D17">
        <v>4</v>
      </c>
    </row>
    <row r="18" spans="1:4" x14ac:dyDescent="0.3">
      <c r="A18" t="s">
        <v>138</v>
      </c>
      <c r="B18" t="s">
        <v>139</v>
      </c>
      <c r="C18" s="47">
        <v>57032075001</v>
      </c>
      <c r="D18">
        <v>4</v>
      </c>
    </row>
    <row r="19" spans="1:4" x14ac:dyDescent="0.3">
      <c r="A19" t="s">
        <v>140</v>
      </c>
      <c r="B19" t="s">
        <v>141</v>
      </c>
      <c r="C19" s="47">
        <v>54022003006</v>
      </c>
      <c r="D19">
        <v>4</v>
      </c>
    </row>
    <row r="20" spans="1:4" x14ac:dyDescent="0.3">
      <c r="A20" t="s">
        <v>142</v>
      </c>
      <c r="B20" t="s">
        <v>143</v>
      </c>
      <c r="C20" s="47">
        <v>54022004003</v>
      </c>
      <c r="D20">
        <v>12</v>
      </c>
    </row>
    <row r="21" spans="1:4" x14ac:dyDescent="0.3">
      <c r="A21" t="s">
        <v>144</v>
      </c>
      <c r="B21" t="s">
        <v>145</v>
      </c>
      <c r="C21" s="47">
        <v>54022005000</v>
      </c>
      <c r="D21">
        <v>6</v>
      </c>
    </row>
    <row r="22" spans="1:4" x14ac:dyDescent="0.3">
      <c r="A22" t="s">
        <v>146</v>
      </c>
      <c r="B22" t="s">
        <v>147</v>
      </c>
      <c r="C22" s="47">
        <v>53232056000</v>
      </c>
      <c r="D22">
        <v>6</v>
      </c>
    </row>
    <row r="23" spans="1:4" x14ac:dyDescent="0.3">
      <c r="A23" t="s">
        <v>148</v>
      </c>
      <c r="B23" t="s">
        <v>149</v>
      </c>
      <c r="C23" s="47">
        <v>53232059001</v>
      </c>
      <c r="D23">
        <v>4</v>
      </c>
    </row>
    <row r="24" spans="1:4" x14ac:dyDescent="0.3">
      <c r="A24" t="s">
        <v>150</v>
      </c>
      <c r="B24" t="s">
        <v>151</v>
      </c>
      <c r="C24" s="47">
        <v>53242056007</v>
      </c>
      <c r="D24">
        <v>4</v>
      </c>
    </row>
    <row r="25" spans="1:4" x14ac:dyDescent="0.3">
      <c r="A25" t="s">
        <v>152</v>
      </c>
      <c r="B25" t="s">
        <v>153</v>
      </c>
      <c r="C25" s="47">
        <v>53142056008</v>
      </c>
      <c r="D25">
        <v>6</v>
      </c>
    </row>
    <row r="26" spans="1:4" x14ac:dyDescent="0.3">
      <c r="A26" t="s">
        <v>154</v>
      </c>
      <c r="B26" t="s">
        <v>155</v>
      </c>
      <c r="C26" s="47">
        <v>53142059009</v>
      </c>
      <c r="D26">
        <v>4</v>
      </c>
    </row>
    <row r="27" spans="1:4" x14ac:dyDescent="0.3">
      <c r="A27" t="s">
        <v>156</v>
      </c>
      <c r="B27" t="s">
        <v>157</v>
      </c>
      <c r="C27" s="47">
        <v>65312015203</v>
      </c>
      <c r="D27">
        <v>8</v>
      </c>
    </row>
    <row r="28" spans="1:4" x14ac:dyDescent="0.3">
      <c r="A28" t="s">
        <v>158</v>
      </c>
      <c r="B28" t="s">
        <v>159</v>
      </c>
      <c r="C28" s="47">
        <v>96892000204</v>
      </c>
      <c r="D28">
        <v>36</v>
      </c>
    </row>
    <row r="29" spans="1:4" x14ac:dyDescent="0.3">
      <c r="A29" t="s">
        <v>160</v>
      </c>
      <c r="B29" t="s">
        <v>161</v>
      </c>
      <c r="C29" s="47">
        <v>96892015208</v>
      </c>
      <c r="D29">
        <v>36</v>
      </c>
    </row>
    <row r="30" spans="1:4" x14ac:dyDescent="0.3">
      <c r="A30" t="s">
        <v>162</v>
      </c>
      <c r="B30" t="s">
        <v>163</v>
      </c>
      <c r="C30" s="47">
        <v>96792000205</v>
      </c>
      <c r="D30">
        <v>36</v>
      </c>
    </row>
    <row r="31" spans="1:4" x14ac:dyDescent="0.3">
      <c r="A31" t="s">
        <v>164</v>
      </c>
      <c r="B31" t="s">
        <v>165</v>
      </c>
      <c r="C31" s="47">
        <v>96792015209</v>
      </c>
      <c r="D31">
        <v>36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505D9-7F32-4792-B51B-114F7D04D1B2}">
  <dimension ref="A1:N30"/>
  <sheetViews>
    <sheetView workbookViewId="0">
      <selection activeCell="N29" sqref="N29"/>
    </sheetView>
  </sheetViews>
  <sheetFormatPr defaultRowHeight="14.4" x14ac:dyDescent="0.3"/>
  <cols>
    <col min="1" max="1" width="68.88671875" bestFit="1" customWidth="1"/>
    <col min="2" max="2" width="15" bestFit="1" customWidth="1"/>
    <col min="3" max="3" width="22.44140625" bestFit="1" customWidth="1"/>
    <col min="4" max="4" width="3.88671875" bestFit="1" customWidth="1"/>
    <col min="5" max="5" width="11" bestFit="1" customWidth="1"/>
    <col min="6" max="6" width="9" bestFit="1" customWidth="1"/>
    <col min="7" max="7" width="3" bestFit="1" customWidth="1"/>
    <col min="8" max="8" width="8" bestFit="1" customWidth="1"/>
    <col min="9" max="9" width="9" bestFit="1" customWidth="1"/>
  </cols>
  <sheetData>
    <row r="1" spans="1:11" x14ac:dyDescent="0.3">
      <c r="A1" t="s">
        <v>156</v>
      </c>
      <c r="B1" t="s">
        <v>157</v>
      </c>
      <c r="C1" t="s">
        <v>166</v>
      </c>
      <c r="D1" t="s">
        <v>80</v>
      </c>
      <c r="E1">
        <v>8714910000</v>
      </c>
      <c r="F1">
        <v>87149130</v>
      </c>
      <c r="G1">
        <v>8</v>
      </c>
      <c r="H1">
        <v>334.47</v>
      </c>
      <c r="I1">
        <v>2675.76</v>
      </c>
      <c r="J1">
        <v>5</v>
      </c>
      <c r="K1">
        <f t="shared" ref="K1:K30" si="0">G1*J1*0.453592</f>
        <v>18.14368</v>
      </c>
    </row>
    <row r="2" spans="1:11" x14ac:dyDescent="0.3">
      <c r="A2" t="s">
        <v>106</v>
      </c>
      <c r="B2" t="s">
        <v>107</v>
      </c>
      <c r="C2" t="s">
        <v>167</v>
      </c>
      <c r="D2" t="s">
        <v>80</v>
      </c>
      <c r="E2">
        <v>8714990000</v>
      </c>
      <c r="F2">
        <v>87149190</v>
      </c>
      <c r="G2">
        <v>4</v>
      </c>
      <c r="H2">
        <v>929.93</v>
      </c>
      <c r="I2">
        <v>3719.72</v>
      </c>
      <c r="J2">
        <v>23.1</v>
      </c>
      <c r="K2">
        <f t="shared" si="0"/>
        <v>41.911900800000005</v>
      </c>
    </row>
    <row r="3" spans="1:11" x14ac:dyDescent="0.3">
      <c r="A3" t="s">
        <v>108</v>
      </c>
      <c r="B3" t="s">
        <v>109</v>
      </c>
      <c r="C3" t="s">
        <v>167</v>
      </c>
      <c r="D3" t="s">
        <v>80</v>
      </c>
      <c r="E3">
        <v>8714990000</v>
      </c>
      <c r="F3">
        <v>87149190</v>
      </c>
      <c r="G3">
        <v>4</v>
      </c>
      <c r="H3">
        <v>1178.69</v>
      </c>
      <c r="I3">
        <v>4714.76</v>
      </c>
      <c r="J3">
        <v>23.1</v>
      </c>
      <c r="K3">
        <f t="shared" si="0"/>
        <v>41.911900800000005</v>
      </c>
    </row>
    <row r="4" spans="1:11" x14ac:dyDescent="0.3">
      <c r="A4" t="s">
        <v>110</v>
      </c>
      <c r="B4" t="s">
        <v>111</v>
      </c>
      <c r="C4" t="s">
        <v>167</v>
      </c>
      <c r="D4" t="s">
        <v>80</v>
      </c>
      <c r="E4">
        <v>8714990000</v>
      </c>
      <c r="F4">
        <v>87149190</v>
      </c>
      <c r="G4">
        <v>8</v>
      </c>
      <c r="H4">
        <v>1237.55</v>
      </c>
      <c r="I4">
        <v>9900.4</v>
      </c>
      <c r="J4">
        <v>23.1</v>
      </c>
      <c r="K4">
        <f t="shared" si="0"/>
        <v>83.82380160000001</v>
      </c>
    </row>
    <row r="5" spans="1:11" x14ac:dyDescent="0.3">
      <c r="A5" t="s">
        <v>112</v>
      </c>
      <c r="B5" t="s">
        <v>113</v>
      </c>
      <c r="C5" t="s">
        <v>167</v>
      </c>
      <c r="D5" t="s">
        <v>80</v>
      </c>
      <c r="E5">
        <v>8714990000</v>
      </c>
      <c r="F5">
        <v>87149190</v>
      </c>
      <c r="G5">
        <v>8</v>
      </c>
      <c r="H5">
        <v>1237.55</v>
      </c>
      <c r="I5">
        <v>9900.4</v>
      </c>
      <c r="J5">
        <v>23.1</v>
      </c>
      <c r="K5">
        <f t="shared" si="0"/>
        <v>83.82380160000001</v>
      </c>
    </row>
    <row r="6" spans="1:11" x14ac:dyDescent="0.3">
      <c r="A6" t="s">
        <v>114</v>
      </c>
      <c r="B6" t="s">
        <v>115</v>
      </c>
      <c r="C6" t="s">
        <v>167</v>
      </c>
      <c r="D6" t="s">
        <v>80</v>
      </c>
      <c r="E6">
        <v>8714990000</v>
      </c>
      <c r="F6">
        <v>87149190</v>
      </c>
      <c r="G6">
        <v>8</v>
      </c>
      <c r="H6">
        <v>1237.55</v>
      </c>
      <c r="I6">
        <v>9900.4</v>
      </c>
      <c r="J6">
        <v>23.1</v>
      </c>
      <c r="K6">
        <f t="shared" si="0"/>
        <v>83.82380160000001</v>
      </c>
    </row>
    <row r="7" spans="1:11" x14ac:dyDescent="0.3">
      <c r="A7" t="s">
        <v>116</v>
      </c>
      <c r="B7" t="s">
        <v>117</v>
      </c>
      <c r="C7" t="s">
        <v>167</v>
      </c>
      <c r="D7" t="s">
        <v>80</v>
      </c>
      <c r="E7">
        <v>8714990000</v>
      </c>
      <c r="F7">
        <v>87149190</v>
      </c>
      <c r="G7">
        <v>6</v>
      </c>
      <c r="H7">
        <v>1432.96</v>
      </c>
      <c r="I7">
        <v>8597.76</v>
      </c>
      <c r="J7">
        <v>23.1</v>
      </c>
      <c r="K7">
        <f t="shared" si="0"/>
        <v>62.867851200000011</v>
      </c>
    </row>
    <row r="8" spans="1:11" x14ac:dyDescent="0.3">
      <c r="A8" t="s">
        <v>118</v>
      </c>
      <c r="B8" t="s">
        <v>119</v>
      </c>
      <c r="C8" t="s">
        <v>167</v>
      </c>
      <c r="D8" t="s">
        <v>80</v>
      </c>
      <c r="E8">
        <v>8714990000</v>
      </c>
      <c r="F8">
        <v>87149190</v>
      </c>
      <c r="G8">
        <v>4</v>
      </c>
      <c r="H8">
        <v>629.63</v>
      </c>
      <c r="I8">
        <v>2518.52</v>
      </c>
      <c r="J8">
        <v>14.45</v>
      </c>
      <c r="K8">
        <f t="shared" si="0"/>
        <v>26.217617599999997</v>
      </c>
    </row>
    <row r="9" spans="1:11" x14ac:dyDescent="0.3">
      <c r="A9" t="s">
        <v>120</v>
      </c>
      <c r="B9" t="s">
        <v>121</v>
      </c>
      <c r="C9" t="s">
        <v>167</v>
      </c>
      <c r="D9" t="s">
        <v>80</v>
      </c>
      <c r="E9">
        <v>8714990000</v>
      </c>
      <c r="F9">
        <v>87149190</v>
      </c>
      <c r="G9">
        <v>12</v>
      </c>
      <c r="H9">
        <v>629.63</v>
      </c>
      <c r="I9">
        <v>7555.5599999999995</v>
      </c>
      <c r="J9">
        <v>14.45</v>
      </c>
      <c r="K9">
        <f t="shared" si="0"/>
        <v>78.652852799999991</v>
      </c>
    </row>
    <row r="10" spans="1:11" x14ac:dyDescent="0.3">
      <c r="A10" t="s">
        <v>122</v>
      </c>
      <c r="B10" t="s">
        <v>123</v>
      </c>
      <c r="C10" t="s">
        <v>167</v>
      </c>
      <c r="D10" t="s">
        <v>80</v>
      </c>
      <c r="E10">
        <v>8714990000</v>
      </c>
      <c r="F10">
        <v>87149190</v>
      </c>
      <c r="G10">
        <v>4</v>
      </c>
      <c r="H10">
        <v>629.63</v>
      </c>
      <c r="I10">
        <v>2518.52</v>
      </c>
      <c r="J10">
        <v>14.45</v>
      </c>
      <c r="K10">
        <f t="shared" si="0"/>
        <v>26.217617599999997</v>
      </c>
    </row>
    <row r="11" spans="1:11" x14ac:dyDescent="0.3">
      <c r="A11" t="s">
        <v>124</v>
      </c>
      <c r="B11" t="s">
        <v>125</v>
      </c>
      <c r="C11" t="s">
        <v>167</v>
      </c>
      <c r="D11" t="s">
        <v>80</v>
      </c>
      <c r="E11">
        <v>8714990000</v>
      </c>
      <c r="F11">
        <v>87149190</v>
      </c>
      <c r="G11">
        <v>4</v>
      </c>
      <c r="H11">
        <v>792.08</v>
      </c>
      <c r="I11">
        <v>3168.32</v>
      </c>
      <c r="J11">
        <v>14.45</v>
      </c>
      <c r="K11">
        <f t="shared" si="0"/>
        <v>26.217617599999997</v>
      </c>
    </row>
    <row r="12" spans="1:11" x14ac:dyDescent="0.3">
      <c r="A12" t="s">
        <v>126</v>
      </c>
      <c r="B12" t="s">
        <v>127</v>
      </c>
      <c r="C12" t="s">
        <v>167</v>
      </c>
      <c r="D12" t="s">
        <v>80</v>
      </c>
      <c r="E12">
        <v>8714990000</v>
      </c>
      <c r="F12">
        <v>87149190</v>
      </c>
      <c r="G12">
        <v>12</v>
      </c>
      <c r="H12">
        <v>815.01</v>
      </c>
      <c r="I12">
        <v>9780.119999999999</v>
      </c>
      <c r="J12">
        <v>14.45</v>
      </c>
      <c r="K12">
        <f t="shared" si="0"/>
        <v>78.652852799999991</v>
      </c>
    </row>
    <row r="13" spans="1:11" x14ac:dyDescent="0.3">
      <c r="A13" t="s">
        <v>128</v>
      </c>
      <c r="B13" t="s">
        <v>129</v>
      </c>
      <c r="C13" t="s">
        <v>167</v>
      </c>
      <c r="D13" t="s">
        <v>80</v>
      </c>
      <c r="E13">
        <v>8714990000</v>
      </c>
      <c r="F13">
        <v>87149190</v>
      </c>
      <c r="G13">
        <v>12</v>
      </c>
      <c r="H13">
        <v>896.27</v>
      </c>
      <c r="I13">
        <v>10755.24</v>
      </c>
      <c r="J13">
        <v>23.1</v>
      </c>
      <c r="K13">
        <f t="shared" si="0"/>
        <v>125.73570240000002</v>
      </c>
    </row>
    <row r="14" spans="1:11" x14ac:dyDescent="0.3">
      <c r="A14" t="s">
        <v>130</v>
      </c>
      <c r="B14" t="s">
        <v>131</v>
      </c>
      <c r="C14" t="s">
        <v>167</v>
      </c>
      <c r="D14" t="s">
        <v>80</v>
      </c>
      <c r="E14">
        <v>8714990000</v>
      </c>
      <c r="F14">
        <v>87149190</v>
      </c>
      <c r="G14">
        <v>12</v>
      </c>
      <c r="H14">
        <v>887.54</v>
      </c>
      <c r="I14">
        <v>10650.48</v>
      </c>
      <c r="J14">
        <v>23.1</v>
      </c>
      <c r="K14">
        <f t="shared" si="0"/>
        <v>125.73570240000002</v>
      </c>
    </row>
    <row r="15" spans="1:11" x14ac:dyDescent="0.3">
      <c r="A15" t="s">
        <v>132</v>
      </c>
      <c r="B15" t="s">
        <v>133</v>
      </c>
      <c r="C15" t="s">
        <v>167</v>
      </c>
      <c r="D15" t="s">
        <v>80</v>
      </c>
      <c r="E15">
        <v>8714990000</v>
      </c>
      <c r="F15">
        <v>87149190</v>
      </c>
      <c r="G15">
        <v>12</v>
      </c>
      <c r="H15">
        <v>1143.3499999999999</v>
      </c>
      <c r="I15">
        <v>13720.199999999999</v>
      </c>
      <c r="J15">
        <v>23.1</v>
      </c>
      <c r="K15">
        <f t="shared" si="0"/>
        <v>125.73570240000002</v>
      </c>
    </row>
    <row r="16" spans="1:11" x14ac:dyDescent="0.3">
      <c r="A16" t="s">
        <v>134</v>
      </c>
      <c r="B16" t="s">
        <v>135</v>
      </c>
      <c r="C16" t="s">
        <v>167</v>
      </c>
      <c r="D16" t="s">
        <v>80</v>
      </c>
      <c r="E16">
        <v>8714990000</v>
      </c>
      <c r="F16">
        <v>87149190</v>
      </c>
      <c r="G16">
        <v>12</v>
      </c>
      <c r="H16">
        <v>1076.5999999999999</v>
      </c>
      <c r="I16">
        <v>12919.199999999999</v>
      </c>
      <c r="J16">
        <v>23.1</v>
      </c>
      <c r="K16">
        <f t="shared" si="0"/>
        <v>125.73570240000002</v>
      </c>
    </row>
    <row r="17" spans="1:14" x14ac:dyDescent="0.3">
      <c r="A17" t="s">
        <v>136</v>
      </c>
      <c r="B17" t="s">
        <v>137</v>
      </c>
      <c r="C17" t="s">
        <v>167</v>
      </c>
      <c r="D17" t="s">
        <v>80</v>
      </c>
      <c r="E17">
        <v>8714990000</v>
      </c>
      <c r="F17">
        <v>87149190</v>
      </c>
      <c r="G17">
        <v>4</v>
      </c>
      <c r="H17">
        <v>1095.83</v>
      </c>
      <c r="I17">
        <v>4383.32</v>
      </c>
      <c r="J17">
        <v>23.1</v>
      </c>
      <c r="K17">
        <f t="shared" si="0"/>
        <v>41.911900800000005</v>
      </c>
    </row>
    <row r="18" spans="1:14" x14ac:dyDescent="0.3">
      <c r="A18" t="s">
        <v>138</v>
      </c>
      <c r="B18" t="s">
        <v>139</v>
      </c>
      <c r="C18" t="s">
        <v>167</v>
      </c>
      <c r="D18" t="s">
        <v>80</v>
      </c>
      <c r="E18">
        <v>8714990000</v>
      </c>
      <c r="F18">
        <v>87149190</v>
      </c>
      <c r="G18">
        <v>4</v>
      </c>
      <c r="H18">
        <v>1095.83</v>
      </c>
      <c r="I18">
        <v>4383.32</v>
      </c>
      <c r="J18">
        <v>23.1</v>
      </c>
      <c r="K18">
        <f t="shared" si="0"/>
        <v>41.911900800000005</v>
      </c>
    </row>
    <row r="19" spans="1:14" x14ac:dyDescent="0.3">
      <c r="A19" t="s">
        <v>140</v>
      </c>
      <c r="B19" t="s">
        <v>141</v>
      </c>
      <c r="C19" t="s">
        <v>167</v>
      </c>
      <c r="D19" t="s">
        <v>80</v>
      </c>
      <c r="E19">
        <v>8714990000</v>
      </c>
      <c r="F19">
        <v>87149190</v>
      </c>
      <c r="G19">
        <v>4</v>
      </c>
      <c r="H19">
        <v>477.66</v>
      </c>
      <c r="I19">
        <v>1910.64</v>
      </c>
      <c r="J19">
        <v>14.45</v>
      </c>
      <c r="K19">
        <f t="shared" si="0"/>
        <v>26.217617599999997</v>
      </c>
    </row>
    <row r="20" spans="1:14" x14ac:dyDescent="0.3">
      <c r="A20" t="s">
        <v>142</v>
      </c>
      <c r="B20" t="s">
        <v>143</v>
      </c>
      <c r="C20" t="s">
        <v>167</v>
      </c>
      <c r="D20" t="s">
        <v>80</v>
      </c>
      <c r="E20">
        <v>8714990000</v>
      </c>
      <c r="F20">
        <v>87149190</v>
      </c>
      <c r="G20">
        <v>12</v>
      </c>
      <c r="H20">
        <v>586.20000000000005</v>
      </c>
      <c r="I20">
        <v>7034.4000000000005</v>
      </c>
      <c r="J20">
        <v>14.45</v>
      </c>
      <c r="K20">
        <f t="shared" si="0"/>
        <v>78.652852799999991</v>
      </c>
    </row>
    <row r="21" spans="1:14" x14ac:dyDescent="0.3">
      <c r="A21" t="s">
        <v>144</v>
      </c>
      <c r="B21" t="s">
        <v>145</v>
      </c>
      <c r="C21" t="s">
        <v>167</v>
      </c>
      <c r="D21" t="s">
        <v>80</v>
      </c>
      <c r="E21">
        <v>8714990000</v>
      </c>
      <c r="F21">
        <v>87149190</v>
      </c>
      <c r="G21">
        <v>6</v>
      </c>
      <c r="H21">
        <v>586.20000000000005</v>
      </c>
      <c r="I21">
        <v>3517.2000000000003</v>
      </c>
      <c r="J21">
        <v>14.45</v>
      </c>
      <c r="K21">
        <f t="shared" si="0"/>
        <v>39.326426399999995</v>
      </c>
    </row>
    <row r="22" spans="1:14" x14ac:dyDescent="0.3">
      <c r="A22" t="s">
        <v>146</v>
      </c>
      <c r="B22" t="s">
        <v>147</v>
      </c>
      <c r="C22" t="s">
        <v>167</v>
      </c>
      <c r="D22" t="s">
        <v>80</v>
      </c>
      <c r="E22">
        <v>8714990000</v>
      </c>
      <c r="F22">
        <v>87149190</v>
      </c>
      <c r="G22">
        <v>6</v>
      </c>
      <c r="H22">
        <v>900.22</v>
      </c>
      <c r="I22">
        <v>5401.32</v>
      </c>
      <c r="J22">
        <v>23.1</v>
      </c>
      <c r="K22">
        <f t="shared" si="0"/>
        <v>62.867851200000011</v>
      </c>
    </row>
    <row r="23" spans="1:14" x14ac:dyDescent="0.3">
      <c r="A23" t="s">
        <v>148</v>
      </c>
      <c r="B23" t="s">
        <v>149</v>
      </c>
      <c r="C23" t="s">
        <v>167</v>
      </c>
      <c r="D23" t="s">
        <v>80</v>
      </c>
      <c r="E23">
        <v>8714990000</v>
      </c>
      <c r="F23">
        <v>87149190</v>
      </c>
      <c r="G23">
        <v>4</v>
      </c>
      <c r="H23">
        <v>937.01</v>
      </c>
      <c r="I23">
        <v>3748.04</v>
      </c>
      <c r="J23">
        <v>23.1</v>
      </c>
      <c r="K23">
        <f t="shared" si="0"/>
        <v>41.911900800000005</v>
      </c>
    </row>
    <row r="24" spans="1:14" x14ac:dyDescent="0.3">
      <c r="A24" t="s">
        <v>150</v>
      </c>
      <c r="B24" t="s">
        <v>151</v>
      </c>
      <c r="C24" t="s">
        <v>167</v>
      </c>
      <c r="D24" t="s">
        <v>80</v>
      </c>
      <c r="E24">
        <v>8714990000</v>
      </c>
      <c r="F24">
        <v>87149190</v>
      </c>
      <c r="G24">
        <v>4</v>
      </c>
      <c r="H24">
        <v>1037.77</v>
      </c>
      <c r="I24">
        <v>4151.08</v>
      </c>
      <c r="J24">
        <v>23.1</v>
      </c>
      <c r="K24">
        <f t="shared" si="0"/>
        <v>41.911900800000005</v>
      </c>
      <c r="N24">
        <f>23.1*118</f>
        <v>2725.8</v>
      </c>
    </row>
    <row r="25" spans="1:14" x14ac:dyDescent="0.3">
      <c r="A25" t="s">
        <v>152</v>
      </c>
      <c r="B25" t="s">
        <v>153</v>
      </c>
      <c r="C25" t="s">
        <v>167</v>
      </c>
      <c r="D25" t="s">
        <v>80</v>
      </c>
      <c r="E25">
        <v>8714990000</v>
      </c>
      <c r="F25">
        <v>87149190</v>
      </c>
      <c r="G25">
        <v>6</v>
      </c>
      <c r="H25">
        <v>1280.8699999999999</v>
      </c>
      <c r="I25">
        <v>7685.2199999999993</v>
      </c>
      <c r="J25">
        <v>23.1</v>
      </c>
      <c r="K25">
        <f t="shared" si="0"/>
        <v>62.867851200000011</v>
      </c>
      <c r="N25">
        <f>14.45*58</f>
        <v>838.09999999999991</v>
      </c>
    </row>
    <row r="26" spans="1:14" x14ac:dyDescent="0.3">
      <c r="A26" t="s">
        <v>154</v>
      </c>
      <c r="B26" t="s">
        <v>155</v>
      </c>
      <c r="C26" t="s">
        <v>167</v>
      </c>
      <c r="D26" t="s">
        <v>80</v>
      </c>
      <c r="E26">
        <v>8714990000</v>
      </c>
      <c r="F26">
        <v>87149190</v>
      </c>
      <c r="G26">
        <v>4</v>
      </c>
      <c r="H26">
        <v>1280.8699999999999</v>
      </c>
      <c r="I26">
        <v>5123.4799999999996</v>
      </c>
      <c r="J26">
        <v>23.1</v>
      </c>
      <c r="K26">
        <f t="shared" si="0"/>
        <v>41.911900800000005</v>
      </c>
      <c r="N26">
        <f>48.4*12</f>
        <v>580.79999999999995</v>
      </c>
    </row>
    <row r="27" spans="1:14" x14ac:dyDescent="0.3">
      <c r="A27" t="s">
        <v>158</v>
      </c>
      <c r="B27" t="s">
        <v>159</v>
      </c>
      <c r="C27" t="s">
        <v>168</v>
      </c>
      <c r="D27" t="s">
        <v>169</v>
      </c>
      <c r="E27">
        <v>8714990000</v>
      </c>
      <c r="F27">
        <v>87149210</v>
      </c>
      <c r="G27">
        <v>36</v>
      </c>
      <c r="H27">
        <v>159.21</v>
      </c>
      <c r="I27">
        <v>5731.56</v>
      </c>
      <c r="J27">
        <f>48.4/12</f>
        <v>4.0333333333333332</v>
      </c>
      <c r="K27">
        <f t="shared" si="0"/>
        <v>65.861558399999993</v>
      </c>
      <c r="N27">
        <f>SUM(N24:N26)</f>
        <v>4144.7</v>
      </c>
    </row>
    <row r="28" spans="1:14" x14ac:dyDescent="0.3">
      <c r="A28" t="s">
        <v>160</v>
      </c>
      <c r="B28" t="s">
        <v>161</v>
      </c>
      <c r="C28" t="s">
        <v>168</v>
      </c>
      <c r="D28" t="s">
        <v>169</v>
      </c>
      <c r="E28">
        <v>8714990000</v>
      </c>
      <c r="F28">
        <v>87149210</v>
      </c>
      <c r="G28">
        <v>36</v>
      </c>
      <c r="H28">
        <v>159.21</v>
      </c>
      <c r="I28">
        <v>5731.56</v>
      </c>
      <c r="J28">
        <f>48.4/12</f>
        <v>4.0333333333333332</v>
      </c>
      <c r="K28">
        <f t="shared" si="0"/>
        <v>65.861558399999993</v>
      </c>
      <c r="N28">
        <f>N27*0.453592</f>
        <v>1880.0027623999999</v>
      </c>
    </row>
    <row r="29" spans="1:14" x14ac:dyDescent="0.3">
      <c r="A29" t="s">
        <v>162</v>
      </c>
      <c r="B29" t="s">
        <v>163</v>
      </c>
      <c r="C29" t="s">
        <v>168</v>
      </c>
      <c r="D29" t="s">
        <v>169</v>
      </c>
      <c r="E29">
        <v>8714990000</v>
      </c>
      <c r="F29">
        <v>87149210</v>
      </c>
      <c r="G29">
        <v>36</v>
      </c>
      <c r="H29">
        <v>127.03</v>
      </c>
      <c r="I29">
        <v>4573.08</v>
      </c>
      <c r="J29">
        <f>48.4/12</f>
        <v>4.0333333333333332</v>
      </c>
      <c r="K29">
        <f t="shared" si="0"/>
        <v>65.861558399999993</v>
      </c>
    </row>
    <row r="30" spans="1:14" x14ac:dyDescent="0.3">
      <c r="A30" t="s">
        <v>164</v>
      </c>
      <c r="B30" t="s">
        <v>165</v>
      </c>
      <c r="C30" t="s">
        <v>168</v>
      </c>
      <c r="D30" t="s">
        <v>169</v>
      </c>
      <c r="E30">
        <v>8714990000</v>
      </c>
      <c r="F30">
        <v>87149210</v>
      </c>
      <c r="G30">
        <v>36</v>
      </c>
      <c r="H30">
        <v>127.03</v>
      </c>
      <c r="I30">
        <v>4573.08</v>
      </c>
      <c r="J30">
        <f>48.4/12</f>
        <v>4.0333333333333332</v>
      </c>
      <c r="K30">
        <f t="shared" si="0"/>
        <v>65.861558399999993</v>
      </c>
    </row>
  </sheetData>
  <sortState xmlns:xlrd2="http://schemas.microsoft.com/office/spreadsheetml/2017/richdata2" ref="A1:K30">
    <sortCondition ref="E1:E30"/>
    <sortCondition ref="D1:D3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AC9A7-B740-4259-8E99-501D9487EE62}">
  <sheetPr>
    <pageSetUpPr fitToPage="1"/>
  </sheetPr>
  <dimension ref="C2:G38"/>
  <sheetViews>
    <sheetView workbookViewId="0">
      <selection activeCell="D35" sqref="D35:D38"/>
    </sheetView>
  </sheetViews>
  <sheetFormatPr defaultColWidth="9.109375" defaultRowHeight="14.4" x14ac:dyDescent="0.3"/>
  <cols>
    <col min="1" max="3" width="9.109375" style="1"/>
    <col min="4" max="4" width="26.109375" style="1" bestFit="1" customWidth="1"/>
    <col min="5" max="5" width="75.33203125" style="1" bestFit="1" customWidth="1"/>
    <col min="6" max="6" width="15" style="1" bestFit="1" customWidth="1"/>
    <col min="7" max="16384" width="9.109375" style="1"/>
  </cols>
  <sheetData>
    <row r="2" spans="3:7" x14ac:dyDescent="0.3">
      <c r="E2" s="4" t="s">
        <v>170</v>
      </c>
    </row>
    <row r="3" spans="3:7" x14ac:dyDescent="0.3">
      <c r="E3" s="1" t="s">
        <v>171</v>
      </c>
    </row>
    <row r="5" spans="3:7" ht="15" thickBot="1" x14ac:dyDescent="0.35"/>
    <row r="6" spans="3:7" ht="15" thickBot="1" x14ac:dyDescent="0.35">
      <c r="C6" s="37" t="s">
        <v>172</v>
      </c>
      <c r="D6" s="38" t="s">
        <v>173</v>
      </c>
      <c r="E6" s="38" t="s">
        <v>34</v>
      </c>
      <c r="F6" s="38" t="s">
        <v>35</v>
      </c>
      <c r="G6" s="39" t="s">
        <v>39</v>
      </c>
    </row>
    <row r="7" spans="3:7" x14ac:dyDescent="0.3">
      <c r="C7" s="73" t="s">
        <v>174</v>
      </c>
      <c r="D7" s="81" t="s">
        <v>175</v>
      </c>
      <c r="E7" s="34" t="s">
        <v>176</v>
      </c>
      <c r="F7" s="35" t="s">
        <v>107</v>
      </c>
      <c r="G7" s="36">
        <v>2</v>
      </c>
    </row>
    <row r="8" spans="3:7" x14ac:dyDescent="0.3">
      <c r="C8" s="74"/>
      <c r="D8" s="82"/>
      <c r="E8" s="27" t="s">
        <v>177</v>
      </c>
      <c r="F8" s="26" t="s">
        <v>109</v>
      </c>
      <c r="G8" s="30">
        <v>4</v>
      </c>
    </row>
    <row r="9" spans="3:7" x14ac:dyDescent="0.3">
      <c r="C9" s="74"/>
      <c r="D9" s="82"/>
      <c r="E9" s="27" t="s">
        <v>178</v>
      </c>
      <c r="F9" s="26" t="s">
        <v>179</v>
      </c>
      <c r="G9" s="30">
        <v>2</v>
      </c>
    </row>
    <row r="10" spans="3:7" x14ac:dyDescent="0.3">
      <c r="C10" s="74"/>
      <c r="D10" s="82"/>
      <c r="E10" s="27" t="s">
        <v>180</v>
      </c>
      <c r="F10" s="26" t="s">
        <v>181</v>
      </c>
      <c r="G10" s="30">
        <v>4</v>
      </c>
    </row>
    <row r="11" spans="3:7" x14ac:dyDescent="0.3">
      <c r="C11" s="74"/>
      <c r="D11" s="82"/>
      <c r="E11" s="27" t="s">
        <v>182</v>
      </c>
      <c r="F11" s="26" t="s">
        <v>111</v>
      </c>
      <c r="G11" s="30">
        <v>3</v>
      </c>
    </row>
    <row r="12" spans="3:7" x14ac:dyDescent="0.3">
      <c r="C12" s="74"/>
      <c r="D12" s="82"/>
      <c r="E12" s="27" t="s">
        <v>183</v>
      </c>
      <c r="F12" s="26" t="s">
        <v>113</v>
      </c>
      <c r="G12" s="30">
        <v>4</v>
      </c>
    </row>
    <row r="13" spans="3:7" x14ac:dyDescent="0.3">
      <c r="C13" s="74"/>
      <c r="D13" s="82"/>
      <c r="E13" s="27" t="s">
        <v>184</v>
      </c>
      <c r="F13" s="26" t="s">
        <v>115</v>
      </c>
      <c r="G13" s="30">
        <v>2</v>
      </c>
    </row>
    <row r="14" spans="3:7" x14ac:dyDescent="0.3">
      <c r="C14" s="74"/>
      <c r="D14" s="82"/>
      <c r="E14" s="27" t="s">
        <v>185</v>
      </c>
      <c r="F14" s="26" t="s">
        <v>186</v>
      </c>
      <c r="G14" s="30">
        <v>3</v>
      </c>
    </row>
    <row r="15" spans="3:7" x14ac:dyDescent="0.3">
      <c r="C15" s="74"/>
      <c r="D15" s="82"/>
      <c r="E15" s="27" t="s">
        <v>187</v>
      </c>
      <c r="F15" s="26" t="s">
        <v>117</v>
      </c>
      <c r="G15" s="30">
        <v>4</v>
      </c>
    </row>
    <row r="16" spans="3:7" x14ac:dyDescent="0.3">
      <c r="C16" s="74"/>
      <c r="D16" s="82"/>
      <c r="E16" s="27" t="s">
        <v>188</v>
      </c>
      <c r="F16" s="26" t="s">
        <v>189</v>
      </c>
      <c r="G16" s="30">
        <v>2</v>
      </c>
    </row>
    <row r="17" spans="3:7" x14ac:dyDescent="0.3">
      <c r="C17" s="74"/>
      <c r="D17" s="82"/>
      <c r="E17" s="27" t="s">
        <v>190</v>
      </c>
      <c r="F17" s="26" t="s">
        <v>119</v>
      </c>
      <c r="G17" s="30">
        <v>3</v>
      </c>
    </row>
    <row r="18" spans="3:7" x14ac:dyDescent="0.3">
      <c r="C18" s="74"/>
      <c r="D18" s="82"/>
      <c r="E18" s="27" t="s">
        <v>191</v>
      </c>
      <c r="F18" s="26" t="s">
        <v>121</v>
      </c>
      <c r="G18" s="30">
        <v>3</v>
      </c>
    </row>
    <row r="19" spans="3:7" x14ac:dyDescent="0.3">
      <c r="C19" s="74"/>
      <c r="D19" s="82"/>
      <c r="E19" s="27" t="s">
        <v>192</v>
      </c>
      <c r="F19" s="26" t="s">
        <v>123</v>
      </c>
      <c r="G19" s="30">
        <v>3</v>
      </c>
    </row>
    <row r="20" spans="3:7" x14ac:dyDescent="0.3">
      <c r="C20" s="74"/>
      <c r="D20" s="82"/>
      <c r="E20" s="27" t="s">
        <v>193</v>
      </c>
      <c r="F20" s="26" t="s">
        <v>125</v>
      </c>
      <c r="G20" s="30">
        <v>3</v>
      </c>
    </row>
    <row r="21" spans="3:7" x14ac:dyDescent="0.3">
      <c r="C21" s="74"/>
      <c r="D21" s="82"/>
      <c r="E21" s="27" t="s">
        <v>194</v>
      </c>
      <c r="F21" s="26" t="s">
        <v>127</v>
      </c>
      <c r="G21" s="30">
        <v>3</v>
      </c>
    </row>
    <row r="22" spans="3:7" x14ac:dyDescent="0.3">
      <c r="C22" s="74"/>
      <c r="D22" s="82"/>
      <c r="E22" s="27" t="s">
        <v>195</v>
      </c>
      <c r="F22" s="26" t="s">
        <v>196</v>
      </c>
      <c r="G22" s="30">
        <v>3</v>
      </c>
    </row>
    <row r="23" spans="3:7" x14ac:dyDescent="0.3">
      <c r="C23" s="74"/>
      <c r="D23" s="82"/>
      <c r="E23" s="27" t="s">
        <v>197</v>
      </c>
      <c r="F23" s="26" t="s">
        <v>129</v>
      </c>
      <c r="G23" s="30">
        <v>1</v>
      </c>
    </row>
    <row r="24" spans="3:7" x14ac:dyDescent="0.3">
      <c r="C24" s="74"/>
      <c r="D24" s="82"/>
      <c r="E24" s="27" t="s">
        <v>198</v>
      </c>
      <c r="F24" s="26" t="s">
        <v>131</v>
      </c>
      <c r="G24" s="30">
        <v>2</v>
      </c>
    </row>
    <row r="25" spans="3:7" x14ac:dyDescent="0.3">
      <c r="C25" s="74"/>
      <c r="D25" s="82"/>
      <c r="E25" s="27" t="s">
        <v>199</v>
      </c>
      <c r="F25" s="26" t="s">
        <v>200</v>
      </c>
      <c r="G25" s="30">
        <v>1</v>
      </c>
    </row>
    <row r="26" spans="3:7" x14ac:dyDescent="0.3">
      <c r="C26" s="74"/>
      <c r="D26" s="82"/>
      <c r="E26" s="27" t="s">
        <v>201</v>
      </c>
      <c r="F26" s="26" t="s">
        <v>133</v>
      </c>
      <c r="G26" s="30">
        <v>2</v>
      </c>
    </row>
    <row r="27" spans="3:7" x14ac:dyDescent="0.3">
      <c r="C27" s="74"/>
      <c r="D27" s="82"/>
      <c r="E27" s="27" t="s">
        <v>202</v>
      </c>
      <c r="F27" s="26" t="s">
        <v>203</v>
      </c>
      <c r="G27" s="30">
        <v>1</v>
      </c>
    </row>
    <row r="28" spans="3:7" x14ac:dyDescent="0.3">
      <c r="C28" s="74"/>
      <c r="D28" s="82"/>
      <c r="E28" s="27" t="s">
        <v>204</v>
      </c>
      <c r="F28" s="26" t="s">
        <v>135</v>
      </c>
      <c r="G28" s="30">
        <v>1</v>
      </c>
    </row>
    <row r="29" spans="3:7" x14ac:dyDescent="0.3">
      <c r="C29" s="74"/>
      <c r="D29" s="82"/>
      <c r="E29" s="27" t="s">
        <v>205</v>
      </c>
      <c r="F29" s="26" t="s">
        <v>137</v>
      </c>
      <c r="G29" s="30">
        <v>1</v>
      </c>
    </row>
    <row r="30" spans="3:7" x14ac:dyDescent="0.3">
      <c r="C30" s="74"/>
      <c r="D30" s="82"/>
      <c r="E30" s="27" t="s">
        <v>206</v>
      </c>
      <c r="F30" s="26" t="s">
        <v>139</v>
      </c>
      <c r="G30" s="30">
        <v>2</v>
      </c>
    </row>
    <row r="31" spans="3:7" x14ac:dyDescent="0.3">
      <c r="C31" s="74"/>
      <c r="D31" s="82"/>
      <c r="E31" s="27" t="s">
        <v>207</v>
      </c>
      <c r="F31" s="26" t="s">
        <v>208</v>
      </c>
      <c r="G31" s="30">
        <v>1</v>
      </c>
    </row>
    <row r="32" spans="3:7" x14ac:dyDescent="0.3">
      <c r="C32" s="74"/>
      <c r="D32" s="82"/>
      <c r="E32" s="27" t="s">
        <v>209</v>
      </c>
      <c r="F32" s="26" t="s">
        <v>210</v>
      </c>
      <c r="G32" s="30">
        <v>2</v>
      </c>
    </row>
    <row r="33" spans="3:7" x14ac:dyDescent="0.3">
      <c r="C33" s="74"/>
      <c r="D33" s="82"/>
      <c r="E33" s="27" t="s">
        <v>211</v>
      </c>
      <c r="F33" s="26" t="s">
        <v>212</v>
      </c>
      <c r="G33" s="30">
        <v>1</v>
      </c>
    </row>
    <row r="34" spans="3:7" ht="15" thickBot="1" x14ac:dyDescent="0.35">
      <c r="C34" s="75"/>
      <c r="D34" s="83"/>
      <c r="E34" s="40" t="s">
        <v>213</v>
      </c>
      <c r="F34" s="41" t="s">
        <v>214</v>
      </c>
      <c r="G34" s="42">
        <v>1</v>
      </c>
    </row>
    <row r="35" spans="3:7" x14ac:dyDescent="0.3">
      <c r="C35" s="76" t="s">
        <v>215</v>
      </c>
      <c r="D35" s="78" t="s">
        <v>216</v>
      </c>
      <c r="E35" s="43" t="s">
        <v>217</v>
      </c>
      <c r="F35" s="28" t="s">
        <v>159</v>
      </c>
      <c r="G35" s="29">
        <v>12</v>
      </c>
    </row>
    <row r="36" spans="3:7" x14ac:dyDescent="0.3">
      <c r="C36" s="74"/>
      <c r="D36" s="79"/>
      <c r="E36" s="27" t="s">
        <v>218</v>
      </c>
      <c r="F36" s="26" t="s">
        <v>161</v>
      </c>
      <c r="G36" s="30">
        <v>12</v>
      </c>
    </row>
    <row r="37" spans="3:7" x14ac:dyDescent="0.3">
      <c r="C37" s="74"/>
      <c r="D37" s="79"/>
      <c r="E37" s="27" t="s">
        <v>219</v>
      </c>
      <c r="F37" s="26" t="s">
        <v>163</v>
      </c>
      <c r="G37" s="30">
        <v>12</v>
      </c>
    </row>
    <row r="38" spans="3:7" ht="15" thickBot="1" x14ac:dyDescent="0.35">
      <c r="C38" s="77"/>
      <c r="D38" s="80"/>
      <c r="E38" s="31" t="s">
        <v>220</v>
      </c>
      <c r="F38" s="32" t="s">
        <v>165</v>
      </c>
      <c r="G38" s="33">
        <v>12</v>
      </c>
    </row>
  </sheetData>
  <mergeCells count="4">
    <mergeCell ref="C7:C34"/>
    <mergeCell ref="C35:C38"/>
    <mergeCell ref="D35:D38"/>
    <mergeCell ref="D7:D34"/>
  </mergeCells>
  <printOptions horizontalCentered="1" verticalCentered="1"/>
  <pageMargins left="0.7" right="0.7" top="0.75" bottom="0.75" header="0.3" footer="0.3"/>
  <pageSetup scale="91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DFFA2-E3C3-4607-BB7B-B2F9662AB92B}">
  <dimension ref="A1:D19"/>
  <sheetViews>
    <sheetView workbookViewId="0">
      <selection activeCell="A2" sqref="A2:A19"/>
    </sheetView>
  </sheetViews>
  <sheetFormatPr defaultRowHeight="14.4" x14ac:dyDescent="0.3"/>
  <cols>
    <col min="1" max="1" width="9.5546875" bestFit="1" customWidth="1"/>
    <col min="2" max="2" width="66.88671875" bestFit="1" customWidth="1"/>
    <col min="3" max="3" width="19.109375" bestFit="1" customWidth="1"/>
    <col min="4" max="4" width="12.88671875" style="47" bestFit="1" customWidth="1"/>
  </cols>
  <sheetData>
    <row r="1" spans="1:4" x14ac:dyDescent="0.3">
      <c r="A1" t="s">
        <v>59</v>
      </c>
      <c r="B1" t="s">
        <v>36</v>
      </c>
      <c r="C1" t="s">
        <v>57</v>
      </c>
      <c r="D1" s="47" t="s">
        <v>105</v>
      </c>
    </row>
    <row r="2" spans="1:4" x14ac:dyDescent="0.3">
      <c r="A2">
        <v>1</v>
      </c>
      <c r="B2" t="s">
        <v>221</v>
      </c>
      <c r="C2" t="s">
        <v>222</v>
      </c>
      <c r="D2" s="47">
        <v>11011704269</v>
      </c>
    </row>
    <row r="3" spans="1:4" x14ac:dyDescent="0.3">
      <c r="A3">
        <v>1</v>
      </c>
      <c r="B3" t="s">
        <v>223</v>
      </c>
      <c r="C3" t="s">
        <v>224</v>
      </c>
      <c r="D3" s="47">
        <v>11011705266</v>
      </c>
    </row>
    <row r="4" spans="1:4" x14ac:dyDescent="0.3">
      <c r="A4">
        <v>1</v>
      </c>
      <c r="B4" t="s">
        <v>225</v>
      </c>
      <c r="C4" t="s">
        <v>226</v>
      </c>
      <c r="D4" s="47">
        <v>7002170222</v>
      </c>
    </row>
    <row r="5" spans="1:4" x14ac:dyDescent="0.3">
      <c r="A5">
        <v>1</v>
      </c>
      <c r="B5" t="s">
        <v>227</v>
      </c>
      <c r="C5" t="s">
        <v>228</v>
      </c>
      <c r="D5" s="47">
        <v>192001611207</v>
      </c>
    </row>
    <row r="6" spans="1:4" x14ac:dyDescent="0.3">
      <c r="A6">
        <v>2</v>
      </c>
      <c r="B6" t="s">
        <v>103</v>
      </c>
      <c r="C6" t="s">
        <v>102</v>
      </c>
      <c r="D6" s="47">
        <v>222010900204</v>
      </c>
    </row>
    <row r="7" spans="1:4" x14ac:dyDescent="0.3">
      <c r="A7">
        <v>2</v>
      </c>
      <c r="B7" t="s">
        <v>229</v>
      </c>
      <c r="C7" t="s">
        <v>230</v>
      </c>
      <c r="D7" s="47">
        <v>246001631205</v>
      </c>
    </row>
    <row r="8" spans="1:4" x14ac:dyDescent="0.3">
      <c r="A8">
        <v>2</v>
      </c>
      <c r="B8" t="s">
        <v>231</v>
      </c>
      <c r="C8" t="s">
        <v>232</v>
      </c>
      <c r="D8" s="47">
        <v>491311200201</v>
      </c>
    </row>
    <row r="9" spans="1:4" x14ac:dyDescent="0.3">
      <c r="A9">
        <v>1</v>
      </c>
      <c r="B9" t="s">
        <v>233</v>
      </c>
      <c r="C9" t="s">
        <v>234</v>
      </c>
      <c r="D9" s="47">
        <v>1012056252</v>
      </c>
    </row>
    <row r="10" spans="1:4" x14ac:dyDescent="0.3">
      <c r="A10">
        <v>1</v>
      </c>
      <c r="B10" t="s">
        <v>235</v>
      </c>
      <c r="C10" t="s">
        <v>236</v>
      </c>
      <c r="D10" s="47">
        <v>98432015204</v>
      </c>
    </row>
    <row r="11" spans="1:4" x14ac:dyDescent="0.3">
      <c r="A11">
        <v>1</v>
      </c>
      <c r="B11" t="s">
        <v>237</v>
      </c>
      <c r="C11" t="s">
        <v>238</v>
      </c>
      <c r="D11" s="47">
        <v>54072004008</v>
      </c>
    </row>
    <row r="12" spans="1:4" x14ac:dyDescent="0.3">
      <c r="A12">
        <v>1</v>
      </c>
      <c r="B12" t="s">
        <v>239</v>
      </c>
      <c r="C12" t="s">
        <v>240</v>
      </c>
      <c r="D12" s="47">
        <v>53272056008</v>
      </c>
    </row>
    <row r="13" spans="1:4" x14ac:dyDescent="0.3">
      <c r="A13">
        <v>2</v>
      </c>
      <c r="B13" t="s">
        <v>241</v>
      </c>
      <c r="C13" t="s">
        <v>242</v>
      </c>
      <c r="D13" s="47">
        <v>98442015201</v>
      </c>
    </row>
    <row r="14" spans="1:4" x14ac:dyDescent="0.3">
      <c r="A14">
        <v>1</v>
      </c>
      <c r="B14" t="s">
        <v>243</v>
      </c>
      <c r="C14" t="s">
        <v>244</v>
      </c>
      <c r="D14" s="47">
        <v>55022075000</v>
      </c>
    </row>
    <row r="15" spans="1:4" x14ac:dyDescent="0.3">
      <c r="A15">
        <v>1</v>
      </c>
      <c r="B15" t="s">
        <v>245</v>
      </c>
      <c r="C15" t="s">
        <v>246</v>
      </c>
      <c r="D15" s="47">
        <v>59292005002</v>
      </c>
    </row>
    <row r="16" spans="1:4" x14ac:dyDescent="0.3">
      <c r="A16">
        <v>1</v>
      </c>
      <c r="B16" t="s">
        <v>247</v>
      </c>
      <c r="C16" t="s">
        <v>248</v>
      </c>
      <c r="D16" s="47">
        <v>59292004005</v>
      </c>
    </row>
    <row r="17" spans="1:4" x14ac:dyDescent="0.3">
      <c r="A17">
        <v>2</v>
      </c>
      <c r="B17" t="s">
        <v>249</v>
      </c>
      <c r="C17" t="s">
        <v>250</v>
      </c>
      <c r="D17" s="47">
        <v>59792005007</v>
      </c>
    </row>
    <row r="18" spans="1:4" x14ac:dyDescent="0.3">
      <c r="A18">
        <v>2</v>
      </c>
      <c r="B18" t="s">
        <v>251</v>
      </c>
      <c r="C18" t="s">
        <v>252</v>
      </c>
      <c r="D18" s="47">
        <v>96691900200</v>
      </c>
    </row>
    <row r="19" spans="1:4" x14ac:dyDescent="0.3">
      <c r="A19">
        <v>2</v>
      </c>
      <c r="B19" t="s">
        <v>253</v>
      </c>
      <c r="C19" t="s">
        <v>254</v>
      </c>
      <c r="D19" s="47">
        <v>96691915211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DE185-7689-459C-85C3-00D482550488}">
  <dimension ref="A1:L23"/>
  <sheetViews>
    <sheetView workbookViewId="0">
      <selection activeCell="E8" sqref="E8"/>
    </sheetView>
  </sheetViews>
  <sheetFormatPr defaultRowHeight="14.4" x14ac:dyDescent="0.3"/>
  <cols>
    <col min="1" max="1" width="24.88671875" customWidth="1"/>
    <col min="2" max="2" width="14.44140625" bestFit="1" customWidth="1"/>
    <col min="3" max="3" width="21.109375" bestFit="1" customWidth="1"/>
    <col min="4" max="4" width="3.5546875" bestFit="1" customWidth="1"/>
    <col min="5" max="5" width="10.88671875" bestFit="1" customWidth="1"/>
    <col min="6" max="6" width="8.88671875" bestFit="1" customWidth="1"/>
    <col min="7" max="7" width="2.88671875" bestFit="1" customWidth="1"/>
    <col min="8" max="9" width="11.88671875" bestFit="1" customWidth="1"/>
  </cols>
  <sheetData>
    <row r="1" spans="1:12" x14ac:dyDescent="0.3">
      <c r="A1" t="s">
        <v>221</v>
      </c>
      <c r="B1" t="s">
        <v>222</v>
      </c>
      <c r="C1" t="s">
        <v>45</v>
      </c>
      <c r="D1" t="s">
        <v>80</v>
      </c>
      <c r="E1">
        <v>8714910000</v>
      </c>
      <c r="F1">
        <v>87149110</v>
      </c>
      <c r="G1">
        <v>1</v>
      </c>
      <c r="H1">
        <v>586.0575</v>
      </c>
      <c r="I1">
        <v>586.0575</v>
      </c>
      <c r="J1">
        <v>12</v>
      </c>
      <c r="K1">
        <f>G1*J1</f>
        <v>12</v>
      </c>
    </row>
    <row r="2" spans="1:12" x14ac:dyDescent="0.3">
      <c r="A2" t="s">
        <v>223</v>
      </c>
      <c r="B2" t="s">
        <v>224</v>
      </c>
      <c r="C2" t="s">
        <v>45</v>
      </c>
      <c r="D2" t="s">
        <v>80</v>
      </c>
      <c r="E2">
        <v>8714910000</v>
      </c>
      <c r="F2">
        <v>87149110</v>
      </c>
      <c r="G2">
        <v>1</v>
      </c>
      <c r="H2">
        <v>586.0575</v>
      </c>
      <c r="I2">
        <v>586.0575</v>
      </c>
      <c r="J2">
        <v>12</v>
      </c>
      <c r="K2">
        <f>G2*J2</f>
        <v>12</v>
      </c>
    </row>
    <row r="3" spans="1:12" x14ac:dyDescent="0.3">
      <c r="A3" t="s">
        <v>233</v>
      </c>
      <c r="B3" t="s">
        <v>234</v>
      </c>
      <c r="C3" t="s">
        <v>45</v>
      </c>
      <c r="D3" t="s">
        <v>46</v>
      </c>
      <c r="E3">
        <v>8714910000</v>
      </c>
      <c r="F3">
        <v>87149110</v>
      </c>
      <c r="G3">
        <v>1</v>
      </c>
      <c r="H3">
        <v>732.57187500000009</v>
      </c>
      <c r="I3">
        <v>732.57187500000009</v>
      </c>
      <c r="J3">
        <v>12</v>
      </c>
      <c r="K3">
        <f>G3*J3</f>
        <v>12</v>
      </c>
    </row>
    <row r="4" spans="1:12" x14ac:dyDescent="0.3">
      <c r="I4">
        <f>SUM(I1:I3)</f>
        <v>1904.6868750000001</v>
      </c>
      <c r="K4">
        <f>SUM(K1:K3)</f>
        <v>36</v>
      </c>
      <c r="L4">
        <f>K4*0.453592</f>
        <v>16.329312000000002</v>
      </c>
    </row>
    <row r="6" spans="1:12" x14ac:dyDescent="0.3">
      <c r="A6" t="s">
        <v>225</v>
      </c>
      <c r="B6" t="s">
        <v>226</v>
      </c>
      <c r="C6" t="s">
        <v>167</v>
      </c>
      <c r="D6" t="s">
        <v>80</v>
      </c>
      <c r="E6">
        <v>8714990000</v>
      </c>
      <c r="F6">
        <v>87149190</v>
      </c>
      <c r="G6">
        <v>1</v>
      </c>
      <c r="H6">
        <v>268.61526900000001</v>
      </c>
      <c r="I6">
        <v>268.61526900000001</v>
      </c>
      <c r="J6">
        <v>2</v>
      </c>
      <c r="K6">
        <f t="shared" ref="K6:K18" si="0">G6*J6</f>
        <v>2</v>
      </c>
    </row>
    <row r="7" spans="1:12" x14ac:dyDescent="0.3">
      <c r="A7" t="s">
        <v>227</v>
      </c>
      <c r="B7" t="s">
        <v>228</v>
      </c>
      <c r="C7" t="s">
        <v>167</v>
      </c>
      <c r="D7" t="s">
        <v>80</v>
      </c>
      <c r="E7">
        <v>8714990000</v>
      </c>
      <c r="F7">
        <v>87149190</v>
      </c>
      <c r="G7">
        <v>1</v>
      </c>
      <c r="H7">
        <v>43.468722</v>
      </c>
      <c r="I7">
        <v>43.468722</v>
      </c>
      <c r="J7">
        <v>0.5</v>
      </c>
      <c r="K7">
        <f t="shared" si="0"/>
        <v>0.5</v>
      </c>
    </row>
    <row r="8" spans="1:12" x14ac:dyDescent="0.3">
      <c r="A8" t="s">
        <v>103</v>
      </c>
      <c r="B8" t="s">
        <v>102</v>
      </c>
      <c r="C8" t="s">
        <v>167</v>
      </c>
      <c r="D8" t="s">
        <v>80</v>
      </c>
      <c r="E8">
        <v>8714990000</v>
      </c>
      <c r="F8">
        <v>87149190</v>
      </c>
      <c r="G8">
        <v>2</v>
      </c>
      <c r="H8">
        <v>6.3517470000000005</v>
      </c>
      <c r="I8">
        <v>12.703494000000001</v>
      </c>
      <c r="J8">
        <v>0.1</v>
      </c>
      <c r="K8">
        <f t="shared" si="0"/>
        <v>0.2</v>
      </c>
    </row>
    <row r="9" spans="1:12" x14ac:dyDescent="0.3">
      <c r="A9" t="s">
        <v>229</v>
      </c>
      <c r="B9" t="s">
        <v>230</v>
      </c>
      <c r="C9" t="s">
        <v>167</v>
      </c>
      <c r="D9" t="s">
        <v>80</v>
      </c>
      <c r="E9">
        <v>8714990000</v>
      </c>
      <c r="F9">
        <v>87149190</v>
      </c>
      <c r="G9">
        <v>2</v>
      </c>
      <c r="H9">
        <v>58.60575</v>
      </c>
      <c r="I9">
        <v>117.2115</v>
      </c>
      <c r="J9">
        <v>0.5</v>
      </c>
      <c r="K9">
        <f t="shared" si="0"/>
        <v>1</v>
      </c>
    </row>
    <row r="10" spans="1:12" x14ac:dyDescent="0.3">
      <c r="A10" t="s">
        <v>231</v>
      </c>
      <c r="B10" t="s">
        <v>232</v>
      </c>
      <c r="C10" t="s">
        <v>167</v>
      </c>
      <c r="D10" t="s">
        <v>80</v>
      </c>
      <c r="E10">
        <v>8714990000</v>
      </c>
      <c r="F10">
        <v>87149190</v>
      </c>
      <c r="G10">
        <v>2</v>
      </c>
      <c r="H10">
        <v>43.468722</v>
      </c>
      <c r="I10">
        <v>86.937443999999999</v>
      </c>
      <c r="J10">
        <v>0.1</v>
      </c>
      <c r="K10">
        <f t="shared" si="0"/>
        <v>0.2</v>
      </c>
    </row>
    <row r="11" spans="1:12" x14ac:dyDescent="0.3">
      <c r="A11" t="s">
        <v>235</v>
      </c>
      <c r="B11" t="s">
        <v>236</v>
      </c>
      <c r="C11" t="s">
        <v>168</v>
      </c>
      <c r="D11" t="s">
        <v>80</v>
      </c>
      <c r="E11">
        <v>8714990000</v>
      </c>
      <c r="F11">
        <v>87149210</v>
      </c>
      <c r="G11">
        <v>1</v>
      </c>
      <c r="H11">
        <v>248.505796</v>
      </c>
      <c r="I11">
        <v>248.505796</v>
      </c>
      <c r="J11">
        <v>8</v>
      </c>
      <c r="K11">
        <f t="shared" si="0"/>
        <v>8</v>
      </c>
    </row>
    <row r="12" spans="1:12" x14ac:dyDescent="0.3">
      <c r="A12" t="s">
        <v>237</v>
      </c>
      <c r="B12" t="s">
        <v>238</v>
      </c>
      <c r="C12" t="s">
        <v>167</v>
      </c>
      <c r="D12" t="s">
        <v>80</v>
      </c>
      <c r="E12">
        <v>8714990000</v>
      </c>
      <c r="F12">
        <v>87149190</v>
      </c>
      <c r="G12">
        <v>1</v>
      </c>
      <c r="H12">
        <v>886.16729600000008</v>
      </c>
      <c r="I12">
        <v>886.16729600000008</v>
      </c>
      <c r="J12">
        <v>15</v>
      </c>
      <c r="K12">
        <f t="shared" si="0"/>
        <v>15</v>
      </c>
    </row>
    <row r="13" spans="1:12" x14ac:dyDescent="0.3">
      <c r="A13" t="s">
        <v>239</v>
      </c>
      <c r="B13" t="s">
        <v>240</v>
      </c>
      <c r="C13" t="s">
        <v>167</v>
      </c>
      <c r="D13" t="s">
        <v>80</v>
      </c>
      <c r="E13">
        <v>8714990000</v>
      </c>
      <c r="F13">
        <v>87149190</v>
      </c>
      <c r="G13">
        <v>1</v>
      </c>
      <c r="H13">
        <v>1037.772633</v>
      </c>
      <c r="I13">
        <v>1037.772633</v>
      </c>
      <c r="J13">
        <v>23</v>
      </c>
      <c r="K13">
        <f t="shared" si="0"/>
        <v>23</v>
      </c>
    </row>
    <row r="14" spans="1:12" x14ac:dyDescent="0.3">
      <c r="A14" t="s">
        <v>241</v>
      </c>
      <c r="B14" t="s">
        <v>242</v>
      </c>
      <c r="C14" t="s">
        <v>168</v>
      </c>
      <c r="D14" t="s">
        <v>80</v>
      </c>
      <c r="E14">
        <v>8714990000</v>
      </c>
      <c r="F14">
        <v>87149210</v>
      </c>
      <c r="G14">
        <v>2</v>
      </c>
      <c r="H14">
        <v>248.505796</v>
      </c>
      <c r="I14">
        <v>497.01159200000001</v>
      </c>
      <c r="J14">
        <v>8</v>
      </c>
      <c r="K14">
        <f t="shared" si="0"/>
        <v>16</v>
      </c>
    </row>
    <row r="15" spans="1:12" x14ac:dyDescent="0.3">
      <c r="A15" t="s">
        <v>243</v>
      </c>
      <c r="B15" t="s">
        <v>244</v>
      </c>
      <c r="C15" t="s">
        <v>167</v>
      </c>
      <c r="D15" t="s">
        <v>80</v>
      </c>
      <c r="E15">
        <v>8714990000</v>
      </c>
      <c r="F15">
        <v>87149190</v>
      </c>
      <c r="G15">
        <v>1</v>
      </c>
      <c r="H15">
        <v>1949.9984720000002</v>
      </c>
      <c r="I15">
        <v>1949.9984720000002</v>
      </c>
      <c r="J15">
        <v>23</v>
      </c>
      <c r="K15">
        <f t="shared" si="0"/>
        <v>23</v>
      </c>
    </row>
    <row r="16" spans="1:12" x14ac:dyDescent="0.3">
      <c r="A16" t="s">
        <v>245</v>
      </c>
      <c r="B16" t="s">
        <v>246</v>
      </c>
      <c r="C16" t="s">
        <v>167</v>
      </c>
      <c r="D16" t="s">
        <v>80</v>
      </c>
      <c r="E16">
        <v>8714990000</v>
      </c>
      <c r="F16">
        <v>87149190</v>
      </c>
      <c r="G16">
        <v>1</v>
      </c>
      <c r="H16">
        <v>1237.5511320000001</v>
      </c>
      <c r="I16">
        <v>1237.5511320000001</v>
      </c>
      <c r="J16">
        <v>23</v>
      </c>
      <c r="K16">
        <f t="shared" si="0"/>
        <v>23</v>
      </c>
    </row>
    <row r="17" spans="1:12" x14ac:dyDescent="0.3">
      <c r="A17" t="s">
        <v>247</v>
      </c>
      <c r="B17" t="s">
        <v>248</v>
      </c>
      <c r="C17" t="s">
        <v>167</v>
      </c>
      <c r="D17" t="s">
        <v>80</v>
      </c>
      <c r="E17">
        <v>8714990000</v>
      </c>
      <c r="F17">
        <v>87149190</v>
      </c>
      <c r="G17">
        <v>1</v>
      </c>
      <c r="H17">
        <v>1237.5511320000001</v>
      </c>
      <c r="I17">
        <v>1237.5511320000001</v>
      </c>
      <c r="J17">
        <v>23</v>
      </c>
      <c r="K17">
        <f t="shared" si="0"/>
        <v>23</v>
      </c>
    </row>
    <row r="18" spans="1:12" x14ac:dyDescent="0.3">
      <c r="A18" t="s">
        <v>249</v>
      </c>
      <c r="B18" t="s">
        <v>250</v>
      </c>
      <c r="C18" t="s">
        <v>167</v>
      </c>
      <c r="D18" t="s">
        <v>80</v>
      </c>
      <c r="E18">
        <v>8714990000</v>
      </c>
      <c r="F18">
        <v>87149190</v>
      </c>
      <c r="G18">
        <v>2</v>
      </c>
      <c r="H18">
        <v>1928.86</v>
      </c>
      <c r="I18">
        <v>3857.72</v>
      </c>
      <c r="J18">
        <v>23</v>
      </c>
      <c r="K18">
        <f t="shared" si="0"/>
        <v>46</v>
      </c>
    </row>
    <row r="19" spans="1:12" x14ac:dyDescent="0.3">
      <c r="G19">
        <f>SUM(G6:G18)</f>
        <v>18</v>
      </c>
      <c r="I19">
        <f>SUM(I6:I18)</f>
        <v>11481.214481999999</v>
      </c>
      <c r="K19">
        <f>SUM(K6:K18)</f>
        <v>180.9</v>
      </c>
      <c r="L19">
        <f>K19*0.453592</f>
        <v>82.054792800000001</v>
      </c>
    </row>
    <row r="21" spans="1:12" x14ac:dyDescent="0.3">
      <c r="A21" t="s">
        <v>251</v>
      </c>
      <c r="B21" t="s">
        <v>252</v>
      </c>
      <c r="C21" t="s">
        <v>168</v>
      </c>
      <c r="D21" t="s">
        <v>169</v>
      </c>
      <c r="E21">
        <v>8714990000</v>
      </c>
      <c r="F21">
        <v>87149210</v>
      </c>
      <c r="G21">
        <v>2</v>
      </c>
      <c r="H21">
        <v>155.50582799999998</v>
      </c>
      <c r="I21">
        <v>311.01165599999996</v>
      </c>
      <c r="J21">
        <v>4</v>
      </c>
      <c r="K21">
        <f>G21*J21</f>
        <v>8</v>
      </c>
    </row>
    <row r="22" spans="1:12" x14ac:dyDescent="0.3">
      <c r="A22" t="s">
        <v>253</v>
      </c>
      <c r="B22" t="s">
        <v>254</v>
      </c>
      <c r="C22" t="s">
        <v>168</v>
      </c>
      <c r="D22" t="s">
        <v>169</v>
      </c>
      <c r="E22">
        <v>8714990000</v>
      </c>
      <c r="F22">
        <v>87149210</v>
      </c>
      <c r="G22">
        <v>2</v>
      </c>
      <c r="H22">
        <v>155.50582799999998</v>
      </c>
      <c r="I22">
        <v>311.01165599999996</v>
      </c>
      <c r="J22">
        <v>4</v>
      </c>
      <c r="K22">
        <f>G22*J22</f>
        <v>8</v>
      </c>
    </row>
    <row r="23" spans="1:12" x14ac:dyDescent="0.3">
      <c r="I23">
        <f>SUM(I21:I22)</f>
        <v>622.02331199999992</v>
      </c>
      <c r="K23">
        <f>SUM(K21:K22)</f>
        <v>16</v>
      </c>
      <c r="L23">
        <f>K23*0.453592</f>
        <v>7.2574719999999999</v>
      </c>
    </row>
  </sheetData>
  <sortState xmlns:xlrd2="http://schemas.microsoft.com/office/spreadsheetml/2017/richdata2" ref="A1:K22">
    <sortCondition ref="E1:E22"/>
    <sortCondition ref="D1:D2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6EA2A-8CED-4AB0-A73A-6F51D1D5FC86}">
  <dimension ref="A1:T18"/>
  <sheetViews>
    <sheetView workbookViewId="0">
      <selection activeCell="P1" sqref="P1:P18"/>
    </sheetView>
  </sheetViews>
  <sheetFormatPr defaultRowHeight="14.4" x14ac:dyDescent="0.3"/>
  <cols>
    <col min="12" max="12" width="10.88671875" bestFit="1" customWidth="1"/>
  </cols>
  <sheetData>
    <row r="1" spans="1:20" x14ac:dyDescent="0.3">
      <c r="A1" s="21" t="s">
        <v>221</v>
      </c>
      <c r="B1" s="1"/>
      <c r="C1" s="1"/>
      <c r="D1" s="1"/>
      <c r="E1" s="1"/>
      <c r="F1" s="2" t="s">
        <v>222</v>
      </c>
      <c r="G1" s="22"/>
      <c r="H1" s="23" t="s">
        <v>45</v>
      </c>
      <c r="I1" s="1"/>
      <c r="J1" s="1" t="s">
        <v>80</v>
      </c>
      <c r="K1" s="1"/>
      <c r="L1" s="22">
        <v>8714910000</v>
      </c>
      <c r="M1" s="1"/>
      <c r="N1" s="22">
        <v>87149110</v>
      </c>
      <c r="O1" s="22"/>
      <c r="P1">
        <v>1</v>
      </c>
      <c r="Q1" s="1"/>
      <c r="R1" s="46">
        <f>V1*X1</f>
        <v>0</v>
      </c>
      <c r="S1" s="24"/>
      <c r="T1" s="25">
        <f t="shared" ref="T1:T18" si="0">R1*P1</f>
        <v>0</v>
      </c>
    </row>
    <row r="2" spans="1:20" x14ac:dyDescent="0.3">
      <c r="A2" s="21" t="s">
        <v>223</v>
      </c>
      <c r="B2" s="1"/>
      <c r="C2" s="1"/>
      <c r="D2" s="1"/>
      <c r="E2" s="1"/>
      <c r="F2" s="2" t="s">
        <v>224</v>
      </c>
      <c r="G2" s="22"/>
      <c r="H2" s="23" t="s">
        <v>45</v>
      </c>
      <c r="I2" s="1"/>
      <c r="J2" s="1" t="s">
        <v>80</v>
      </c>
      <c r="K2" s="1"/>
      <c r="L2" s="22">
        <v>8714910000</v>
      </c>
      <c r="M2" s="1"/>
      <c r="N2" s="22">
        <v>87149110</v>
      </c>
      <c r="O2" s="22"/>
      <c r="P2">
        <v>1</v>
      </c>
      <c r="Q2" s="1"/>
      <c r="R2" s="46">
        <f t="shared" ref="R2:R18" si="1">V2*X2</f>
        <v>0</v>
      </c>
      <c r="S2" s="24"/>
      <c r="T2" s="25">
        <f t="shared" si="0"/>
        <v>0</v>
      </c>
    </row>
    <row r="3" spans="1:20" x14ac:dyDescent="0.3">
      <c r="A3" s="21" t="s">
        <v>225</v>
      </c>
      <c r="B3" s="1"/>
      <c r="C3" s="1"/>
      <c r="D3" s="1"/>
      <c r="E3" s="1"/>
      <c r="F3" s="2" t="s">
        <v>226</v>
      </c>
      <c r="G3" s="22"/>
      <c r="H3" s="23" t="s">
        <v>167</v>
      </c>
      <c r="I3" s="1"/>
      <c r="J3" s="1" t="s">
        <v>80</v>
      </c>
      <c r="K3" s="1"/>
      <c r="L3" s="22">
        <v>8714990000</v>
      </c>
      <c r="M3" s="1"/>
      <c r="N3" s="22">
        <v>87149190</v>
      </c>
      <c r="O3" s="22"/>
      <c r="P3">
        <v>1</v>
      </c>
      <c r="Q3" s="1"/>
      <c r="R3" s="46">
        <f t="shared" si="1"/>
        <v>0</v>
      </c>
      <c r="S3" s="24"/>
      <c r="T3" s="25">
        <f t="shared" si="0"/>
        <v>0</v>
      </c>
    </row>
    <row r="4" spans="1:20" x14ac:dyDescent="0.3">
      <c r="A4" s="21" t="s">
        <v>227</v>
      </c>
      <c r="B4" s="1"/>
      <c r="C4" s="1"/>
      <c r="D4" s="1"/>
      <c r="E4" s="1"/>
      <c r="F4" s="2" t="s">
        <v>228</v>
      </c>
      <c r="G4" s="22"/>
      <c r="H4" s="23" t="s">
        <v>167</v>
      </c>
      <c r="I4" s="1"/>
      <c r="J4" s="1" t="s">
        <v>80</v>
      </c>
      <c r="K4" s="1"/>
      <c r="L4" s="22">
        <v>8714990000</v>
      </c>
      <c r="M4" s="1"/>
      <c r="N4" s="22">
        <v>87149190</v>
      </c>
      <c r="O4" s="22"/>
      <c r="P4">
        <v>1</v>
      </c>
      <c r="Q4" s="1"/>
      <c r="R4" s="46">
        <f t="shared" si="1"/>
        <v>0</v>
      </c>
      <c r="S4" s="24"/>
      <c r="T4" s="25">
        <f t="shared" si="0"/>
        <v>0</v>
      </c>
    </row>
    <row r="5" spans="1:20" x14ac:dyDescent="0.3">
      <c r="A5" s="8" t="s">
        <v>103</v>
      </c>
      <c r="B5" s="1"/>
      <c r="C5" s="1"/>
      <c r="D5" s="1"/>
      <c r="E5" s="1"/>
      <c r="F5" s="2" t="s">
        <v>102</v>
      </c>
      <c r="G5" s="22"/>
      <c r="H5" s="23" t="s">
        <v>167</v>
      </c>
      <c r="I5" s="1"/>
      <c r="J5" s="1" t="s">
        <v>80</v>
      </c>
      <c r="K5" s="1"/>
      <c r="L5" s="22">
        <v>8714990000</v>
      </c>
      <c r="M5" s="1"/>
      <c r="N5" s="22">
        <v>87149190</v>
      </c>
      <c r="O5" s="22"/>
      <c r="P5">
        <v>2</v>
      </c>
      <c r="Q5" s="1"/>
      <c r="R5" s="46">
        <f t="shared" si="1"/>
        <v>0</v>
      </c>
      <c r="S5" s="24"/>
      <c r="T5" s="25">
        <f t="shared" si="0"/>
        <v>0</v>
      </c>
    </row>
    <row r="6" spans="1:20" x14ac:dyDescent="0.3">
      <c r="A6" s="21" t="s">
        <v>229</v>
      </c>
      <c r="B6" s="1"/>
      <c r="C6" s="1"/>
      <c r="D6" s="1"/>
      <c r="E6" s="1"/>
      <c r="F6" s="2" t="s">
        <v>230</v>
      </c>
      <c r="G6" s="22"/>
      <c r="H6" s="23" t="s">
        <v>167</v>
      </c>
      <c r="I6" s="1"/>
      <c r="J6" s="1" t="s">
        <v>80</v>
      </c>
      <c r="K6" s="1"/>
      <c r="L6" s="22">
        <v>8714990000</v>
      </c>
      <c r="M6" s="1"/>
      <c r="N6" s="22">
        <v>87149190</v>
      </c>
      <c r="O6" s="22"/>
      <c r="P6">
        <v>2</v>
      </c>
      <c r="Q6" s="1"/>
      <c r="R6" s="46">
        <f t="shared" si="1"/>
        <v>0</v>
      </c>
      <c r="S6" s="24"/>
      <c r="T6" s="25">
        <f t="shared" si="0"/>
        <v>0</v>
      </c>
    </row>
    <row r="7" spans="1:20" x14ac:dyDescent="0.3">
      <c r="A7" s="21" t="s">
        <v>231</v>
      </c>
      <c r="B7" s="1"/>
      <c r="C7" s="1"/>
      <c r="D7" s="1"/>
      <c r="E7" s="1"/>
      <c r="F7" s="2" t="s">
        <v>232</v>
      </c>
      <c r="G7" s="22"/>
      <c r="H7" s="23" t="s">
        <v>167</v>
      </c>
      <c r="I7" s="1"/>
      <c r="J7" s="1" t="s">
        <v>80</v>
      </c>
      <c r="K7" s="1"/>
      <c r="L7" s="22">
        <v>8714990000</v>
      </c>
      <c r="M7" s="1"/>
      <c r="N7" s="22">
        <v>87149190</v>
      </c>
      <c r="O7" s="22"/>
      <c r="P7">
        <v>2</v>
      </c>
      <c r="Q7" s="1"/>
      <c r="R7" s="46">
        <f t="shared" si="1"/>
        <v>0</v>
      </c>
      <c r="S7" s="24"/>
      <c r="T7" s="25">
        <f t="shared" si="0"/>
        <v>0</v>
      </c>
    </row>
    <row r="8" spans="1:20" x14ac:dyDescent="0.3">
      <c r="A8" s="21" t="s">
        <v>233</v>
      </c>
      <c r="B8" s="1"/>
      <c r="C8" s="1"/>
      <c r="D8" s="1"/>
      <c r="E8" s="1"/>
      <c r="F8" s="2" t="s">
        <v>234</v>
      </c>
      <c r="G8" s="22"/>
      <c r="H8" s="23" t="s">
        <v>45</v>
      </c>
      <c r="I8" s="1"/>
      <c r="J8" s="1" t="s">
        <v>46</v>
      </c>
      <c r="K8" s="1"/>
      <c r="L8" s="22">
        <v>8714910000</v>
      </c>
      <c r="M8" s="1"/>
      <c r="N8" s="22">
        <v>87149110</v>
      </c>
      <c r="O8" s="22"/>
      <c r="P8">
        <v>1</v>
      </c>
      <c r="Q8" s="1"/>
      <c r="R8" s="46">
        <f t="shared" si="1"/>
        <v>0</v>
      </c>
      <c r="S8" s="24"/>
      <c r="T8" s="25">
        <f t="shared" si="0"/>
        <v>0</v>
      </c>
    </row>
    <row r="9" spans="1:20" x14ac:dyDescent="0.3">
      <c r="A9" s="21" t="s">
        <v>235</v>
      </c>
      <c r="B9" s="1"/>
      <c r="C9" s="1"/>
      <c r="D9" s="1"/>
      <c r="E9" s="1"/>
      <c r="F9" s="2" t="s">
        <v>236</v>
      </c>
      <c r="G9" s="22"/>
      <c r="H9" s="23" t="s">
        <v>168</v>
      </c>
      <c r="I9" s="1"/>
      <c r="J9" s="1" t="s">
        <v>80</v>
      </c>
      <c r="K9" s="1"/>
      <c r="L9" s="22">
        <v>8714990000</v>
      </c>
      <c r="M9" s="22"/>
      <c r="N9" s="22">
        <v>87149210</v>
      </c>
      <c r="O9" s="22"/>
      <c r="P9">
        <v>1</v>
      </c>
      <c r="Q9" s="1"/>
      <c r="R9" s="46">
        <f t="shared" si="1"/>
        <v>0</v>
      </c>
      <c r="S9" s="24"/>
      <c r="T9" s="25">
        <f t="shared" si="0"/>
        <v>0</v>
      </c>
    </row>
    <row r="10" spans="1:20" x14ac:dyDescent="0.3">
      <c r="A10" s="21" t="s">
        <v>237</v>
      </c>
      <c r="B10" s="1"/>
      <c r="C10" s="1"/>
      <c r="D10" s="1"/>
      <c r="E10" s="1"/>
      <c r="F10" s="2" t="s">
        <v>238</v>
      </c>
      <c r="G10" s="22"/>
      <c r="H10" s="23" t="s">
        <v>167</v>
      </c>
      <c r="I10" s="1"/>
      <c r="J10" s="1" t="s">
        <v>80</v>
      </c>
      <c r="K10" s="1"/>
      <c r="L10" s="22">
        <v>8714990000</v>
      </c>
      <c r="M10" s="1"/>
      <c r="N10" s="22">
        <v>87149190</v>
      </c>
      <c r="O10" s="22"/>
      <c r="P10">
        <v>1</v>
      </c>
      <c r="Q10" s="1"/>
      <c r="R10" s="46">
        <f t="shared" si="1"/>
        <v>0</v>
      </c>
      <c r="S10" s="24"/>
      <c r="T10" s="25">
        <f t="shared" si="0"/>
        <v>0</v>
      </c>
    </row>
    <row r="11" spans="1:20" x14ac:dyDescent="0.3">
      <c r="A11" s="8" t="s">
        <v>239</v>
      </c>
      <c r="B11" s="1"/>
      <c r="C11" s="1"/>
      <c r="D11" s="1"/>
      <c r="E11" s="1"/>
      <c r="F11" s="2" t="s">
        <v>240</v>
      </c>
      <c r="G11" s="22"/>
      <c r="H11" s="23" t="s">
        <v>167</v>
      </c>
      <c r="I11" s="1"/>
      <c r="J11" s="1" t="s">
        <v>80</v>
      </c>
      <c r="K11" s="1"/>
      <c r="L11" s="22">
        <v>8714990000</v>
      </c>
      <c r="M11" s="1"/>
      <c r="N11" s="22">
        <v>87149190</v>
      </c>
      <c r="O11" s="22"/>
      <c r="P11">
        <v>1</v>
      </c>
      <c r="Q11" s="1"/>
      <c r="R11" s="46">
        <f t="shared" si="1"/>
        <v>0</v>
      </c>
      <c r="S11" s="24"/>
      <c r="T11" s="25">
        <f t="shared" si="0"/>
        <v>0</v>
      </c>
    </row>
    <row r="12" spans="1:20" x14ac:dyDescent="0.3">
      <c r="A12" s="21" t="s">
        <v>241</v>
      </c>
      <c r="B12" s="1"/>
      <c r="C12" s="1"/>
      <c r="D12" s="1"/>
      <c r="E12" s="1"/>
      <c r="F12" s="2" t="s">
        <v>242</v>
      </c>
      <c r="G12" s="22"/>
      <c r="H12" s="23" t="s">
        <v>168</v>
      </c>
      <c r="I12" s="1"/>
      <c r="J12" s="1" t="s">
        <v>80</v>
      </c>
      <c r="K12" s="1"/>
      <c r="L12" s="22">
        <v>8714990000</v>
      </c>
      <c r="M12" s="22"/>
      <c r="N12" s="22">
        <v>87149210</v>
      </c>
      <c r="O12" s="22"/>
      <c r="P12">
        <v>2</v>
      </c>
      <c r="Q12" s="1"/>
      <c r="R12" s="46">
        <f t="shared" si="1"/>
        <v>0</v>
      </c>
      <c r="S12" s="24"/>
      <c r="T12" s="25">
        <f t="shared" si="0"/>
        <v>0</v>
      </c>
    </row>
    <row r="13" spans="1:20" x14ac:dyDescent="0.3">
      <c r="A13" s="21" t="s">
        <v>243</v>
      </c>
      <c r="B13" s="1"/>
      <c r="C13" s="1"/>
      <c r="D13" s="1"/>
      <c r="E13" s="1"/>
      <c r="F13" s="2" t="s">
        <v>244</v>
      </c>
      <c r="G13" s="22"/>
      <c r="H13" s="23" t="s">
        <v>167</v>
      </c>
      <c r="I13" s="1"/>
      <c r="J13" s="1" t="s">
        <v>80</v>
      </c>
      <c r="K13" s="1"/>
      <c r="L13" s="22">
        <v>8714990000</v>
      </c>
      <c r="M13" s="1"/>
      <c r="N13" s="22">
        <v>87149190</v>
      </c>
      <c r="O13" s="22"/>
      <c r="P13">
        <v>1</v>
      </c>
      <c r="Q13" s="1"/>
      <c r="R13" s="46">
        <f t="shared" si="1"/>
        <v>0</v>
      </c>
      <c r="S13" s="24"/>
      <c r="T13" s="25">
        <f t="shared" si="0"/>
        <v>0</v>
      </c>
    </row>
    <row r="14" spans="1:20" x14ac:dyDescent="0.3">
      <c r="A14" s="21" t="s">
        <v>245</v>
      </c>
      <c r="B14" s="1"/>
      <c r="C14" s="1"/>
      <c r="D14" s="1"/>
      <c r="E14" s="1"/>
      <c r="F14" s="2" t="s">
        <v>246</v>
      </c>
      <c r="G14" s="22"/>
      <c r="H14" s="23" t="s">
        <v>167</v>
      </c>
      <c r="I14" s="1"/>
      <c r="J14" s="1" t="s">
        <v>80</v>
      </c>
      <c r="K14" s="1"/>
      <c r="L14" s="22">
        <v>8714990000</v>
      </c>
      <c r="M14" s="1"/>
      <c r="N14" s="22">
        <v>87149190</v>
      </c>
      <c r="O14" s="22"/>
      <c r="P14">
        <v>1</v>
      </c>
      <c r="Q14" s="1"/>
      <c r="R14" s="46">
        <f t="shared" si="1"/>
        <v>0</v>
      </c>
      <c r="S14" s="24"/>
      <c r="T14" s="25">
        <f t="shared" si="0"/>
        <v>0</v>
      </c>
    </row>
    <row r="15" spans="1:20" x14ac:dyDescent="0.3">
      <c r="A15" s="21" t="s">
        <v>247</v>
      </c>
      <c r="B15" s="1"/>
      <c r="C15" s="1"/>
      <c r="D15" s="1"/>
      <c r="E15" s="1"/>
      <c r="F15" s="2" t="s">
        <v>248</v>
      </c>
      <c r="G15" s="22"/>
      <c r="H15" s="23" t="s">
        <v>167</v>
      </c>
      <c r="I15" s="1"/>
      <c r="J15" s="1" t="s">
        <v>80</v>
      </c>
      <c r="K15" s="1"/>
      <c r="L15" s="22">
        <v>8714990000</v>
      </c>
      <c r="M15" s="1"/>
      <c r="N15" s="22">
        <v>87149190</v>
      </c>
      <c r="O15" s="22"/>
      <c r="P15">
        <v>1</v>
      </c>
      <c r="Q15" s="1"/>
      <c r="R15" s="46">
        <f t="shared" si="1"/>
        <v>0</v>
      </c>
      <c r="S15" s="24"/>
      <c r="T15" s="25">
        <f t="shared" si="0"/>
        <v>0</v>
      </c>
    </row>
    <row r="16" spans="1:20" x14ac:dyDescent="0.3">
      <c r="A16" s="21" t="s">
        <v>249</v>
      </c>
      <c r="B16" s="1"/>
      <c r="C16" s="1"/>
      <c r="D16" s="1"/>
      <c r="E16" s="1"/>
      <c r="F16" s="2" t="s">
        <v>250</v>
      </c>
      <c r="G16" s="22"/>
      <c r="H16" s="23" t="s">
        <v>167</v>
      </c>
      <c r="I16" s="1"/>
      <c r="J16" s="1" t="s">
        <v>80</v>
      </c>
      <c r="K16" s="1"/>
      <c r="L16" s="22">
        <v>8714990000</v>
      </c>
      <c r="M16" s="1"/>
      <c r="N16" s="22">
        <v>87149190</v>
      </c>
      <c r="O16" s="22"/>
      <c r="P16">
        <v>2</v>
      </c>
      <c r="Q16" s="1"/>
      <c r="R16" s="46">
        <f t="shared" si="1"/>
        <v>0</v>
      </c>
      <c r="S16" s="24"/>
      <c r="T16" s="25">
        <f>R16*P16</f>
        <v>0</v>
      </c>
    </row>
    <row r="17" spans="1:20" x14ac:dyDescent="0.3">
      <c r="A17" s="8" t="s">
        <v>251</v>
      </c>
      <c r="B17" s="1"/>
      <c r="C17" s="1"/>
      <c r="D17" s="1"/>
      <c r="E17" s="1"/>
      <c r="F17" s="2" t="s">
        <v>252</v>
      </c>
      <c r="G17" s="22"/>
      <c r="H17" s="23" t="s">
        <v>168</v>
      </c>
      <c r="I17" s="1"/>
      <c r="J17" s="1" t="s">
        <v>169</v>
      </c>
      <c r="K17" s="1"/>
      <c r="L17" s="22">
        <v>8714990000</v>
      </c>
      <c r="M17" s="22"/>
      <c r="N17" s="22">
        <v>87149210</v>
      </c>
      <c r="O17" s="22"/>
      <c r="P17">
        <v>2</v>
      </c>
      <c r="Q17" s="1"/>
      <c r="R17" s="46">
        <f t="shared" si="1"/>
        <v>0</v>
      </c>
      <c r="S17" s="24"/>
      <c r="T17" s="25">
        <f>R17*P17</f>
        <v>0</v>
      </c>
    </row>
    <row r="18" spans="1:20" x14ac:dyDescent="0.3">
      <c r="A18" s="21" t="s">
        <v>253</v>
      </c>
      <c r="B18" s="1"/>
      <c r="C18" s="1"/>
      <c r="D18" s="1"/>
      <c r="E18" s="1"/>
      <c r="F18" s="2" t="s">
        <v>254</v>
      </c>
      <c r="G18" s="22"/>
      <c r="H18" s="23" t="s">
        <v>168</v>
      </c>
      <c r="I18" s="1"/>
      <c r="J18" s="1" t="s">
        <v>169</v>
      </c>
      <c r="K18" s="1"/>
      <c r="L18" s="22">
        <v>8714990000</v>
      </c>
      <c r="M18" s="22"/>
      <c r="N18" s="22">
        <v>87149210</v>
      </c>
      <c r="O18" s="22"/>
      <c r="P18">
        <v>2</v>
      </c>
      <c r="Q18" s="1"/>
      <c r="R18" s="46">
        <f t="shared" si="1"/>
        <v>0</v>
      </c>
      <c r="S18" s="24"/>
      <c r="T18" s="25">
        <f t="shared" si="0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A531D-0DB1-4899-BB75-7F304E327127}">
  <dimension ref="A1:L31"/>
  <sheetViews>
    <sheetView topLeftCell="A13" workbookViewId="0">
      <selection activeCell="F2" sqref="F2"/>
    </sheetView>
  </sheetViews>
  <sheetFormatPr defaultRowHeight="14.4" x14ac:dyDescent="0.3"/>
  <cols>
    <col min="1" max="1" width="50.5546875" customWidth="1"/>
    <col min="3" max="3" width="21.109375" customWidth="1"/>
    <col min="4" max="4" width="12.88671875" bestFit="1" customWidth="1"/>
    <col min="5" max="6" width="12.88671875" customWidth="1"/>
  </cols>
  <sheetData>
    <row r="1" spans="1:8" x14ac:dyDescent="0.3">
      <c r="A1" t="s">
        <v>34</v>
      </c>
      <c r="B1" t="s">
        <v>255</v>
      </c>
      <c r="C1" t="s">
        <v>57</v>
      </c>
      <c r="D1" s="47" t="s">
        <v>105</v>
      </c>
      <c r="E1" s="47" t="s">
        <v>37</v>
      </c>
      <c r="F1" s="47" t="s">
        <v>256</v>
      </c>
      <c r="G1" s="47" t="s">
        <v>62</v>
      </c>
      <c r="H1" s="47" t="s">
        <v>257</v>
      </c>
    </row>
    <row r="2" spans="1:8" x14ac:dyDescent="0.3">
      <c r="A2" t="s">
        <v>258</v>
      </c>
      <c r="B2">
        <v>2</v>
      </c>
      <c r="C2" t="s">
        <v>259</v>
      </c>
      <c r="D2" s="47">
        <v>54022103003</v>
      </c>
      <c r="E2" s="47" t="s">
        <v>80</v>
      </c>
      <c r="F2" s="47">
        <v>8714990000</v>
      </c>
      <c r="G2">
        <v>14.4</v>
      </c>
      <c r="H2">
        <f t="shared" ref="H2:H28" si="0">B2*G2*0.453592</f>
        <v>13.0634496</v>
      </c>
    </row>
    <row r="3" spans="1:8" x14ac:dyDescent="0.3">
      <c r="A3" t="s">
        <v>260</v>
      </c>
      <c r="B3">
        <v>8</v>
      </c>
      <c r="C3" t="s">
        <v>261</v>
      </c>
      <c r="D3" s="47">
        <v>54022104000</v>
      </c>
      <c r="E3" s="47" t="s">
        <v>80</v>
      </c>
      <c r="F3" s="47">
        <v>8714990000</v>
      </c>
      <c r="G3">
        <v>14.4</v>
      </c>
      <c r="H3">
        <f t="shared" si="0"/>
        <v>52.253798400000001</v>
      </c>
    </row>
    <row r="4" spans="1:8" x14ac:dyDescent="0.3">
      <c r="A4" t="s">
        <v>262</v>
      </c>
      <c r="B4">
        <v>2</v>
      </c>
      <c r="C4" t="s">
        <v>263</v>
      </c>
      <c r="D4" s="47">
        <v>54022105007</v>
      </c>
      <c r="E4" s="47" t="s">
        <v>80</v>
      </c>
      <c r="F4" s="47">
        <v>8714990000</v>
      </c>
      <c r="G4">
        <v>14.4</v>
      </c>
      <c r="H4">
        <f t="shared" si="0"/>
        <v>13.0634496</v>
      </c>
    </row>
    <row r="5" spans="1:8" x14ac:dyDescent="0.3">
      <c r="A5" t="s">
        <v>264</v>
      </c>
      <c r="B5">
        <v>2</v>
      </c>
      <c r="C5" t="s">
        <v>265</v>
      </c>
      <c r="D5" s="47">
        <v>54032103000</v>
      </c>
      <c r="E5" s="47" t="s">
        <v>80</v>
      </c>
      <c r="F5" s="47">
        <v>8714990000</v>
      </c>
      <c r="G5">
        <v>14.4</v>
      </c>
      <c r="H5">
        <f t="shared" si="0"/>
        <v>13.0634496</v>
      </c>
    </row>
    <row r="6" spans="1:8" x14ac:dyDescent="0.3">
      <c r="A6" t="s">
        <v>266</v>
      </c>
      <c r="B6">
        <v>8</v>
      </c>
      <c r="C6" t="s">
        <v>267</v>
      </c>
      <c r="D6" s="47">
        <v>54032104007</v>
      </c>
      <c r="E6" s="47" t="s">
        <v>80</v>
      </c>
      <c r="F6" s="47">
        <v>8714990000</v>
      </c>
      <c r="G6">
        <v>14.4</v>
      </c>
      <c r="H6">
        <f t="shared" si="0"/>
        <v>52.253798400000001</v>
      </c>
    </row>
    <row r="7" spans="1:8" x14ac:dyDescent="0.3">
      <c r="A7" t="s">
        <v>268</v>
      </c>
      <c r="B7">
        <v>2</v>
      </c>
      <c r="C7" t="s">
        <v>269</v>
      </c>
      <c r="D7" s="47">
        <v>54032105004</v>
      </c>
      <c r="E7" s="47" t="s">
        <v>80</v>
      </c>
      <c r="F7" s="47">
        <v>8714990000</v>
      </c>
      <c r="G7">
        <v>14.4</v>
      </c>
      <c r="H7">
        <f t="shared" si="0"/>
        <v>13.0634496</v>
      </c>
    </row>
    <row r="8" spans="1:8" x14ac:dyDescent="0.3">
      <c r="A8" t="s">
        <v>270</v>
      </c>
      <c r="B8">
        <v>2</v>
      </c>
      <c r="C8" t="s">
        <v>271</v>
      </c>
      <c r="D8" s="47">
        <v>54142103006</v>
      </c>
      <c r="E8" s="47" t="s">
        <v>80</v>
      </c>
      <c r="F8" s="47">
        <v>8714990000</v>
      </c>
      <c r="G8">
        <v>14.4</v>
      </c>
      <c r="H8">
        <f t="shared" si="0"/>
        <v>13.0634496</v>
      </c>
    </row>
    <row r="9" spans="1:8" x14ac:dyDescent="0.3">
      <c r="A9" t="s">
        <v>272</v>
      </c>
      <c r="B9">
        <v>4</v>
      </c>
      <c r="C9" t="s">
        <v>273</v>
      </c>
      <c r="D9" s="47">
        <v>54142104003</v>
      </c>
      <c r="E9" s="47" t="s">
        <v>80</v>
      </c>
      <c r="F9" s="47">
        <v>8714990000</v>
      </c>
      <c r="G9">
        <v>14.4</v>
      </c>
      <c r="H9">
        <f t="shared" si="0"/>
        <v>26.1268992</v>
      </c>
    </row>
    <row r="10" spans="1:8" x14ac:dyDescent="0.3">
      <c r="A10" t="s">
        <v>274</v>
      </c>
      <c r="B10">
        <v>2</v>
      </c>
      <c r="C10" t="s">
        <v>275</v>
      </c>
      <c r="D10" s="47">
        <v>54142105000</v>
      </c>
      <c r="E10" s="47" t="s">
        <v>80</v>
      </c>
      <c r="F10" s="47">
        <v>8714990000</v>
      </c>
      <c r="G10">
        <v>14.4</v>
      </c>
      <c r="H10">
        <f t="shared" si="0"/>
        <v>13.0634496</v>
      </c>
    </row>
    <row r="11" spans="1:8" x14ac:dyDescent="0.3">
      <c r="A11" t="s">
        <v>276</v>
      </c>
      <c r="B11">
        <v>2</v>
      </c>
      <c r="C11" t="s">
        <v>277</v>
      </c>
      <c r="D11" s="47">
        <v>54242103005</v>
      </c>
      <c r="E11" s="47" t="s">
        <v>80</v>
      </c>
      <c r="F11" s="47">
        <v>8714990000</v>
      </c>
      <c r="G11">
        <v>14.4</v>
      </c>
      <c r="H11">
        <f t="shared" si="0"/>
        <v>13.0634496</v>
      </c>
    </row>
    <row r="12" spans="1:8" x14ac:dyDescent="0.3">
      <c r="A12" t="s">
        <v>278</v>
      </c>
      <c r="B12">
        <v>4</v>
      </c>
      <c r="C12" t="s">
        <v>279</v>
      </c>
      <c r="D12" s="47">
        <v>54242104002</v>
      </c>
      <c r="E12" s="47" t="s">
        <v>80</v>
      </c>
      <c r="F12" s="47">
        <v>8714990000</v>
      </c>
      <c r="G12">
        <v>14.4</v>
      </c>
      <c r="H12">
        <f t="shared" si="0"/>
        <v>26.1268992</v>
      </c>
    </row>
    <row r="13" spans="1:8" x14ac:dyDescent="0.3">
      <c r="A13" t="s">
        <v>280</v>
      </c>
      <c r="B13">
        <v>2</v>
      </c>
      <c r="C13" t="s">
        <v>281</v>
      </c>
      <c r="D13" s="47">
        <v>54242105009</v>
      </c>
      <c r="E13" s="47" t="s">
        <v>80</v>
      </c>
      <c r="F13" s="47">
        <v>8714990000</v>
      </c>
      <c r="G13">
        <v>14.4</v>
      </c>
      <c r="H13">
        <f t="shared" si="0"/>
        <v>13.0634496</v>
      </c>
    </row>
    <row r="14" spans="1:8" x14ac:dyDescent="0.3">
      <c r="A14" t="s">
        <v>282</v>
      </c>
      <c r="B14">
        <v>2</v>
      </c>
      <c r="C14" t="s">
        <v>94</v>
      </c>
      <c r="D14" s="47">
        <v>53232156007</v>
      </c>
      <c r="E14" s="47" t="s">
        <v>80</v>
      </c>
      <c r="F14" s="47">
        <v>8714990000</v>
      </c>
      <c r="G14">
        <v>23.1</v>
      </c>
      <c r="H14">
        <f t="shared" si="0"/>
        <v>20.955950400000003</v>
      </c>
    </row>
    <row r="15" spans="1:8" x14ac:dyDescent="0.3">
      <c r="A15" t="s">
        <v>283</v>
      </c>
      <c r="B15">
        <v>2</v>
      </c>
      <c r="C15" t="s">
        <v>96</v>
      </c>
      <c r="D15" s="47">
        <v>53232159008</v>
      </c>
      <c r="E15" s="47" t="s">
        <v>80</v>
      </c>
      <c r="F15" s="47">
        <v>8714990000</v>
      </c>
      <c r="G15">
        <v>23.1</v>
      </c>
      <c r="H15">
        <f t="shared" si="0"/>
        <v>20.955950400000003</v>
      </c>
    </row>
    <row r="16" spans="1:8" x14ac:dyDescent="0.3">
      <c r="A16" t="s">
        <v>284</v>
      </c>
      <c r="B16">
        <v>4</v>
      </c>
      <c r="C16" t="s">
        <v>285</v>
      </c>
      <c r="D16" s="47">
        <v>53142156005</v>
      </c>
      <c r="E16" s="47" t="s">
        <v>80</v>
      </c>
      <c r="F16" s="47">
        <v>8714990000</v>
      </c>
      <c r="G16">
        <v>23.1</v>
      </c>
      <c r="H16">
        <f t="shared" si="0"/>
        <v>41.911900800000005</v>
      </c>
    </row>
    <row r="17" spans="1:12" x14ac:dyDescent="0.3">
      <c r="A17" t="s">
        <v>286</v>
      </c>
      <c r="B17">
        <v>2</v>
      </c>
      <c r="C17" t="s">
        <v>287</v>
      </c>
      <c r="D17" s="47">
        <v>53142159006</v>
      </c>
      <c r="E17" s="47" t="s">
        <v>80</v>
      </c>
      <c r="F17" s="47">
        <v>8714990000</v>
      </c>
      <c r="G17">
        <v>23.1</v>
      </c>
      <c r="H17">
        <f t="shared" si="0"/>
        <v>20.955950400000003</v>
      </c>
    </row>
    <row r="18" spans="1:12" x14ac:dyDescent="0.3">
      <c r="A18" t="s">
        <v>288</v>
      </c>
      <c r="B18">
        <v>4</v>
      </c>
      <c r="C18" t="s">
        <v>289</v>
      </c>
      <c r="D18" s="47">
        <v>53242156004</v>
      </c>
      <c r="E18" s="47" t="s">
        <v>80</v>
      </c>
      <c r="F18" s="47">
        <v>8714990000</v>
      </c>
      <c r="G18">
        <v>23.1</v>
      </c>
      <c r="H18">
        <f t="shared" si="0"/>
        <v>41.911900800000005</v>
      </c>
    </row>
    <row r="19" spans="1:12" x14ac:dyDescent="0.3">
      <c r="A19" t="s">
        <v>290</v>
      </c>
      <c r="B19">
        <v>2</v>
      </c>
      <c r="C19" t="s">
        <v>291</v>
      </c>
      <c r="D19" s="47">
        <v>53242159005</v>
      </c>
      <c r="E19" s="47" t="s">
        <v>80</v>
      </c>
      <c r="F19" s="47">
        <v>8714990000</v>
      </c>
      <c r="G19">
        <v>23.1</v>
      </c>
      <c r="H19">
        <f t="shared" si="0"/>
        <v>20.955950400000003</v>
      </c>
    </row>
    <row r="20" spans="1:12" x14ac:dyDescent="0.3">
      <c r="A20" t="s">
        <v>292</v>
      </c>
      <c r="B20">
        <v>2</v>
      </c>
      <c r="C20" t="s">
        <v>293</v>
      </c>
      <c r="D20" s="47">
        <v>57042170000</v>
      </c>
      <c r="E20" s="47" t="s">
        <v>80</v>
      </c>
      <c r="F20" s="47">
        <v>8714990000</v>
      </c>
      <c r="G20">
        <v>23.1</v>
      </c>
      <c r="H20">
        <f t="shared" si="0"/>
        <v>20.955950400000003</v>
      </c>
    </row>
    <row r="21" spans="1:12" x14ac:dyDescent="0.3">
      <c r="A21" t="s">
        <v>294</v>
      </c>
      <c r="B21">
        <v>2</v>
      </c>
      <c r="C21" t="s">
        <v>295</v>
      </c>
      <c r="D21" s="47">
        <v>57042175005</v>
      </c>
      <c r="E21" s="47" t="s">
        <v>80</v>
      </c>
      <c r="F21" s="47">
        <v>8714990000</v>
      </c>
      <c r="G21">
        <v>23.1</v>
      </c>
      <c r="H21">
        <f t="shared" si="0"/>
        <v>20.955950400000003</v>
      </c>
      <c r="I21">
        <v>40</v>
      </c>
    </row>
    <row r="22" spans="1:12" x14ac:dyDescent="0.3">
      <c r="A22" t="s">
        <v>296</v>
      </c>
      <c r="B22">
        <v>2</v>
      </c>
      <c r="C22" t="s">
        <v>297</v>
      </c>
      <c r="D22" s="47">
        <v>57042170505</v>
      </c>
      <c r="E22" s="47" t="s">
        <v>80</v>
      </c>
      <c r="F22" s="47">
        <v>8714990000</v>
      </c>
      <c r="G22">
        <v>23.1</v>
      </c>
      <c r="H22">
        <f t="shared" si="0"/>
        <v>20.955950400000003</v>
      </c>
      <c r="I22">
        <v>40</v>
      </c>
    </row>
    <row r="23" spans="1:12" x14ac:dyDescent="0.3">
      <c r="A23" t="s">
        <v>298</v>
      </c>
      <c r="B23">
        <v>2</v>
      </c>
      <c r="C23" t="s">
        <v>299</v>
      </c>
      <c r="D23" s="47">
        <v>57042175500</v>
      </c>
      <c r="E23" s="47" t="s">
        <v>80</v>
      </c>
      <c r="F23" s="47">
        <v>8714990000</v>
      </c>
      <c r="G23">
        <v>23.1</v>
      </c>
      <c r="H23">
        <f t="shared" si="0"/>
        <v>20.955950400000003</v>
      </c>
      <c r="I23">
        <v>40</v>
      </c>
    </row>
    <row r="24" spans="1:12" x14ac:dyDescent="0.3">
      <c r="A24" t="s">
        <v>300</v>
      </c>
      <c r="B24">
        <v>50</v>
      </c>
      <c r="C24" t="s">
        <v>301</v>
      </c>
      <c r="D24" s="47">
        <v>491361430207</v>
      </c>
      <c r="E24" s="47" t="s">
        <v>80</v>
      </c>
      <c r="F24" s="47">
        <v>8714990000</v>
      </c>
      <c r="G24">
        <v>0.1</v>
      </c>
      <c r="H24">
        <f t="shared" si="0"/>
        <v>2.26796</v>
      </c>
    </row>
    <row r="25" spans="1:12" x14ac:dyDescent="0.3">
      <c r="A25" t="s">
        <v>302</v>
      </c>
      <c r="B25">
        <v>69</v>
      </c>
      <c r="C25" t="s">
        <v>303</v>
      </c>
      <c r="D25" s="47">
        <v>101872112003</v>
      </c>
      <c r="E25" s="47" t="s">
        <v>169</v>
      </c>
      <c r="F25" s="47">
        <v>8714990000</v>
      </c>
      <c r="G25">
        <v>5.5</v>
      </c>
      <c r="H25">
        <f t="shared" si="0"/>
        <v>172.13816399999999</v>
      </c>
      <c r="I25">
        <v>40</v>
      </c>
      <c r="J25">
        <v>40</v>
      </c>
      <c r="K25">
        <v>40</v>
      </c>
      <c r="L25">
        <v>40</v>
      </c>
    </row>
    <row r="26" spans="1:12" x14ac:dyDescent="0.3">
      <c r="A26" t="s">
        <v>304</v>
      </c>
      <c r="B26">
        <v>69</v>
      </c>
      <c r="C26" t="s">
        <v>305</v>
      </c>
      <c r="D26" s="47">
        <v>111872112002</v>
      </c>
      <c r="E26" s="47" t="s">
        <v>169</v>
      </c>
      <c r="F26" s="47">
        <v>8714990000</v>
      </c>
      <c r="G26">
        <v>5.5</v>
      </c>
      <c r="H26">
        <f t="shared" si="0"/>
        <v>172.13816399999999</v>
      </c>
      <c r="I26">
        <v>40</v>
      </c>
      <c r="J26">
        <v>40</v>
      </c>
      <c r="K26">
        <v>40</v>
      </c>
      <c r="L26">
        <v>40</v>
      </c>
    </row>
    <row r="27" spans="1:12" x14ac:dyDescent="0.3">
      <c r="A27" t="s">
        <v>217</v>
      </c>
      <c r="B27">
        <v>18</v>
      </c>
      <c r="C27" t="s">
        <v>159</v>
      </c>
      <c r="D27" s="47">
        <v>96892000204</v>
      </c>
      <c r="E27" s="47" t="s">
        <v>169</v>
      </c>
      <c r="F27" s="47">
        <v>8714990000</v>
      </c>
      <c r="G27">
        <v>5.5</v>
      </c>
      <c r="H27">
        <f t="shared" si="0"/>
        <v>44.905608000000001</v>
      </c>
      <c r="I27">
        <v>40</v>
      </c>
    </row>
    <row r="28" spans="1:12" x14ac:dyDescent="0.3">
      <c r="A28" t="s">
        <v>306</v>
      </c>
      <c r="B28">
        <v>18</v>
      </c>
      <c r="C28" t="s">
        <v>307</v>
      </c>
      <c r="D28" s="47">
        <v>96882115208</v>
      </c>
      <c r="E28" s="47" t="s">
        <v>169</v>
      </c>
      <c r="F28" s="47">
        <v>8714990000</v>
      </c>
      <c r="G28">
        <v>5.5</v>
      </c>
      <c r="H28">
        <f t="shared" si="0"/>
        <v>44.905608000000001</v>
      </c>
      <c r="I28">
        <v>40</v>
      </c>
    </row>
    <row r="29" spans="1:12" x14ac:dyDescent="0.3">
      <c r="H29">
        <f>SUM(H2:H28)</f>
        <v>949.09590080000009</v>
      </c>
      <c r="J29">
        <f>13*40*0.453592</f>
        <v>235.86784</v>
      </c>
    </row>
    <row r="30" spans="1:12" x14ac:dyDescent="0.3">
      <c r="H30" s="3">
        <f>H29+J29</f>
        <v>1184.9637408000001</v>
      </c>
    </row>
    <row r="31" spans="1:12" x14ac:dyDescent="0.3">
      <c r="H31">
        <f>H30/0.453592</f>
        <v>2612.4</v>
      </c>
    </row>
  </sheetData>
  <autoFilter ref="A1:L1" xr:uid="{14BED4D5-5F52-4BE8-9828-BEEEF0F487D1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8F9A0F524ED447A31F5CCC13D08587" ma:contentTypeVersion="2" ma:contentTypeDescription="Create a new document." ma:contentTypeScope="" ma:versionID="89537dbf730e18e495fc3758be5bd07c">
  <xsd:schema xmlns:xsd="http://www.w3.org/2001/XMLSchema" xmlns:xs="http://www.w3.org/2001/XMLSchema" xmlns:p="http://schemas.microsoft.com/office/2006/metadata/properties" xmlns:ns2="d9c4c6cc-a364-490d-bd22-0e10f0a89f76" targetNamespace="http://schemas.microsoft.com/office/2006/metadata/properties" ma:root="true" ma:fieldsID="59157624b5c536886b0934c137bf41b3" ns2:_="">
    <xsd:import namespace="d9c4c6cc-a364-490d-bd22-0e10f0a89f7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c4c6cc-a364-490d-bd22-0e10f0a89f7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DFF2B1-09D4-476A-ADF4-4EAF282F17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c4c6cc-a364-490d-bd22-0e10f0a89f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6713F1B-F8E8-4F1D-84A7-22605DE741E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587A593-50F9-4480-9E7E-9058252975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CI</vt:lpstr>
      <vt:lpstr>5711 DATA</vt:lpstr>
      <vt:lpstr>Sheet2</vt:lpstr>
      <vt:lpstr>Sheet3</vt:lpstr>
      <vt:lpstr>Sheet4</vt:lpstr>
      <vt:lpstr>Sheet5</vt:lpstr>
      <vt:lpstr>Sheet6</vt:lpstr>
      <vt:lpstr>Sheet7</vt:lpstr>
      <vt:lpstr>Sheet8</vt:lpstr>
      <vt:lpstr>CI!Print_Area</vt:lpstr>
      <vt:lpstr>Sheet4!Print_Area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Owner</dc:creator>
  <cp:keywords/>
  <dc:description/>
  <cp:lastModifiedBy>Osiadacz, Andy</cp:lastModifiedBy>
  <cp:revision/>
  <dcterms:created xsi:type="dcterms:W3CDTF">2019-08-16T21:55:49Z</dcterms:created>
  <dcterms:modified xsi:type="dcterms:W3CDTF">2022-03-23T04:27:18Z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0x010100DE8F9A0F524ED447A31F5CCC13D08587</vt:lpwstr>
  </property>
</Properties>
</file>