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ndyp\Desktop\uneat\UNEAT\Year_1\Second_Semestre\Estadistica\"/>
    </mc:Choice>
  </mc:AlternateContent>
  <xr:revisionPtr revIDLastSave="0" documentId="8_{C0835555-1F62-455A-8165-FFE7047FA4EB}" xr6:coauthVersionLast="47" xr6:coauthVersionMax="47" xr10:uidLastSave="{00000000-0000-0000-0000-000000000000}"/>
  <bookViews>
    <workbookView xWindow="-108" yWindow="-108" windowWidth="23256" windowHeight="12456" activeTab="2" xr2:uid="{52160731-1416-4926-A5C6-5B4317A9D0F1}"/>
  </bookViews>
  <sheets>
    <sheet name="Ejercicio 1" sheetId="1" r:id="rId1"/>
    <sheet name="Ejercicio 2" sheetId="2" r:id="rId2"/>
    <sheet name="Ejercicio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2" i="3" l="1"/>
  <c r="H21" i="3"/>
  <c r="K11" i="3"/>
  <c r="K10" i="3"/>
  <c r="K9" i="3"/>
  <c r="H20" i="3"/>
  <c r="F18" i="3"/>
  <c r="E18" i="3"/>
  <c r="I10" i="3"/>
  <c r="J10" i="3" s="1"/>
  <c r="I11" i="3"/>
  <c r="J11" i="3" s="1"/>
  <c r="I12" i="3"/>
  <c r="J12" i="3" s="1"/>
  <c r="I13" i="3"/>
  <c r="J13" i="3" s="1"/>
  <c r="I14" i="3"/>
  <c r="J14" i="3" s="1"/>
  <c r="I15" i="3"/>
  <c r="J15" i="3" s="1"/>
  <c r="I16" i="3"/>
  <c r="J16" i="3" s="1"/>
  <c r="I9" i="3"/>
  <c r="J9" i="3" s="1"/>
  <c r="G10" i="3"/>
  <c r="H10" i="3" s="1"/>
  <c r="G11" i="3"/>
  <c r="G12" i="3"/>
  <c r="K12" i="3" s="1"/>
  <c r="G13" i="3"/>
  <c r="K13" i="3" s="1"/>
  <c r="G14" i="3"/>
  <c r="G15" i="3"/>
  <c r="K15" i="3" s="1"/>
  <c r="G16" i="3"/>
  <c r="K16" i="3" s="1"/>
  <c r="G9" i="3"/>
  <c r="H9" i="3" s="1"/>
  <c r="E22" i="3"/>
  <c r="E21" i="3"/>
  <c r="E20" i="3"/>
  <c r="G20" i="1"/>
  <c r="G21" i="1"/>
  <c r="C17" i="2"/>
  <c r="E18" i="1"/>
  <c r="D16" i="2"/>
  <c r="H10" i="2"/>
  <c r="H11" i="2"/>
  <c r="H14" i="2"/>
  <c r="G10" i="2"/>
  <c r="G11" i="2"/>
  <c r="G12" i="2"/>
  <c r="H12" i="2" s="1"/>
  <c r="G13" i="2"/>
  <c r="H13" i="2" s="1"/>
  <c r="G14" i="2"/>
  <c r="G9" i="2"/>
  <c r="H9" i="2" s="1"/>
  <c r="H16" i="2" s="1"/>
  <c r="C20" i="2" s="1"/>
  <c r="C27" i="2"/>
  <c r="C26" i="2"/>
  <c r="E12" i="2" s="1"/>
  <c r="D18" i="1"/>
  <c r="D22" i="1"/>
  <c r="H9" i="1"/>
  <c r="H11" i="1"/>
  <c r="H13" i="1"/>
  <c r="I13" i="1" s="1"/>
  <c r="H15" i="1"/>
  <c r="J15" i="1" s="1"/>
  <c r="D21" i="1"/>
  <c r="H14" i="1" s="1"/>
  <c r="F8" i="1"/>
  <c r="G8" i="1" s="1"/>
  <c r="F9" i="1"/>
  <c r="G9" i="1" s="1"/>
  <c r="F12" i="1"/>
  <c r="F13" i="1"/>
  <c r="G13" i="1" s="1"/>
  <c r="F15" i="1"/>
  <c r="G15" i="1" s="1"/>
  <c r="F16" i="1"/>
  <c r="G16" i="1" s="1"/>
  <c r="F7" i="1"/>
  <c r="D20" i="1"/>
  <c r="F10" i="1" s="1"/>
  <c r="G10" i="1" s="1"/>
  <c r="K20" i="3" l="1"/>
  <c r="K14" i="3"/>
  <c r="J18" i="3"/>
  <c r="H13" i="3"/>
  <c r="H16" i="3"/>
  <c r="H12" i="3"/>
  <c r="H11" i="3"/>
  <c r="H18" i="3" s="1"/>
  <c r="H15" i="3"/>
  <c r="H14" i="3"/>
  <c r="I12" i="2"/>
  <c r="F12" i="2"/>
  <c r="E14" i="2"/>
  <c r="E11" i="2"/>
  <c r="E9" i="2"/>
  <c r="E13" i="2"/>
  <c r="E10" i="2"/>
  <c r="H7" i="1"/>
  <c r="F14" i="1"/>
  <c r="G14" i="1" s="1"/>
  <c r="H10" i="1"/>
  <c r="I10" i="1" s="1"/>
  <c r="H8" i="1"/>
  <c r="J8" i="1" s="1"/>
  <c r="F11" i="1"/>
  <c r="G11" i="1" s="1"/>
  <c r="H12" i="1"/>
  <c r="J12" i="1" s="1"/>
  <c r="G7" i="1"/>
  <c r="H16" i="1"/>
  <c r="I16" i="1" s="1"/>
  <c r="J13" i="1"/>
  <c r="G12" i="1"/>
  <c r="J9" i="1"/>
  <c r="I14" i="1"/>
  <c r="I15" i="1"/>
  <c r="I11" i="1"/>
  <c r="I9" i="1"/>
  <c r="I8" i="1"/>
  <c r="K18" i="3" l="1"/>
  <c r="I13" i="2"/>
  <c r="F13" i="2"/>
  <c r="F10" i="2"/>
  <c r="I10" i="2"/>
  <c r="I9" i="2"/>
  <c r="F9" i="2"/>
  <c r="F11" i="2"/>
  <c r="I11" i="2"/>
  <c r="I14" i="2"/>
  <c r="F14" i="2"/>
  <c r="J10" i="1"/>
  <c r="I7" i="1"/>
  <c r="J7" i="1"/>
  <c r="G18" i="1"/>
  <c r="J14" i="1"/>
  <c r="I12" i="1"/>
  <c r="J11" i="1"/>
  <c r="J16" i="1"/>
  <c r="F16" i="2" l="1"/>
  <c r="C19" i="2" s="1"/>
  <c r="I16" i="2"/>
  <c r="C18" i="2" s="1"/>
  <c r="C22" i="2" s="1"/>
  <c r="C23" i="2" s="1"/>
  <c r="I18" i="1"/>
  <c r="G22" i="1" s="1"/>
  <c r="J18" i="1"/>
  <c r="J20" i="1" l="1"/>
</calcChain>
</file>

<file path=xl/sharedStrings.xml><?xml version="1.0" encoding="utf-8"?>
<sst xmlns="http://schemas.openxmlformats.org/spreadsheetml/2006/main" count="77" uniqueCount="51">
  <si>
    <t>Andres Requena</t>
  </si>
  <si>
    <t>II</t>
  </si>
  <si>
    <t>Pracitca 05</t>
  </si>
  <si>
    <t>xi-X</t>
  </si>
  <si>
    <t>(xi-X)^2</t>
  </si>
  <si>
    <t>(yi-Y)^2</t>
  </si>
  <si>
    <t>yi-Y</t>
  </si>
  <si>
    <t>(xi-X)*(yi-Y)</t>
  </si>
  <si>
    <t>Promedio X:</t>
  </si>
  <si>
    <t xml:space="preserve">Promedio Y: </t>
  </si>
  <si>
    <t>xi</t>
  </si>
  <si>
    <t>yi</t>
  </si>
  <si>
    <t>Sxy:</t>
  </si>
  <si>
    <t>Sx:</t>
  </si>
  <si>
    <t>Sy:</t>
  </si>
  <si>
    <t xml:space="preserve">rxy: </t>
  </si>
  <si>
    <t>Sumatorias:</t>
  </si>
  <si>
    <t>N:</t>
  </si>
  <si>
    <t>Ejercicio 1</t>
  </si>
  <si>
    <t xml:space="preserve">Practica 5 </t>
  </si>
  <si>
    <t>Ejercicio 2</t>
  </si>
  <si>
    <t>Sin Estudios</t>
  </si>
  <si>
    <t>ESO</t>
  </si>
  <si>
    <t>Bachillerato</t>
  </si>
  <si>
    <t>FP</t>
  </si>
  <si>
    <t>Grado</t>
  </si>
  <si>
    <t>Grado+Master</t>
  </si>
  <si>
    <t>X:</t>
  </si>
  <si>
    <t>Y:</t>
  </si>
  <si>
    <t>El coeficiente de correlacion lineal de Pearson es igual a 0.179. Por lo que el tamaño del cerebro y el C.I. de una persona estan debilmente relacionados</t>
  </si>
  <si>
    <t xml:space="preserve">N: </t>
  </si>
  <si>
    <t>Covarianza (Sxy):</t>
  </si>
  <si>
    <t>Rxy:</t>
  </si>
  <si>
    <t>Ejercicio 3</t>
  </si>
  <si>
    <t>R^2 (Rxy^2):</t>
  </si>
  <si>
    <t>(xi-X)</t>
  </si>
  <si>
    <t>(yi-Y)</t>
  </si>
  <si>
    <t>4to Infantil</t>
  </si>
  <si>
    <t>Pre-escolar</t>
  </si>
  <si>
    <t>Primero</t>
  </si>
  <si>
    <t>Segundo</t>
  </si>
  <si>
    <t>Tercero</t>
  </si>
  <si>
    <t>Cuarto</t>
  </si>
  <si>
    <t>Quinto</t>
  </si>
  <si>
    <t>Sexto</t>
  </si>
  <si>
    <t>Covarianza(Sxy):</t>
  </si>
  <si>
    <t>Desviacion est (Sx):</t>
  </si>
  <si>
    <t xml:space="preserve">Desviacion est (Sy): </t>
  </si>
  <si>
    <t xml:space="preserve">La covarianza entre los datos y el coeficiente de Correlacion indica que los datos estan relacionados muy fuertemente </t>
  </si>
  <si>
    <t>Nota: Los demas ejercicios estan en las siguientes paginas</t>
  </si>
  <si>
    <t>Si hay una correlacino entre ambos grupos. Mientras mayor sea el nivel de Estudios, mayor sera el grado de satisfaccion. La variabilidad del grado de satisfaccion explicado por la variabilidad del nivel de estudios es del 92.46%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</si>
</sst>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7" formatCode="0.000"/>
    <numFmt numFmtId="183" formatCode="0.0000000000000000000000"/>
    <numFmt numFmtId="184"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b/>
      <i/>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1">
    <xf numFmtId="0" fontId="0" fillId="0" borderId="0"/>
  </cellStyleXfs>
  <cellXfs count="34">
    <xf numFmtId="0" fontId="0" fillId="0" borderId="0" xfId="0"/>
    <xf numFmtId="0" fontId="0" fillId="0" borderId="0" xfId="0" applyAlignment="1">
      <alignment horizontal="right"/>
    </xf>
    <xf numFmtId="2" fontId="0" fillId="0" borderId="0" xfId="0" applyNumberFormat="1"/>
    <xf numFmtId="0" fontId="0" fillId="0" borderId="0" xfId="0" applyAlignment="1">
      <alignment horizontal="center"/>
    </xf>
    <xf numFmtId="0" fontId="0" fillId="0" borderId="0" xfId="0" applyBorder="1" applyAlignment="1">
      <alignment horizontal="center"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center"/>
    </xf>
    <xf numFmtId="0" fontId="2" fillId="0" borderId="0" xfId="0" applyFont="1"/>
    <xf numFmtId="0" fontId="3" fillId="0" borderId="0" xfId="0" applyFont="1"/>
    <xf numFmtId="14" fontId="3" fillId="0" borderId="0" xfId="0" applyNumberFormat="1" applyFont="1" applyAlignment="1">
      <alignment horizontal="left"/>
    </xf>
    <xf numFmtId="0" fontId="3" fillId="0" borderId="0" xfId="0" applyFont="1" applyAlignment="1">
      <alignment horizontal="left"/>
    </xf>
    <xf numFmtId="0" fontId="0" fillId="0" borderId="0" xfId="0" applyAlignment="1"/>
    <xf numFmtId="2" fontId="0" fillId="0" borderId="0" xfId="0" applyNumberFormat="1" applyAlignment="1">
      <alignment horizontal="center"/>
    </xf>
    <xf numFmtId="167" fontId="0" fillId="0" borderId="0" xfId="0" applyNumberFormat="1" applyAlignment="1">
      <alignment horizontal="center"/>
    </xf>
    <xf numFmtId="183" fontId="0" fillId="0" borderId="0" xfId="0" applyNumberFormat="1"/>
    <xf numFmtId="184" fontId="0" fillId="0" borderId="0" xfId="0" applyNumberFormat="1" applyAlignment="1">
      <alignment horizontal="left"/>
    </xf>
    <xf numFmtId="1" fontId="0" fillId="0" borderId="0" xfId="0" applyNumberFormat="1" applyAlignment="1">
      <alignment horizontal="left"/>
    </xf>
    <xf numFmtId="1" fontId="0" fillId="0" borderId="0" xfId="0" applyNumberFormat="1"/>
    <xf numFmtId="0" fontId="2" fillId="0" borderId="0" xfId="0" applyFont="1" applyAlignment="1">
      <alignment horizontal="right"/>
    </xf>
    <xf numFmtId="0" fontId="0" fillId="2" borderId="0" xfId="0" applyFill="1" applyAlignment="1">
      <alignment horizontal="right"/>
    </xf>
    <xf numFmtId="167" fontId="0" fillId="2" borderId="0" xfId="0" applyNumberFormat="1" applyFill="1" applyAlignment="1">
      <alignment horizontal="left"/>
    </xf>
    <xf numFmtId="2" fontId="0" fillId="2" borderId="0" xfId="0" applyNumberFormat="1" applyFill="1" applyAlignment="1">
      <alignment horizontal="left"/>
    </xf>
    <xf numFmtId="0" fontId="0" fillId="2" borderId="0" xfId="0" applyFill="1"/>
    <xf numFmtId="0" fontId="1" fillId="0" borderId="0" xfId="0" applyFont="1" applyAlignment="1">
      <alignment horizontal="right"/>
    </xf>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Tamaño del Cerebro vs C.I.</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'Ejercicio 1'!$D$7:$D$16</c:f>
              <c:numCache>
                <c:formatCode>General</c:formatCode>
                <c:ptCount val="10"/>
                <c:pt idx="0">
                  <c:v>965</c:v>
                </c:pt>
                <c:pt idx="1">
                  <c:v>1029</c:v>
                </c:pt>
                <c:pt idx="2">
                  <c:v>1030</c:v>
                </c:pt>
                <c:pt idx="3">
                  <c:v>1285</c:v>
                </c:pt>
                <c:pt idx="4">
                  <c:v>1049</c:v>
                </c:pt>
                <c:pt idx="5">
                  <c:v>1077</c:v>
                </c:pt>
                <c:pt idx="6">
                  <c:v>1037</c:v>
                </c:pt>
                <c:pt idx="7">
                  <c:v>1068</c:v>
                </c:pt>
                <c:pt idx="8">
                  <c:v>1176</c:v>
                </c:pt>
                <c:pt idx="9">
                  <c:v>1105</c:v>
                </c:pt>
              </c:numCache>
            </c:numRef>
          </c:xVal>
          <c:yVal>
            <c:numRef>
              <c:f>'Ejercicio 1'!$E$7:$E$16</c:f>
              <c:numCache>
                <c:formatCode>General</c:formatCode>
                <c:ptCount val="10"/>
                <c:pt idx="0">
                  <c:v>90</c:v>
                </c:pt>
                <c:pt idx="1">
                  <c:v>85</c:v>
                </c:pt>
                <c:pt idx="2">
                  <c:v>86</c:v>
                </c:pt>
                <c:pt idx="3">
                  <c:v>102</c:v>
                </c:pt>
                <c:pt idx="4">
                  <c:v>103</c:v>
                </c:pt>
                <c:pt idx="5">
                  <c:v>97</c:v>
                </c:pt>
                <c:pt idx="6">
                  <c:v>124</c:v>
                </c:pt>
                <c:pt idx="7">
                  <c:v>125</c:v>
                </c:pt>
                <c:pt idx="8">
                  <c:v>102</c:v>
                </c:pt>
                <c:pt idx="9">
                  <c:v>114</c:v>
                </c:pt>
              </c:numCache>
            </c:numRef>
          </c:yVal>
          <c:smooth val="0"/>
          <c:extLst>
            <c:ext xmlns:c16="http://schemas.microsoft.com/office/drawing/2014/chart" uri="{C3380CC4-5D6E-409C-BE32-E72D297353CC}">
              <c16:uniqueId val="{00000000-F62E-415F-AA2C-92958CF0CDD9}"/>
            </c:ext>
          </c:extLst>
        </c:ser>
        <c:dLbls>
          <c:showLegendKey val="0"/>
          <c:showVal val="0"/>
          <c:showCatName val="0"/>
          <c:showSerName val="0"/>
          <c:showPercent val="0"/>
          <c:showBubbleSize val="0"/>
        </c:dLbls>
        <c:axId val="626084208"/>
        <c:axId val="626085192"/>
      </c:scatterChart>
      <c:valAx>
        <c:axId val="626084208"/>
        <c:scaling>
          <c:orientation val="minMax"/>
          <c:max val="1300"/>
          <c:min val="950"/>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26085192"/>
        <c:crosses val="autoZero"/>
        <c:crossBetween val="midCat"/>
      </c:valAx>
      <c:valAx>
        <c:axId val="626085192"/>
        <c:scaling>
          <c:orientation val="minMax"/>
          <c:max val="130"/>
          <c:min val="70"/>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26084208"/>
        <c:crossesAt val="0"/>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Estudio vs Satisfaccion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'Ejercicio 2'!$B$9:$B$14</c:f>
              <c:numCache>
                <c:formatCode>General</c:formatCode>
                <c:ptCount val="6"/>
                <c:pt idx="0">
                  <c:v>1</c:v>
                </c:pt>
                <c:pt idx="1">
                  <c:v>2</c:v>
                </c:pt>
                <c:pt idx="2">
                  <c:v>3</c:v>
                </c:pt>
                <c:pt idx="3">
                  <c:v>4</c:v>
                </c:pt>
                <c:pt idx="4">
                  <c:v>5</c:v>
                </c:pt>
                <c:pt idx="5">
                  <c:v>6</c:v>
                </c:pt>
              </c:numCache>
            </c:numRef>
          </c:xVal>
          <c:yVal>
            <c:numRef>
              <c:f>'Ejercicio 2'!$D$9:$D$14</c:f>
              <c:numCache>
                <c:formatCode>General</c:formatCode>
                <c:ptCount val="6"/>
                <c:pt idx="0">
                  <c:v>7.05</c:v>
                </c:pt>
                <c:pt idx="1">
                  <c:v>7.09</c:v>
                </c:pt>
                <c:pt idx="2">
                  <c:v>7.21</c:v>
                </c:pt>
                <c:pt idx="3">
                  <c:v>7.23</c:v>
                </c:pt>
                <c:pt idx="4">
                  <c:v>7.5</c:v>
                </c:pt>
                <c:pt idx="5">
                  <c:v>7.55</c:v>
                </c:pt>
              </c:numCache>
            </c:numRef>
          </c:yVal>
          <c:smooth val="0"/>
          <c:extLst>
            <c:ext xmlns:c16="http://schemas.microsoft.com/office/drawing/2014/chart" uri="{C3380CC4-5D6E-409C-BE32-E72D297353CC}">
              <c16:uniqueId val="{00000000-F115-4CBA-9180-2F8514F38EF2}"/>
            </c:ext>
          </c:extLst>
        </c:ser>
        <c:dLbls>
          <c:showLegendKey val="0"/>
          <c:showVal val="0"/>
          <c:showCatName val="0"/>
          <c:showSerName val="0"/>
          <c:showPercent val="0"/>
          <c:showBubbleSize val="0"/>
        </c:dLbls>
        <c:axId val="642531640"/>
        <c:axId val="642529344"/>
      </c:scatterChart>
      <c:valAx>
        <c:axId val="642531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29344"/>
        <c:crosses val="autoZero"/>
        <c:crossBetween val="midCat"/>
      </c:valAx>
      <c:valAx>
        <c:axId val="6425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31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vs Dificultad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'Ejercicio 3'!$E$9:$E$16</c:f>
              <c:numCache>
                <c:formatCode>General</c:formatCode>
                <c:ptCount val="8"/>
                <c:pt idx="0">
                  <c:v>233</c:v>
                </c:pt>
                <c:pt idx="1">
                  <c:v>267</c:v>
                </c:pt>
                <c:pt idx="2">
                  <c:v>311</c:v>
                </c:pt>
                <c:pt idx="3">
                  <c:v>357</c:v>
                </c:pt>
                <c:pt idx="4">
                  <c:v>364</c:v>
                </c:pt>
                <c:pt idx="5">
                  <c:v>364</c:v>
                </c:pt>
                <c:pt idx="6">
                  <c:v>373</c:v>
                </c:pt>
                <c:pt idx="7">
                  <c:v>370</c:v>
                </c:pt>
              </c:numCache>
            </c:numRef>
          </c:xVal>
          <c:yVal>
            <c:numRef>
              <c:f>'Ejercicio 3'!$F$9:$F$16</c:f>
              <c:numCache>
                <c:formatCode>General</c:formatCode>
                <c:ptCount val="8"/>
                <c:pt idx="0">
                  <c:v>172</c:v>
                </c:pt>
                <c:pt idx="1">
                  <c:v>219</c:v>
                </c:pt>
                <c:pt idx="2">
                  <c:v>286</c:v>
                </c:pt>
                <c:pt idx="3">
                  <c:v>312</c:v>
                </c:pt>
                <c:pt idx="4">
                  <c:v>338</c:v>
                </c:pt>
                <c:pt idx="5">
                  <c:v>344</c:v>
                </c:pt>
                <c:pt idx="6">
                  <c:v>352</c:v>
                </c:pt>
                <c:pt idx="7">
                  <c:v>353</c:v>
                </c:pt>
              </c:numCache>
            </c:numRef>
          </c:yVal>
          <c:smooth val="0"/>
          <c:extLst>
            <c:ext xmlns:c16="http://schemas.microsoft.com/office/drawing/2014/chart" uri="{C3380CC4-5D6E-409C-BE32-E72D297353CC}">
              <c16:uniqueId val="{00000000-79CE-4DE6-997F-9379070F2919}"/>
            </c:ext>
          </c:extLst>
        </c:ser>
        <c:dLbls>
          <c:showLegendKey val="0"/>
          <c:showVal val="0"/>
          <c:showCatName val="0"/>
          <c:showSerName val="0"/>
          <c:showPercent val="0"/>
          <c:showBubbleSize val="0"/>
        </c:dLbls>
        <c:axId val="622549632"/>
        <c:axId val="622553240"/>
      </c:scatterChart>
      <c:valAx>
        <c:axId val="622549632"/>
        <c:scaling>
          <c:orientation val="minMax"/>
          <c:min val="2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53240"/>
        <c:crosses val="autoZero"/>
        <c:crossBetween val="midCat"/>
      </c:valAx>
      <c:valAx>
        <c:axId val="622553240"/>
        <c:scaling>
          <c:orientation val="minMax"/>
          <c:min val="1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49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22860</xdr:colOff>
      <xdr:row>0</xdr:row>
      <xdr:rowOff>163830</xdr:rowOff>
    </xdr:from>
    <xdr:to>
      <xdr:col>18</xdr:col>
      <xdr:colOff>327660</xdr:colOff>
      <xdr:row>15</xdr:row>
      <xdr:rowOff>163830</xdr:rowOff>
    </xdr:to>
    <xdr:graphicFrame macro="">
      <xdr:nvGraphicFramePr>
        <xdr:cNvPr id="2" name="Chart 1">
          <a:extLst>
            <a:ext uri="{FF2B5EF4-FFF2-40B4-BE49-F238E27FC236}">
              <a16:creationId xmlns:a16="http://schemas.microsoft.com/office/drawing/2014/main" id="{448CAD33-68CA-41AA-B4B4-957C0F86F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411480</xdr:colOff>
      <xdr:row>7</xdr:row>
      <xdr:rowOff>11430</xdr:rowOff>
    </xdr:from>
    <xdr:to>
      <xdr:col>17</xdr:col>
      <xdr:colOff>106680</xdr:colOff>
      <xdr:row>21</xdr:row>
      <xdr:rowOff>64770</xdr:rowOff>
    </xdr:to>
    <xdr:graphicFrame macro="">
      <xdr:nvGraphicFramePr>
        <xdr:cNvPr id="5" name="Chart 4">
          <a:extLst>
            <a:ext uri="{FF2B5EF4-FFF2-40B4-BE49-F238E27FC236}">
              <a16:creationId xmlns:a16="http://schemas.microsoft.com/office/drawing/2014/main" id="{B7B048F4-78F7-4D62-81CD-B5D179009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388620</xdr:colOff>
      <xdr:row>0</xdr:row>
      <xdr:rowOff>156210</xdr:rowOff>
    </xdr:from>
    <xdr:to>
      <xdr:col>19</xdr:col>
      <xdr:colOff>83820</xdr:colOff>
      <xdr:row>15</xdr:row>
      <xdr:rowOff>34290</xdr:rowOff>
    </xdr:to>
    <xdr:graphicFrame macro="">
      <xdr:nvGraphicFramePr>
        <xdr:cNvPr id="3" name="Chart 2">
          <a:extLst>
            <a:ext uri="{FF2B5EF4-FFF2-40B4-BE49-F238E27FC236}">
              <a16:creationId xmlns:a16="http://schemas.microsoft.com/office/drawing/2014/main" id="{C681EF6D-2AFC-46B8-9C95-60BA590A2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B5E9E-FBAB-402D-A63D-431EEEA4F503}">
  <dimension ref="C1:O22"/>
  <sheetViews>
    <sheetView workbookViewId="0">
      <selection activeCell="F1" sqref="F1"/>
    </sheetView>
  </sheetViews>
  <sheetFormatPr defaultRowHeight="14.4" x14ac:dyDescent="0.3"/>
  <cols>
    <col min="1" max="1" width="9.5546875" bestFit="1" customWidth="1"/>
    <col min="2" max="2" width="10.88671875" bestFit="1" customWidth="1"/>
    <col min="3" max="3" width="14.21875" bestFit="1" customWidth="1"/>
    <col min="4" max="4" width="7.5546875" bestFit="1" customWidth="1"/>
    <col min="5" max="5" width="6.6640625" bestFit="1" customWidth="1"/>
    <col min="6" max="6" width="9.21875" bestFit="1" customWidth="1"/>
    <col min="7" max="7" width="12.5546875" bestFit="1" customWidth="1"/>
    <col min="8" max="8" width="9.109375" bestFit="1" customWidth="1"/>
    <col min="9" max="9" width="7.88671875" bestFit="1" customWidth="1"/>
    <col min="10" max="10" width="11.5546875" bestFit="1" customWidth="1"/>
  </cols>
  <sheetData>
    <row r="1" spans="3:10" x14ac:dyDescent="0.3">
      <c r="C1" s="17" t="s">
        <v>0</v>
      </c>
      <c r="F1" t="s">
        <v>49</v>
      </c>
    </row>
    <row r="2" spans="3:10" x14ac:dyDescent="0.3">
      <c r="C2" s="17" t="s">
        <v>1</v>
      </c>
    </row>
    <row r="3" spans="3:10" x14ac:dyDescent="0.3">
      <c r="C3" s="18">
        <v>44326</v>
      </c>
    </row>
    <row r="4" spans="3:10" x14ac:dyDescent="0.3">
      <c r="C4" s="17" t="s">
        <v>2</v>
      </c>
    </row>
    <row r="5" spans="3:10" x14ac:dyDescent="0.3">
      <c r="C5" s="17" t="s">
        <v>18</v>
      </c>
    </row>
    <row r="6" spans="3:10" ht="15.6" x14ac:dyDescent="0.3">
      <c r="D6" s="15" t="s">
        <v>10</v>
      </c>
      <c r="E6" s="15" t="s">
        <v>11</v>
      </c>
      <c r="F6" s="15" t="s">
        <v>3</v>
      </c>
      <c r="G6" s="15" t="s">
        <v>4</v>
      </c>
      <c r="H6" s="15" t="s">
        <v>6</v>
      </c>
      <c r="I6" s="15" t="s">
        <v>5</v>
      </c>
      <c r="J6" s="15" t="s">
        <v>7</v>
      </c>
    </row>
    <row r="7" spans="3:10" ht="15.6" x14ac:dyDescent="0.3">
      <c r="C7" s="16">
        <v>1</v>
      </c>
      <c r="D7">
        <v>965</v>
      </c>
      <c r="E7">
        <v>90</v>
      </c>
      <c r="F7">
        <f>SUM(D7-$D$20)</f>
        <v>-117.09999999999991</v>
      </c>
      <c r="G7">
        <f>POWER(F7,2)</f>
        <v>13712.409999999978</v>
      </c>
      <c r="H7" s="2">
        <f>(E7-$D$21)</f>
        <v>-12.799999999999997</v>
      </c>
      <c r="I7">
        <f>POWER(H7,2)</f>
        <v>163.83999999999992</v>
      </c>
      <c r="J7">
        <f>(F7*H7)</f>
        <v>1498.8799999999985</v>
      </c>
    </row>
    <row r="8" spans="3:10" ht="15.6" x14ac:dyDescent="0.3">
      <c r="C8" s="16">
        <v>2</v>
      </c>
      <c r="D8">
        <v>1029</v>
      </c>
      <c r="E8">
        <v>85</v>
      </c>
      <c r="F8">
        <f>SUM(D8-$D$20)</f>
        <v>-53.099999999999909</v>
      </c>
      <c r="G8">
        <f t="shared" ref="G8:G16" si="0">POWER(F8,2)</f>
        <v>2819.6099999999901</v>
      </c>
      <c r="H8">
        <f>(E8-$D$21)</f>
        <v>-17.799999999999997</v>
      </c>
      <c r="I8">
        <f t="shared" ref="I8:I16" si="1">POWER(H8,2)</f>
        <v>316.83999999999992</v>
      </c>
      <c r="J8">
        <f t="shared" ref="J8:J15" si="2">(F8*H8)</f>
        <v>945.17999999999824</v>
      </c>
    </row>
    <row r="9" spans="3:10" ht="15.6" x14ac:dyDescent="0.3">
      <c r="C9" s="16">
        <v>3</v>
      </c>
      <c r="D9">
        <v>1030</v>
      </c>
      <c r="E9">
        <v>86</v>
      </c>
      <c r="F9">
        <f>SUM(D9-$D$20)</f>
        <v>-52.099999999999909</v>
      </c>
      <c r="G9">
        <f t="shared" si="0"/>
        <v>2714.4099999999903</v>
      </c>
      <c r="H9">
        <f>(E9-$D$21)</f>
        <v>-16.799999999999997</v>
      </c>
      <c r="I9">
        <f t="shared" si="1"/>
        <v>282.2399999999999</v>
      </c>
      <c r="J9">
        <f t="shared" si="2"/>
        <v>875.27999999999827</v>
      </c>
    </row>
    <row r="10" spans="3:10" ht="15.6" x14ac:dyDescent="0.3">
      <c r="C10" s="16">
        <v>4</v>
      </c>
      <c r="D10">
        <v>1285</v>
      </c>
      <c r="E10">
        <v>102</v>
      </c>
      <c r="F10">
        <f>SUM(D10-$D$20)</f>
        <v>202.90000000000009</v>
      </c>
      <c r="G10">
        <f t="shared" si="0"/>
        <v>41168.41000000004</v>
      </c>
      <c r="H10">
        <f>(E10-$D$21)</f>
        <v>-0.79999999999999716</v>
      </c>
      <c r="I10">
        <f t="shared" si="1"/>
        <v>0.63999999999999546</v>
      </c>
      <c r="J10">
        <f t="shared" si="2"/>
        <v>-162.31999999999951</v>
      </c>
    </row>
    <row r="11" spans="3:10" ht="15.6" x14ac:dyDescent="0.3">
      <c r="C11" s="16">
        <v>5</v>
      </c>
      <c r="D11">
        <v>1049</v>
      </c>
      <c r="E11">
        <v>103</v>
      </c>
      <c r="F11">
        <f>SUM(D11-$D$20)</f>
        <v>-33.099999999999909</v>
      </c>
      <c r="G11">
        <f t="shared" si="0"/>
        <v>1095.609999999994</v>
      </c>
      <c r="H11">
        <f>(E11-$D$21)</f>
        <v>0.20000000000000284</v>
      </c>
      <c r="I11">
        <f t="shared" si="1"/>
        <v>4.0000000000001139E-2</v>
      </c>
      <c r="J11">
        <f t="shared" si="2"/>
        <v>-6.6200000000000756</v>
      </c>
    </row>
    <row r="12" spans="3:10" ht="15.6" x14ac:dyDescent="0.3">
      <c r="C12" s="16">
        <v>6</v>
      </c>
      <c r="D12">
        <v>1077</v>
      </c>
      <c r="E12">
        <v>97</v>
      </c>
      <c r="F12">
        <f>SUM(D12-$D$20)</f>
        <v>-5.0999999999999091</v>
      </c>
      <c r="G12">
        <f t="shared" si="0"/>
        <v>26.009999999999071</v>
      </c>
      <c r="H12">
        <f>(E12-$D$21)</f>
        <v>-5.7999999999999972</v>
      </c>
      <c r="I12">
        <f t="shared" si="1"/>
        <v>33.639999999999965</v>
      </c>
      <c r="J12">
        <f t="shared" si="2"/>
        <v>29.579999999999458</v>
      </c>
    </row>
    <row r="13" spans="3:10" ht="15.6" x14ac:dyDescent="0.3">
      <c r="C13" s="16">
        <v>7</v>
      </c>
      <c r="D13">
        <v>1037</v>
      </c>
      <c r="E13">
        <v>124</v>
      </c>
      <c r="F13">
        <f>SUM(D13-$D$20)</f>
        <v>-45.099999999999909</v>
      </c>
      <c r="G13">
        <f t="shared" si="0"/>
        <v>2034.0099999999918</v>
      </c>
      <c r="H13">
        <f>(E13-$D$21)</f>
        <v>21.200000000000003</v>
      </c>
      <c r="I13">
        <f t="shared" si="1"/>
        <v>449.44000000000011</v>
      </c>
      <c r="J13">
        <f t="shared" si="2"/>
        <v>-956.11999999999819</v>
      </c>
    </row>
    <row r="14" spans="3:10" ht="15.6" x14ac:dyDescent="0.3">
      <c r="C14" s="16">
        <v>8</v>
      </c>
      <c r="D14">
        <v>1068</v>
      </c>
      <c r="E14">
        <v>125</v>
      </c>
      <c r="F14">
        <f>SUM(D14-$D$20)</f>
        <v>-14.099999999999909</v>
      </c>
      <c r="G14">
        <f t="shared" si="0"/>
        <v>198.80999999999744</v>
      </c>
      <c r="H14">
        <f>(E14-$D$21)</f>
        <v>22.200000000000003</v>
      </c>
      <c r="I14">
        <f t="shared" si="1"/>
        <v>492.84000000000015</v>
      </c>
      <c r="J14">
        <f t="shared" si="2"/>
        <v>-313.01999999999805</v>
      </c>
    </row>
    <row r="15" spans="3:10" ht="15.6" x14ac:dyDescent="0.3">
      <c r="C15" s="16">
        <v>9</v>
      </c>
      <c r="D15">
        <v>1176</v>
      </c>
      <c r="E15">
        <v>102</v>
      </c>
      <c r="F15">
        <f>SUM(D15-$D$20)</f>
        <v>93.900000000000091</v>
      </c>
      <c r="G15">
        <f t="shared" si="0"/>
        <v>8817.2100000000173</v>
      </c>
      <c r="H15">
        <f>(E15-$D$21)</f>
        <v>-0.79999999999999716</v>
      </c>
      <c r="I15">
        <f t="shared" si="1"/>
        <v>0.63999999999999546</v>
      </c>
      <c r="J15">
        <f t="shared" si="2"/>
        <v>-75.119999999999806</v>
      </c>
    </row>
    <row r="16" spans="3:10" ht="15.6" x14ac:dyDescent="0.3">
      <c r="C16" s="16">
        <v>10</v>
      </c>
      <c r="D16">
        <v>1105</v>
      </c>
      <c r="E16">
        <v>114</v>
      </c>
      <c r="F16">
        <f>SUM(D16-$D$20)</f>
        <v>22.900000000000091</v>
      </c>
      <c r="G16">
        <f t="shared" si="0"/>
        <v>524.41000000000417</v>
      </c>
      <c r="H16">
        <f>(E16-$D$21)</f>
        <v>11.200000000000003</v>
      </c>
      <c r="I16">
        <f t="shared" si="1"/>
        <v>125.44000000000007</v>
      </c>
      <c r="J16">
        <f>(F16*H16)</f>
        <v>256.4800000000011</v>
      </c>
    </row>
    <row r="18" spans="3:15" ht="15" thickBot="1" x14ac:dyDescent="0.35">
      <c r="C18" s="1" t="s">
        <v>16</v>
      </c>
      <c r="D18">
        <f>SUM(D7:D16)</f>
        <v>10821</v>
      </c>
      <c r="E18">
        <f>SUM(E7:E16)</f>
        <v>1028</v>
      </c>
      <c r="G18">
        <f>SUM(G7:G16)</f>
        <v>73110.900000000009</v>
      </c>
      <c r="I18">
        <f>SUM(I7:I16)</f>
        <v>1865.6000000000001</v>
      </c>
      <c r="J18">
        <f>SUM(J7:J16)</f>
        <v>2092.1999999999998</v>
      </c>
    </row>
    <row r="19" spans="3:15" x14ac:dyDescent="0.3">
      <c r="C19" s="1"/>
      <c r="K19" s="5" t="s">
        <v>29</v>
      </c>
      <c r="L19" s="6"/>
      <c r="M19" s="6"/>
      <c r="N19" s="6"/>
      <c r="O19" s="7"/>
    </row>
    <row r="20" spans="3:15" x14ac:dyDescent="0.3">
      <c r="C20" s="1" t="s">
        <v>8</v>
      </c>
      <c r="D20" s="13">
        <f>AVERAGE(D7:D16)</f>
        <v>1082.0999999999999</v>
      </c>
      <c r="F20" s="1" t="s">
        <v>12</v>
      </c>
      <c r="G20" s="13">
        <f>(J18/(D22))</f>
        <v>209.21999999999997</v>
      </c>
      <c r="I20" s="28" t="s">
        <v>15</v>
      </c>
      <c r="J20" s="29">
        <f>(G20/(G21*G22))</f>
        <v>0.17914424711080293</v>
      </c>
      <c r="K20" s="8"/>
      <c r="L20" s="4"/>
      <c r="M20" s="4"/>
      <c r="N20" s="4"/>
      <c r="O20" s="9"/>
    </row>
    <row r="21" spans="3:15" ht="15" thickBot="1" x14ac:dyDescent="0.35">
      <c r="C21" s="1" t="s">
        <v>9</v>
      </c>
      <c r="D21" s="24">
        <f>AVERAGE(E7:E16)</f>
        <v>102.8</v>
      </c>
      <c r="F21" s="1" t="s">
        <v>13</v>
      </c>
      <c r="G21" s="14">
        <f>SQRT((G18/D22))</f>
        <v>85.504912139595817</v>
      </c>
      <c r="K21" s="10"/>
      <c r="L21" s="11"/>
      <c r="M21" s="11"/>
      <c r="N21" s="11"/>
      <c r="O21" s="12"/>
    </row>
    <row r="22" spans="3:15" x14ac:dyDescent="0.3">
      <c r="C22" s="1" t="s">
        <v>17</v>
      </c>
      <c r="D22" s="13">
        <f>COUNT(D7:D16)</f>
        <v>10</v>
      </c>
      <c r="F22" s="1" t="s">
        <v>14</v>
      </c>
      <c r="G22" s="14">
        <f>SQRT(I18/COUNT(E7:E16))</f>
        <v>13.658696863171098</v>
      </c>
    </row>
  </sheetData>
  <mergeCells count="1">
    <mergeCell ref="K19:O2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8913-4011-4BCA-899F-96F2C9AE790D}">
  <dimension ref="B1:K27"/>
  <sheetViews>
    <sheetView topLeftCell="A6" workbookViewId="0">
      <selection activeCell="N26" sqref="N26"/>
    </sheetView>
  </sheetViews>
  <sheetFormatPr defaultRowHeight="14.4" x14ac:dyDescent="0.3"/>
  <cols>
    <col min="2" max="2" width="15.6640625" bestFit="1" customWidth="1"/>
    <col min="3" max="3" width="14.5546875" bestFit="1" customWidth="1"/>
    <col min="7" max="7" width="5.21875" bestFit="1" customWidth="1"/>
    <col min="9" max="9" width="10.21875" bestFit="1" customWidth="1"/>
  </cols>
  <sheetData>
    <row r="1" spans="2:9" x14ac:dyDescent="0.3">
      <c r="B1" s="19" t="s">
        <v>0</v>
      </c>
      <c r="D1" t="s">
        <v>49</v>
      </c>
    </row>
    <row r="2" spans="2:9" x14ac:dyDescent="0.3">
      <c r="B2" s="19" t="s">
        <v>1</v>
      </c>
    </row>
    <row r="3" spans="2:9" x14ac:dyDescent="0.3">
      <c r="B3" s="18">
        <v>44326</v>
      </c>
    </row>
    <row r="4" spans="2:9" x14ac:dyDescent="0.3">
      <c r="B4" s="19" t="s">
        <v>19</v>
      </c>
    </row>
    <row r="5" spans="2:9" x14ac:dyDescent="0.3">
      <c r="B5" s="19" t="s">
        <v>20</v>
      </c>
    </row>
    <row r="8" spans="2:9" ht="15.6" x14ac:dyDescent="0.3">
      <c r="C8" s="15" t="s">
        <v>10</v>
      </c>
      <c r="D8" s="15" t="s">
        <v>11</v>
      </c>
      <c r="E8" s="15" t="s">
        <v>3</v>
      </c>
      <c r="F8" s="15" t="s">
        <v>4</v>
      </c>
      <c r="G8" s="15" t="s">
        <v>6</v>
      </c>
      <c r="H8" s="15" t="s">
        <v>5</v>
      </c>
      <c r="I8" s="15" t="s">
        <v>7</v>
      </c>
    </row>
    <row r="9" spans="2:9" ht="15.6" x14ac:dyDescent="0.3">
      <c r="B9" s="3">
        <v>1</v>
      </c>
      <c r="C9" s="27" t="s">
        <v>21</v>
      </c>
      <c r="D9" s="3">
        <v>7.05</v>
      </c>
      <c r="E9" s="3">
        <f>(B9-$C$26)</f>
        <v>-2.5</v>
      </c>
      <c r="F9" s="3">
        <f>POWER(E9,2)</f>
        <v>6.25</v>
      </c>
      <c r="G9" s="21">
        <f>(D9-$C$27)</f>
        <v>-0.22166666666666579</v>
      </c>
      <c r="H9" s="22">
        <f>POWER(G9,2)</f>
        <v>4.9136111111110721E-2</v>
      </c>
      <c r="I9" s="22">
        <f>(E9*G9)</f>
        <v>0.55416666666666448</v>
      </c>
    </row>
    <row r="10" spans="2:9" ht="15.6" x14ac:dyDescent="0.3">
      <c r="B10" s="3">
        <v>2</v>
      </c>
      <c r="C10" s="27" t="s">
        <v>22</v>
      </c>
      <c r="D10" s="3">
        <v>7.09</v>
      </c>
      <c r="E10" s="3">
        <f>(B10-$C$26)</f>
        <v>-1.5</v>
      </c>
      <c r="F10" s="3">
        <f t="shared" ref="F10:F14" si="0">POWER(E10,2)</f>
        <v>2.25</v>
      </c>
      <c r="G10" s="21">
        <f>(D10-$C$27)</f>
        <v>-0.18166666666666575</v>
      </c>
      <c r="H10" s="22">
        <f t="shared" ref="H10:H14" si="1">POWER(G10,2)</f>
        <v>3.3002777777777444E-2</v>
      </c>
      <c r="I10" s="22">
        <f t="shared" ref="I10:I14" si="2">(E10*G10)</f>
        <v>0.27249999999999863</v>
      </c>
    </row>
    <row r="11" spans="2:9" ht="15.6" x14ac:dyDescent="0.3">
      <c r="B11" s="3">
        <v>3</v>
      </c>
      <c r="C11" s="27" t="s">
        <v>23</v>
      </c>
      <c r="D11" s="3">
        <v>7.21</v>
      </c>
      <c r="E11" s="3">
        <f>(B11-$C$26)</f>
        <v>-0.5</v>
      </c>
      <c r="F11" s="3">
        <f t="shared" si="0"/>
        <v>0.25</v>
      </c>
      <c r="G11" s="21">
        <f>(D11-$C$27)</f>
        <v>-6.1666666666665648E-2</v>
      </c>
      <c r="H11" s="22">
        <f t="shared" si="1"/>
        <v>3.802777777777652E-3</v>
      </c>
      <c r="I11" s="22">
        <f t="shared" si="2"/>
        <v>3.0833333333332824E-2</v>
      </c>
    </row>
    <row r="12" spans="2:9" ht="15.6" x14ac:dyDescent="0.3">
      <c r="B12" s="3">
        <v>4</v>
      </c>
      <c r="C12" s="27" t="s">
        <v>24</v>
      </c>
      <c r="D12" s="3">
        <v>7.23</v>
      </c>
      <c r="E12" s="3">
        <f>(B12-$C$26)</f>
        <v>0.5</v>
      </c>
      <c r="F12" s="3">
        <f t="shared" si="0"/>
        <v>0.25</v>
      </c>
      <c r="G12" s="21">
        <f>(D12-$C$27)</f>
        <v>-4.1666666666665186E-2</v>
      </c>
      <c r="H12" s="22">
        <f t="shared" si="1"/>
        <v>1.7361111111109878E-3</v>
      </c>
      <c r="I12" s="22">
        <f t="shared" si="2"/>
        <v>-2.0833333333332593E-2</v>
      </c>
    </row>
    <row r="13" spans="2:9" ht="15.6" x14ac:dyDescent="0.3">
      <c r="B13" s="3">
        <v>5</v>
      </c>
      <c r="C13" s="27" t="s">
        <v>25</v>
      </c>
      <c r="D13" s="3">
        <v>7.5</v>
      </c>
      <c r="E13" s="3">
        <f>(B13-$C$26)</f>
        <v>1.5</v>
      </c>
      <c r="F13" s="3">
        <f t="shared" si="0"/>
        <v>2.25</v>
      </c>
      <c r="G13" s="21">
        <f>(D13-$C$27)</f>
        <v>0.22833333333333439</v>
      </c>
      <c r="H13" s="22">
        <f t="shared" si="1"/>
        <v>5.2136111111111591E-2</v>
      </c>
      <c r="I13" s="22">
        <f t="shared" si="2"/>
        <v>0.34250000000000158</v>
      </c>
    </row>
    <row r="14" spans="2:9" ht="15.6" x14ac:dyDescent="0.3">
      <c r="B14" s="3">
        <v>6</v>
      </c>
      <c r="C14" s="27" t="s">
        <v>26</v>
      </c>
      <c r="D14" s="3">
        <v>7.55</v>
      </c>
      <c r="E14" s="3">
        <f>(B14-$C$26)</f>
        <v>2.5</v>
      </c>
      <c r="F14" s="3">
        <f t="shared" si="0"/>
        <v>6.25</v>
      </c>
      <c r="G14" s="21">
        <f>(D14-$C$27)</f>
        <v>0.27833333333333421</v>
      </c>
      <c r="H14" s="22">
        <f t="shared" si="1"/>
        <v>7.7469444444444938E-2</v>
      </c>
      <c r="I14" s="22">
        <f t="shared" si="2"/>
        <v>0.69583333333333552</v>
      </c>
    </row>
    <row r="15" spans="2:9" x14ac:dyDescent="0.3">
      <c r="B15" s="1"/>
      <c r="C15" s="3"/>
      <c r="D15" s="3"/>
      <c r="E15" s="3"/>
      <c r="F15" s="3"/>
      <c r="G15" s="3"/>
      <c r="H15" s="3"/>
      <c r="I15" s="3"/>
    </row>
    <row r="16" spans="2:9" x14ac:dyDescent="0.3">
      <c r="B16" s="1" t="s">
        <v>16</v>
      </c>
      <c r="D16">
        <f t="shared" ref="D16:I16" si="3">SUM(D9:D14)</f>
        <v>43.629999999999995</v>
      </c>
      <c r="F16">
        <f t="shared" si="3"/>
        <v>17.5</v>
      </c>
      <c r="G16" s="23"/>
      <c r="H16">
        <f t="shared" si="3"/>
        <v>0.21728333333333333</v>
      </c>
      <c r="I16">
        <f t="shared" si="3"/>
        <v>1.8750000000000004</v>
      </c>
    </row>
    <row r="17" spans="2:11" ht="15.6" x14ac:dyDescent="0.3">
      <c r="B17" s="27" t="s">
        <v>30</v>
      </c>
      <c r="C17" s="13">
        <f>COUNT(B9:B14)</f>
        <v>6</v>
      </c>
    </row>
    <row r="18" spans="2:11" x14ac:dyDescent="0.3">
      <c r="B18" s="28" t="s">
        <v>31</v>
      </c>
      <c r="C18" s="30">
        <f>(I16/C17)</f>
        <v>0.31250000000000006</v>
      </c>
      <c r="G18" s="20"/>
      <c r="H18" s="20"/>
      <c r="I18" s="20"/>
      <c r="J18" s="20"/>
      <c r="K18" s="20"/>
    </row>
    <row r="19" spans="2:11" x14ac:dyDescent="0.3">
      <c r="B19" s="1" t="s">
        <v>13</v>
      </c>
      <c r="C19" s="14">
        <f>SQRT((F16/C17))</f>
        <v>1.707825127659933</v>
      </c>
      <c r="G19" s="20"/>
      <c r="H19" s="20"/>
      <c r="I19" s="20"/>
      <c r="J19" s="20"/>
      <c r="K19" s="20"/>
    </row>
    <row r="20" spans="2:11" x14ac:dyDescent="0.3">
      <c r="B20" s="1" t="s">
        <v>14</v>
      </c>
      <c r="C20" s="14">
        <f>SQRT((H16/C17))</f>
        <v>0.19029947159382468</v>
      </c>
      <c r="G20" s="20"/>
      <c r="H20" s="20"/>
      <c r="I20" s="20"/>
      <c r="J20" s="20"/>
      <c r="K20" s="20"/>
    </row>
    <row r="21" spans="2:11" ht="15" thickBot="1" x14ac:dyDescent="0.35">
      <c r="C21" s="13"/>
    </row>
    <row r="22" spans="2:11" ht="14.4" customHeight="1" x14ac:dyDescent="0.3">
      <c r="B22" s="28" t="s">
        <v>32</v>
      </c>
      <c r="C22" s="30">
        <f>(C18/(C19*C20))</f>
        <v>0.96154372970832691</v>
      </c>
      <c r="E22" s="5" t="s">
        <v>50</v>
      </c>
      <c r="F22" s="6"/>
      <c r="G22" s="6"/>
      <c r="H22" s="6"/>
      <c r="I22" s="7"/>
    </row>
    <row r="23" spans="2:11" x14ac:dyDescent="0.3">
      <c r="B23" s="28" t="s">
        <v>34</v>
      </c>
      <c r="C23" s="30">
        <f>(POWER(C22,2)*100)</f>
        <v>92.456634414139998</v>
      </c>
      <c r="E23" s="8"/>
      <c r="F23" s="4"/>
      <c r="G23" s="4"/>
      <c r="H23" s="4"/>
      <c r="I23" s="9"/>
    </row>
    <row r="24" spans="2:11" x14ac:dyDescent="0.3">
      <c r="E24" s="8"/>
      <c r="F24" s="4"/>
      <c r="G24" s="4"/>
      <c r="H24" s="4"/>
      <c r="I24" s="9"/>
    </row>
    <row r="25" spans="2:11" x14ac:dyDescent="0.3">
      <c r="E25" s="8"/>
      <c r="F25" s="4"/>
      <c r="G25" s="4"/>
      <c r="H25" s="4"/>
      <c r="I25" s="9"/>
    </row>
    <row r="26" spans="2:11" ht="15" thickBot="1" x14ac:dyDescent="0.35">
      <c r="B26" s="32" t="s">
        <v>27</v>
      </c>
      <c r="C26" s="13">
        <f>AVERAGE(B9:B14)</f>
        <v>3.5</v>
      </c>
      <c r="E26" s="10"/>
      <c r="F26" s="11"/>
      <c r="G26" s="11"/>
      <c r="H26" s="11"/>
      <c r="I26" s="12"/>
    </row>
    <row r="27" spans="2:11" x14ac:dyDescent="0.3">
      <c r="B27" s="32" t="s">
        <v>28</v>
      </c>
      <c r="C27" s="14">
        <f>AVERAGE(D9:D14)</f>
        <v>7.2716666666666656</v>
      </c>
      <c r="E27" s="33"/>
      <c r="F27" s="33"/>
      <c r="G27" s="33"/>
      <c r="H27" s="33"/>
      <c r="I27" s="33"/>
    </row>
  </sheetData>
  <mergeCells count="1">
    <mergeCell ref="E22:I26"/>
  </mergeCells>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61102-E3BA-49FD-A626-F20D11A8C632}">
  <dimension ref="C2:Q22"/>
  <sheetViews>
    <sheetView tabSelected="1" zoomScaleNormal="100" workbookViewId="0">
      <selection activeCell="E1" sqref="E1"/>
    </sheetView>
  </sheetViews>
  <sheetFormatPr defaultRowHeight="14.4" x14ac:dyDescent="0.3"/>
  <cols>
    <col min="3" max="3" width="15.6640625" bestFit="1" customWidth="1"/>
    <col min="4" max="4" width="11.33203125" bestFit="1" customWidth="1"/>
    <col min="6" max="6" width="5" bestFit="1" customWidth="1"/>
    <col min="7" max="7" width="16.6640625" bestFit="1" customWidth="1"/>
    <col min="10" max="10" width="7.88671875" bestFit="1" customWidth="1"/>
    <col min="11" max="11" width="11.5546875" bestFit="1" customWidth="1"/>
  </cols>
  <sheetData>
    <row r="2" spans="3:11" x14ac:dyDescent="0.3">
      <c r="C2" s="19" t="s">
        <v>0</v>
      </c>
    </row>
    <row r="3" spans="3:11" x14ac:dyDescent="0.3">
      <c r="C3" s="19" t="s">
        <v>1</v>
      </c>
    </row>
    <row r="4" spans="3:11" x14ac:dyDescent="0.3">
      <c r="C4" s="18">
        <v>44326</v>
      </c>
    </row>
    <row r="5" spans="3:11" x14ac:dyDescent="0.3">
      <c r="C5" s="19" t="s">
        <v>19</v>
      </c>
    </row>
    <row r="6" spans="3:11" x14ac:dyDescent="0.3">
      <c r="C6" s="19" t="s">
        <v>33</v>
      </c>
    </row>
    <row r="8" spans="3:11" ht="15.6" x14ac:dyDescent="0.3">
      <c r="E8" s="15" t="s">
        <v>10</v>
      </c>
      <c r="F8" s="15" t="s">
        <v>11</v>
      </c>
      <c r="G8" s="15" t="s">
        <v>35</v>
      </c>
      <c r="H8" s="15" t="s">
        <v>4</v>
      </c>
      <c r="I8" s="15" t="s">
        <v>36</v>
      </c>
      <c r="J8" s="15" t="s">
        <v>5</v>
      </c>
      <c r="K8" s="15" t="s">
        <v>7</v>
      </c>
    </row>
    <row r="9" spans="3:11" ht="15.6" x14ac:dyDescent="0.3">
      <c r="D9" s="15" t="s">
        <v>37</v>
      </c>
      <c r="E9">
        <v>233</v>
      </c>
      <c r="F9">
        <v>172</v>
      </c>
      <c r="G9" s="2">
        <f>(E9-$E$21)</f>
        <v>-96.875</v>
      </c>
      <c r="H9" s="2">
        <f>POWER(G9,2)</f>
        <v>9384.765625</v>
      </c>
      <c r="I9" s="26">
        <f>(F9-$E$22)</f>
        <v>-125</v>
      </c>
      <c r="J9">
        <f>POWER(I9,2)</f>
        <v>15625</v>
      </c>
      <c r="K9">
        <f>(G9*I9)</f>
        <v>12109.375</v>
      </c>
    </row>
    <row r="10" spans="3:11" ht="15.6" x14ac:dyDescent="0.3">
      <c r="D10" s="15" t="s">
        <v>38</v>
      </c>
      <c r="E10">
        <v>267</v>
      </c>
      <c r="F10">
        <v>219</v>
      </c>
      <c r="G10" s="2">
        <f>(E10-$E$21)</f>
        <v>-62.875</v>
      </c>
      <c r="H10" s="2">
        <f t="shared" ref="H10:H16" si="0">POWER(G10,2)</f>
        <v>3953.265625</v>
      </c>
      <c r="I10" s="26">
        <f>(F10-$E$22)</f>
        <v>-78</v>
      </c>
      <c r="J10">
        <f t="shared" ref="J10:J16" si="1">POWER(I10,2)</f>
        <v>6084</v>
      </c>
      <c r="K10">
        <f>(G10*I10)</f>
        <v>4904.25</v>
      </c>
    </row>
    <row r="11" spans="3:11" ht="15.6" x14ac:dyDescent="0.3">
      <c r="D11" s="15" t="s">
        <v>39</v>
      </c>
      <c r="E11">
        <v>311</v>
      </c>
      <c r="F11">
        <v>286</v>
      </c>
      <c r="G11" s="2">
        <f>(E11-$E$21)</f>
        <v>-18.875</v>
      </c>
      <c r="H11" s="2">
        <f t="shared" si="0"/>
        <v>356.265625</v>
      </c>
      <c r="I11" s="26">
        <f>(F11-$E$22)</f>
        <v>-11</v>
      </c>
      <c r="J11">
        <f t="shared" si="1"/>
        <v>121</v>
      </c>
      <c r="K11">
        <f>(G11*I11)</f>
        <v>207.625</v>
      </c>
    </row>
    <row r="12" spans="3:11" ht="15.6" x14ac:dyDescent="0.3">
      <c r="D12" s="15" t="s">
        <v>40</v>
      </c>
      <c r="E12">
        <v>357</v>
      </c>
      <c r="F12">
        <v>312</v>
      </c>
      <c r="G12" s="2">
        <f>(E12-$E$21)</f>
        <v>27.125</v>
      </c>
      <c r="H12" s="2">
        <f t="shared" si="0"/>
        <v>735.765625</v>
      </c>
      <c r="I12" s="26">
        <f>(F12-$E$22)</f>
        <v>15</v>
      </c>
      <c r="J12">
        <f t="shared" si="1"/>
        <v>225</v>
      </c>
      <c r="K12">
        <f t="shared" ref="K10:K16" si="2">(G12*I12)</f>
        <v>406.875</v>
      </c>
    </row>
    <row r="13" spans="3:11" ht="15.6" x14ac:dyDescent="0.3">
      <c r="D13" s="15" t="s">
        <v>41</v>
      </c>
      <c r="E13">
        <v>364</v>
      </c>
      <c r="F13">
        <v>338</v>
      </c>
      <c r="G13" s="2">
        <f>(E13-$E$21)</f>
        <v>34.125</v>
      </c>
      <c r="H13" s="2">
        <f t="shared" si="0"/>
        <v>1164.515625</v>
      </c>
      <c r="I13" s="26">
        <f>(F13-$E$22)</f>
        <v>41</v>
      </c>
      <c r="J13">
        <f t="shared" si="1"/>
        <v>1681</v>
      </c>
      <c r="K13">
        <f t="shared" si="2"/>
        <v>1399.125</v>
      </c>
    </row>
    <row r="14" spans="3:11" ht="15.6" x14ac:dyDescent="0.3">
      <c r="D14" s="15" t="s">
        <v>42</v>
      </c>
      <c r="E14">
        <v>364</v>
      </c>
      <c r="F14">
        <v>344</v>
      </c>
      <c r="G14" s="2">
        <f>(E14-$E$21)</f>
        <v>34.125</v>
      </c>
      <c r="H14" s="2">
        <f t="shared" si="0"/>
        <v>1164.515625</v>
      </c>
      <c r="I14" s="26">
        <f>(F14-$E$22)</f>
        <v>47</v>
      </c>
      <c r="J14">
        <f t="shared" si="1"/>
        <v>2209</v>
      </c>
      <c r="K14">
        <f t="shared" si="2"/>
        <v>1603.875</v>
      </c>
    </row>
    <row r="15" spans="3:11" ht="15.6" x14ac:dyDescent="0.3">
      <c r="D15" s="15" t="s">
        <v>43</v>
      </c>
      <c r="E15">
        <v>373</v>
      </c>
      <c r="F15">
        <v>352</v>
      </c>
      <c r="G15" s="2">
        <f>(E15-$E$21)</f>
        <v>43.125</v>
      </c>
      <c r="H15" s="2">
        <f t="shared" si="0"/>
        <v>1859.765625</v>
      </c>
      <c r="I15" s="26">
        <f>(F15-$E$22)</f>
        <v>55</v>
      </c>
      <c r="J15">
        <f t="shared" si="1"/>
        <v>3025</v>
      </c>
      <c r="K15">
        <f t="shared" si="2"/>
        <v>2371.875</v>
      </c>
    </row>
    <row r="16" spans="3:11" ht="15.6" x14ac:dyDescent="0.3">
      <c r="D16" s="15" t="s">
        <v>44</v>
      </c>
      <c r="E16">
        <v>370</v>
      </c>
      <c r="F16">
        <v>353</v>
      </c>
      <c r="G16" s="2">
        <f>(E16-$E$21)</f>
        <v>40.125</v>
      </c>
      <c r="H16" s="2">
        <f t="shared" si="0"/>
        <v>1610.015625</v>
      </c>
      <c r="I16" s="26">
        <f>(F16-$E$22)</f>
        <v>56</v>
      </c>
      <c r="J16">
        <f t="shared" si="1"/>
        <v>3136</v>
      </c>
      <c r="K16">
        <f t="shared" si="2"/>
        <v>2247</v>
      </c>
    </row>
    <row r="17" spans="4:17" ht="15" thickBot="1" x14ac:dyDescent="0.35"/>
    <row r="18" spans="4:17" ht="15.6" x14ac:dyDescent="0.3">
      <c r="D18" s="15" t="s">
        <v>16</v>
      </c>
      <c r="E18">
        <f>SUM(E9:E16)</f>
        <v>2639</v>
      </c>
      <c r="F18">
        <f t="shared" ref="F18:K18" si="3">SUM(F9:F16)</f>
        <v>2376</v>
      </c>
      <c r="H18">
        <f t="shared" si="3"/>
        <v>20228.875</v>
      </c>
      <c r="J18">
        <f t="shared" si="3"/>
        <v>32106</v>
      </c>
      <c r="K18">
        <f t="shared" si="3"/>
        <v>25250</v>
      </c>
      <c r="M18" s="5" t="s">
        <v>48</v>
      </c>
      <c r="N18" s="6"/>
      <c r="O18" s="6"/>
      <c r="P18" s="6"/>
      <c r="Q18" s="7"/>
    </row>
    <row r="19" spans="4:17" x14ac:dyDescent="0.3">
      <c r="M19" s="8"/>
      <c r="N19" s="4"/>
      <c r="O19" s="4"/>
      <c r="P19" s="4"/>
      <c r="Q19" s="9"/>
    </row>
    <row r="20" spans="4:17" ht="16.2" thickBot="1" x14ac:dyDescent="0.35">
      <c r="D20" s="27" t="s">
        <v>30</v>
      </c>
      <c r="E20" s="13">
        <f>COUNT(E9:E16)</f>
        <v>8</v>
      </c>
      <c r="G20" s="28" t="s">
        <v>45</v>
      </c>
      <c r="H20" s="31">
        <f>(K18/E20)</f>
        <v>3156.25</v>
      </c>
      <c r="J20" s="31" t="s">
        <v>32</v>
      </c>
      <c r="K20" s="30">
        <f>(H20/(H21*H22))</f>
        <v>0.99079182913671615</v>
      </c>
      <c r="M20" s="10"/>
      <c r="N20" s="11"/>
      <c r="O20" s="11"/>
      <c r="P20" s="11"/>
      <c r="Q20" s="12"/>
    </row>
    <row r="21" spans="4:17" ht="15.6" x14ac:dyDescent="0.3">
      <c r="D21" s="27" t="s">
        <v>27</v>
      </c>
      <c r="E21" s="14">
        <f>AVERAGE(E9:E16)</f>
        <v>329.875</v>
      </c>
      <c r="G21" s="1" t="s">
        <v>46</v>
      </c>
      <c r="H21">
        <f>SQRT(J18/E20)</f>
        <v>63.350217047773405</v>
      </c>
    </row>
    <row r="22" spans="4:17" ht="15.6" x14ac:dyDescent="0.3">
      <c r="D22" s="27" t="s">
        <v>28</v>
      </c>
      <c r="E22" s="25">
        <f>AVERAGE(F9:F16)</f>
        <v>297</v>
      </c>
      <c r="G22" s="1" t="s">
        <v>47</v>
      </c>
      <c r="H22">
        <f>SQRT(H18/E20)</f>
        <v>50.28527990376508</v>
      </c>
    </row>
  </sheetData>
  <mergeCells count="1">
    <mergeCell ref="M18:Q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Ejercicio 1</vt:lpstr>
      <vt:lpstr>Ejercicio 2</vt:lpstr>
      <vt:lpstr>Ejercicio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Requena González</dc:creator>
  <cp:lastModifiedBy>Andrés Requena González</cp:lastModifiedBy>
  <dcterms:created xsi:type="dcterms:W3CDTF">2021-10-05T21:49:40Z</dcterms:created>
  <dcterms:modified xsi:type="dcterms:W3CDTF">2021-10-05T23:29:51Z</dcterms:modified>
</cp:coreProperties>
</file>